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3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binhan_thai_student_uts_edu_au/Documents/SPR2023/Data visualisation/Assignments/"/>
    </mc:Choice>
  </mc:AlternateContent>
  <xr:revisionPtr revIDLastSave="6" documentId="8_{F57DFA57-B6B0-3242-A429-8E1BA80A38D9}" xr6:coauthVersionLast="47" xr6:coauthVersionMax="47" xr10:uidLastSave="{8CCC6AE3-6C30-4842-92AE-88023CAAE0F6}"/>
  <bookViews>
    <workbookView xWindow="0" yWindow="760" windowWidth="30240" windowHeight="17460" activeTab="6" xr2:uid="{00000000-000D-0000-FFFF-FFFF00000000}"/>
  </bookViews>
  <sheets>
    <sheet name="Original dataset" sheetId="1" r:id="rId1"/>
    <sheet name="Property price" sheetId="3" r:id="rId2"/>
    <sheet name="Supply and demand" sheetId="10" r:id="rId3"/>
    <sheet name="Population" sheetId="8" r:id="rId4"/>
    <sheet name="House finance status" sheetId="4" r:id="rId5"/>
    <sheet name=" Dwelling status" sheetId="6" r:id="rId6"/>
    <sheet name="Sheet1" sheetId="11" r:id="rId7"/>
    <sheet name="Ownership" sheetId="5" r:id="rId8"/>
    <sheet name="Family information" sheetId="7" r:id="rId9"/>
    <sheet name="Workforce" sheetId="9" r:id="rId10"/>
  </sheets>
  <definedNames>
    <definedName name="_xlchart.v1.0" hidden="1">Sheet1!$A$3:$A$20</definedName>
    <definedName name="_xlchart.v1.1" hidden="1">Sheet1!$B$1:$B$2</definedName>
    <definedName name="_xlchart.v1.10" hidden="1">Sheet1!$F$3:$F$20</definedName>
    <definedName name="_xlchart.v1.11" hidden="1">Sheet1!$A$3:$A$20</definedName>
    <definedName name="_xlchart.v1.12" hidden="1">Sheet1!$B$1:$B$2</definedName>
    <definedName name="_xlchart.v1.13" hidden="1">Sheet1!$B$3:$B$20</definedName>
    <definedName name="_xlchart.v1.14" hidden="1">Sheet1!$C$1:$C$2</definedName>
    <definedName name="_xlchart.v1.15" hidden="1">Sheet1!$C$3:$C$20</definedName>
    <definedName name="_xlchart.v1.16" hidden="1">Sheet1!$D$1:$D$2</definedName>
    <definedName name="_xlchart.v1.17" hidden="1">Sheet1!$D$3:$D$20</definedName>
    <definedName name="_xlchart.v1.18" hidden="1">Sheet1!$E$1:$E$2</definedName>
    <definedName name="_xlchart.v1.19" hidden="1">Sheet1!$E$3:$E$20</definedName>
    <definedName name="_xlchart.v1.2" hidden="1">Sheet1!$B$3:$B$20</definedName>
    <definedName name="_xlchart.v1.20" hidden="1">Sheet1!$F$1:$F$2</definedName>
    <definedName name="_xlchart.v1.21" hidden="1">Sheet1!$F$3:$F$20</definedName>
    <definedName name="_xlchart.v1.3" hidden="1">Sheet1!$C$1:$C$2</definedName>
    <definedName name="_xlchart.v1.4" hidden="1">Sheet1!$C$3:$C$20</definedName>
    <definedName name="_xlchart.v1.5" hidden="1">Sheet1!$D$1:$D$2</definedName>
    <definedName name="_xlchart.v1.6" hidden="1">Sheet1!$D$3:$D$20</definedName>
    <definedName name="_xlchart.v1.7" hidden="1">Sheet1!$E$1:$E$2</definedName>
    <definedName name="_xlchart.v1.8" hidden="1">Sheet1!$E$3:$E$20</definedName>
    <definedName name="_xlchart.v1.9" hidden="1">Sheet1!$F$1:$F$2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C3" i="11"/>
  <c r="A1" i="8" a="1"/>
  <c r="A1" i="8" s="1"/>
  <c r="A9" i="5" a="1"/>
  <c r="A9" i="5" s="1"/>
  <c r="B7" i="10"/>
  <c r="C6" i="3"/>
  <c r="D6" i="3"/>
  <c r="E6" i="3"/>
  <c r="F6" i="3"/>
  <c r="F5" i="3"/>
  <c r="E5" i="3"/>
  <c r="D5" i="3"/>
  <c r="C5" i="3"/>
  <c r="B6" i="3"/>
  <c r="B5" i="3"/>
  <c r="F12" i="8"/>
  <c r="E12" i="8"/>
  <c r="D12" i="8"/>
  <c r="C12" i="8"/>
  <c r="B12" i="8"/>
  <c r="F10" i="10" l="1"/>
  <c r="E10" i="10"/>
  <c r="D10" i="10"/>
  <c r="C10" i="10"/>
  <c r="B10" i="10"/>
  <c r="F9" i="10"/>
  <c r="E9" i="10"/>
  <c r="D9" i="10"/>
  <c r="C9" i="10"/>
  <c r="B9" i="10"/>
  <c r="F8" i="10"/>
  <c r="D8" i="10"/>
  <c r="D7" i="10"/>
  <c r="E8" i="10"/>
  <c r="C8" i="10"/>
  <c r="B8" i="10"/>
  <c r="F10" i="9"/>
  <c r="E10" i="9"/>
  <c r="D10" i="9"/>
  <c r="C10" i="9"/>
  <c r="B10" i="9"/>
  <c r="A3" i="9" a="1"/>
  <c r="A3" i="9" s="1"/>
  <c r="A4" i="9" a="1"/>
  <c r="A4" i="9" s="1"/>
  <c r="A1" i="9" a="1"/>
  <c r="A1" i="9" s="1"/>
  <c r="A4" i="7" a="1"/>
  <c r="A4" i="7" s="1"/>
  <c r="A3" i="7" a="1"/>
  <c r="A3" i="7" s="1"/>
  <c r="A1" i="7" a="1"/>
  <c r="A1" i="7" s="1"/>
  <c r="F8" i="1"/>
  <c r="A3" i="5" a="1"/>
  <c r="A3" i="5" s="1"/>
  <c r="A1" i="5" a="1"/>
  <c r="A1" i="5" s="1"/>
  <c r="A3" i="6" a="1"/>
  <c r="A3" i="6" s="1"/>
  <c r="D10" i="7" l="1"/>
  <c r="B7" i="9"/>
  <c r="B8" i="9"/>
  <c r="D8" i="9"/>
  <c r="B11" i="7"/>
  <c r="B9" i="9"/>
  <c r="D9" i="7"/>
  <c r="C9" i="9"/>
  <c r="C8" i="9"/>
  <c r="D9" i="9"/>
  <c r="C7" i="9"/>
  <c r="E9" i="9"/>
  <c r="C8" i="7"/>
  <c r="D7" i="9"/>
  <c r="E8" i="9"/>
  <c r="D8" i="7"/>
  <c r="E7" i="9"/>
  <c r="F9" i="9"/>
  <c r="B12" i="7"/>
  <c r="F7" i="9"/>
  <c r="F8" i="9"/>
  <c r="B9" i="7"/>
  <c r="E12" i="7"/>
  <c r="B8" i="7"/>
  <c r="B10" i="7"/>
  <c r="E11" i="7"/>
  <c r="C12" i="7"/>
  <c r="E10" i="7"/>
  <c r="C11" i="7"/>
  <c r="E9" i="7"/>
  <c r="C10" i="7"/>
  <c r="F11" i="7"/>
  <c r="C9" i="7"/>
  <c r="F10" i="7"/>
  <c r="E8" i="7"/>
  <c r="D12" i="7"/>
  <c r="F9" i="7"/>
  <c r="F8" i="7"/>
  <c r="D11" i="7"/>
  <c r="F12" i="7"/>
  <c r="C7" i="5"/>
  <c r="D8" i="5"/>
  <c r="B6" i="5"/>
  <c r="D7" i="5"/>
  <c r="C6" i="5"/>
  <c r="E8" i="5"/>
  <c r="D6" i="5"/>
  <c r="E7" i="5"/>
  <c r="E6" i="5"/>
  <c r="F8" i="5"/>
  <c r="F6" i="5"/>
  <c r="F7" i="5"/>
  <c r="B8" i="5"/>
  <c r="B7" i="5"/>
  <c r="C8" i="5"/>
  <c r="B14" i="6"/>
  <c r="D14" i="6"/>
  <c r="C14" i="6"/>
  <c r="E14" i="6"/>
  <c r="F14" i="6"/>
  <c r="A1" i="6" l="1" a="1"/>
  <c r="A1" i="6" s="1"/>
  <c r="A11" i="8" a="1"/>
  <c r="A11" i="8" s="1"/>
  <c r="C15" i="1"/>
  <c r="D15" i="1"/>
  <c r="E15" i="1"/>
  <c r="F15" i="1"/>
  <c r="B15" i="1"/>
  <c r="A3" i="8" a="1"/>
  <c r="A3" i="8" s="1"/>
  <c r="A3" i="10" a="1"/>
  <c r="A1" i="4" a="1"/>
  <c r="A1" i="4" s="1"/>
  <c r="A1" i="3" a="1"/>
  <c r="A1" i="3" s="1"/>
  <c r="A1" i="10" a="1"/>
  <c r="A1" i="10" s="1"/>
  <c r="C32" i="1"/>
  <c r="A4" i="6" s="1" a="1"/>
  <c r="A4" i="6" s="1"/>
  <c r="C8" i="1"/>
  <c r="D8" i="1"/>
  <c r="E8" i="1"/>
  <c r="F17" i="1"/>
  <c r="A5" i="8" s="1" a="1"/>
  <c r="A5" i="8" s="1"/>
  <c r="A3" i="10" l="1"/>
  <c r="F7" i="10"/>
  <c r="B4" i="8"/>
  <c r="B9" i="8" s="1"/>
  <c r="C10" i="8"/>
  <c r="E4" i="8"/>
  <c r="E9" i="8" s="1"/>
  <c r="D4" i="8"/>
  <c r="D9" i="8" s="1"/>
  <c r="B10" i="8"/>
  <c r="D10" i="8"/>
  <c r="E10" i="8"/>
  <c r="C4" i="8"/>
  <c r="C9" i="8" s="1"/>
  <c r="F4" i="8"/>
  <c r="F9" i="8" s="1"/>
  <c r="F10" i="8"/>
  <c r="A3" i="4" a="1"/>
  <c r="E7" i="10"/>
  <c r="C7" i="10"/>
  <c r="A3" i="4" l="1"/>
  <c r="D12" i="4"/>
  <c r="C9" i="4"/>
  <c r="C11" i="4"/>
  <c r="F8" i="4"/>
  <c r="C12" i="4"/>
  <c r="E8" i="4"/>
  <c r="F10" i="4"/>
  <c r="D8" i="4"/>
  <c r="E10" i="4"/>
  <c r="C8" i="4"/>
  <c r="D10" i="4"/>
  <c r="F11" i="4"/>
  <c r="F12" i="4"/>
  <c r="C10" i="4"/>
  <c r="E11" i="4"/>
  <c r="F9" i="4"/>
  <c r="D11" i="4"/>
  <c r="D9" i="4"/>
  <c r="E12" i="4"/>
  <c r="E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<sst xmlns="http://schemas.openxmlformats.org/spreadsheetml/2006/main" count="111" uniqueCount="87">
  <si>
    <t>Location</t>
  </si>
  <si>
    <t>Time</t>
  </si>
  <si>
    <t>MedianHousePrice</t>
  </si>
  <si>
    <t>MedianUnitPrice</t>
  </si>
  <si>
    <t>MedianPersonalWeeklyIncome</t>
  </si>
  <si>
    <t>MedianFamilyWeeklyIncome</t>
  </si>
  <si>
    <t>MedianHouseholdWeeIklyIncome</t>
  </si>
  <si>
    <t>MedianMortgageWeeklyPayment</t>
  </si>
  <si>
    <t>MedianWeeklyRent</t>
  </si>
  <si>
    <t>Population</t>
  </si>
  <si>
    <t>MedianAge</t>
  </si>
  <si>
    <t>Families</t>
  </si>
  <si>
    <t>TotalPrivateDwelling</t>
  </si>
  <si>
    <t>Married(%)</t>
  </si>
  <si>
    <t>Separated+Divorced(%)</t>
  </si>
  <si>
    <t>Widowed(%)</t>
  </si>
  <si>
    <t>NeverMarried(%)</t>
  </si>
  <si>
    <t>BirthInAustralia(%)</t>
  </si>
  <si>
    <t>Worked full-time(%)</t>
  </si>
  <si>
    <t>Worked part-time(%)</t>
  </si>
  <si>
    <t>Unemployment(%)</t>
  </si>
  <si>
    <t>PeopleTravelledToWorkByPublicTransport(%)</t>
  </si>
  <si>
    <t>PeopleTravelledToWorkByCar(%)</t>
  </si>
  <si>
    <t>AverageMotorVehiclesPerDwelling</t>
  </si>
  <si>
    <t>CoupleFamilyNoChidren(%)</t>
  </si>
  <si>
    <t>CoupleFamilyHasChidren(%)</t>
  </si>
  <si>
    <t>OneParentFamily(%)</t>
  </si>
  <si>
    <t>OtherFamily(%)</t>
  </si>
  <si>
    <t>OccupiedDwellings(%)</t>
  </si>
  <si>
    <t>UnoccupiedDwelling(%)</t>
  </si>
  <si>
    <t>SeparateHouse(dwellings%)</t>
  </si>
  <si>
    <t>SemiDetached(dwellings%)</t>
  </si>
  <si>
    <t>FlatUnitApartment(dwellings%)</t>
  </si>
  <si>
    <t>0xBedroom(%)</t>
  </si>
  <si>
    <t>1xBedroom(%)</t>
  </si>
  <si>
    <t>2xBedroom(%)</t>
  </si>
  <si>
    <t>3xBedroom(%)</t>
  </si>
  <si>
    <t>4xBedroom+(%)</t>
  </si>
  <si>
    <t>AverageNumberBedroomsPerDwelling</t>
  </si>
  <si>
    <t>AverageNumberPeoplePerHousehold</t>
  </si>
  <si>
    <t>FullyOwned(%)</t>
  </si>
  <si>
    <t>OwnedWithMortgage(%)</t>
  </si>
  <si>
    <t>Rented(%)</t>
  </si>
  <si>
    <t>FamilyHouseHolds(%)</t>
  </si>
  <si>
    <t>SinglePersonHouseHolds(%)</t>
  </si>
  <si>
    <t>GroupHouseHold(%)</t>
  </si>
  <si>
    <t>LessThan$650WeeklyIncome(%)</t>
  </si>
  <si>
    <t>MoreThan$3000WeeklyIncome(%)</t>
  </si>
  <si>
    <t>HouseholdsRentPayments&lt;30%Income (%)</t>
  </si>
  <si>
    <t>HouseholdsRentPayments&gt;30%Income(%)</t>
  </si>
  <si>
    <t>HouseholdsMortgageRepayments&lt;30%Income(%)</t>
  </si>
  <si>
    <t>HouseholdsMortgageRepayments&gt;30%Income(%)</t>
  </si>
  <si>
    <t>Y2001</t>
  </si>
  <si>
    <t>Y2006</t>
  </si>
  <si>
    <t>Y2011</t>
  </si>
  <si>
    <t>Y2016</t>
  </si>
  <si>
    <t>Y2021</t>
  </si>
  <si>
    <t>Moorebank</t>
  </si>
  <si>
    <t>Ratio(Supply-Demand)</t>
  </si>
  <si>
    <t>Population&gt;=15yo</t>
  </si>
  <si>
    <t>Population&lt;15yo</t>
  </si>
  <si>
    <t>Population&gt;=15yo(%)</t>
  </si>
  <si>
    <t>Population&lt;15yo(%)</t>
  </si>
  <si>
    <t>MedianMortgageWeeklyPaymenChangetRate(%)</t>
  </si>
  <si>
    <t>MedianWeeklyRentChangeRate(%)</t>
  </si>
  <si>
    <t>TotalPrivateDwellingChangeRate(%)</t>
  </si>
  <si>
    <t>FullyOwnedChangeRate(%)</t>
  </si>
  <si>
    <t>OwnedWithMortgageChangeRate(%)</t>
  </si>
  <si>
    <t>RentedChangeRate(%)</t>
  </si>
  <si>
    <t>CoupleFamilyNoChidrenChangeRate(%)</t>
  </si>
  <si>
    <t>CoupleFamilyHasChidrenChangeRate(%)</t>
  </si>
  <si>
    <t>OneParentFamilyChangeRate(%)</t>
  </si>
  <si>
    <t>OtherFamilyChangeRate(%)</t>
  </si>
  <si>
    <t>FamiliesChangeRate(%)</t>
  </si>
  <si>
    <t>Worked full-timeChangeRate(%)</t>
  </si>
  <si>
    <t>Worked part-timeChangeRate(%)</t>
  </si>
  <si>
    <t>UnemploymentChangeRate(%)</t>
  </si>
  <si>
    <t>LabourForce</t>
  </si>
  <si>
    <t>MedianPersonalWeeklyIncomeChangeRate(%)</t>
  </si>
  <si>
    <t>MedianFamilyWeeklyIncomeChangeRate(%)</t>
  </si>
  <si>
    <t>MedianHouseholdWeeklyIncomeChangeRate(%)</t>
  </si>
  <si>
    <t>LabourForceChangeRate(%)</t>
  </si>
  <si>
    <t>Ratio(Supply-DemandChangeRate(%)</t>
  </si>
  <si>
    <t>PopulationchangeRate(%)</t>
  </si>
  <si>
    <t>BirthInAustraliaChangeRate(%)</t>
  </si>
  <si>
    <t>MedianHousePriceChangeRate(%)</t>
  </si>
  <si>
    <t>MedianUnitriceChangeRate(%)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</si>
</sst>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222222"/>
      <name val="Arial"/>
      <family val="2"/>
    </font>
    <font>
      <sz val="11"/>
      <color rgb="FF22222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DEEBF8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vertical="center"/>
    </xf>
    <xf numFmtId="165" fontId="2" fillId="6" borderId="1" xfId="0" applyNumberFormat="1" applyFont="1" applyFill="1" applyBorder="1" applyAlignment="1">
      <alignment vertical="center"/>
    </xf>
    <xf numFmtId="165" fontId="2" fillId="9" borderId="1" xfId="0" applyNumberFormat="1" applyFont="1" applyFill="1" applyBorder="1" applyAlignment="1">
      <alignment vertical="center"/>
    </xf>
    <xf numFmtId="166" fontId="2" fillId="9" borderId="1" xfId="0" applyNumberFormat="1" applyFont="1" applyFill="1" applyBorder="1" applyAlignment="1">
      <alignment vertical="center"/>
    </xf>
    <xf numFmtId="166" fontId="2" fillId="4" borderId="1" xfId="0" applyNumberFormat="1" applyFont="1" applyFill="1" applyBorder="1" applyAlignment="1">
      <alignment vertical="center"/>
    </xf>
    <xf numFmtId="3" fontId="2" fillId="6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vertical="center"/>
    </xf>
    <xf numFmtId="166" fontId="2" fillId="11" borderId="1" xfId="0" applyNumberFormat="1" applyFont="1" applyFill="1" applyBorder="1" applyAlignment="1">
      <alignment vertical="center"/>
    </xf>
    <xf numFmtId="165" fontId="1" fillId="12" borderId="1" xfId="0" applyNumberFormat="1" applyFont="1" applyFill="1" applyBorder="1" applyAlignment="1">
      <alignment vertical="center"/>
    </xf>
    <xf numFmtId="165" fontId="2" fillId="13" borderId="1" xfId="0" applyNumberFormat="1" applyFont="1" applyFill="1" applyBorder="1" applyAlignment="1">
      <alignment vertical="center"/>
    </xf>
    <xf numFmtId="165" fontId="2" fillId="14" borderId="1" xfId="0" applyNumberFormat="1" applyFont="1" applyFill="1" applyBorder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10" fontId="2" fillId="5" borderId="1" xfId="0" applyNumberFormat="1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vertical="center"/>
    </xf>
    <xf numFmtId="10" fontId="0" fillId="15" borderId="1" xfId="0" applyNumberFormat="1" applyFill="1" applyBorder="1"/>
    <xf numFmtId="165" fontId="0" fillId="0" borderId="0" xfId="0" applyNumberFormat="1"/>
    <xf numFmtId="165" fontId="2" fillId="10" borderId="1" xfId="0" applyNumberFormat="1" applyFont="1" applyFill="1" applyBorder="1" applyAlignment="1">
      <alignment vertical="center"/>
    </xf>
    <xf numFmtId="10" fontId="1" fillId="12" borderId="1" xfId="0" applyNumberFormat="1" applyFont="1" applyFill="1" applyBorder="1" applyAlignment="1">
      <alignment vertical="center"/>
    </xf>
    <xf numFmtId="0" fontId="2" fillId="15" borderId="1" xfId="0" applyFont="1" applyFill="1" applyBorder="1"/>
    <xf numFmtId="165" fontId="2" fillId="8" borderId="1" xfId="0" applyNumberFormat="1" applyFont="1" applyFill="1" applyBorder="1" applyAlignment="1">
      <alignment vertical="center"/>
    </xf>
    <xf numFmtId="3" fontId="1" fillId="6" borderId="1" xfId="0" applyNumberFormat="1" applyFont="1" applyFill="1" applyBorder="1" applyAlignment="1">
      <alignment vertical="center"/>
    </xf>
    <xf numFmtId="165" fontId="2" fillId="12" borderId="1" xfId="0" applyNumberFormat="1" applyFont="1" applyFill="1" applyBorder="1" applyAlignment="1">
      <alignment vertical="center"/>
    </xf>
    <xf numFmtId="0" fontId="2" fillId="12" borderId="1" xfId="0" applyFont="1" applyFill="1" applyBorder="1"/>
    <xf numFmtId="0" fontId="0" fillId="8" borderId="1" xfId="0" applyFill="1" applyBorder="1"/>
    <xf numFmtId="10" fontId="0" fillId="8" borderId="1" xfId="0" applyNumberFormat="1" applyFill="1" applyBorder="1"/>
    <xf numFmtId="3" fontId="2" fillId="8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right" vertical="center"/>
    </xf>
    <xf numFmtId="0" fontId="0" fillId="3" borderId="1" xfId="0" applyFill="1" applyBorder="1"/>
    <xf numFmtId="10" fontId="0" fillId="3" borderId="1" xfId="0" applyNumberFormat="1" applyFill="1" applyBorder="1"/>
    <xf numFmtId="3" fontId="2" fillId="15" borderId="1" xfId="0" applyNumberFormat="1" applyFont="1" applyFill="1" applyBorder="1"/>
    <xf numFmtId="10" fontId="2" fillId="15" borderId="1" xfId="0" applyNumberFormat="1" applyFont="1" applyFill="1" applyBorder="1"/>
    <xf numFmtId="10" fontId="0" fillId="1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  <color rgb="FFA5A5A5"/>
      <color rgb="FFED7D30"/>
      <color rgb="FFFFC000"/>
      <color rgb="FFF8CBAD"/>
      <color rgb="FF255E91"/>
      <color rgb="FF71AD47"/>
      <color rgb="FF9E480D"/>
      <color rgb="FFED7D31"/>
      <color rgb="FFDE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Property</a:t>
            </a:r>
            <a:r>
              <a:rPr lang="en-GB" baseline="0"/>
              <a:t> price and change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00976163208865"/>
          <c:y val="7.0169549171520088E-2"/>
          <c:w val="0.58288675558715164"/>
          <c:h val="0.82477408500300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'Property price'!$A$3</c:f>
              <c:strCache>
                <c:ptCount val="1"/>
                <c:pt idx="0">
                  <c:v>MedianHousePrice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35298127292811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255-6A42-B31F-30FC742A9262}"/>
                </c:ext>
              </c:extLst>
            </c:dLbl>
            <c:dLbl>
              <c:idx val="1"/>
              <c:layout>
                <c:manualLayout>
                  <c:x val="-5.5978997091752027E-17"/>
                  <c:y val="-1.8039750305707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5-6A42-B31F-30FC742A9262}"/>
                </c:ext>
              </c:extLst>
            </c:dLbl>
            <c:dLbl>
              <c:idx val="3"/>
              <c:layout>
                <c:manualLayout>
                  <c:x val="1.073887701787293E-2"/>
                  <c:y val="6.72807165166734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255-6A42-B31F-30FC742A92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'Property price'!$B$1:$F$2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'Property price'!$B$3:$F$3</c:f>
              <c:numCache>
                <c:formatCode>"$"#,##0</c:formatCode>
                <c:ptCount val="5"/>
                <c:pt idx="0">
                  <c:v>281000</c:v>
                </c:pt>
                <c:pt idx="1">
                  <c:v>397500</c:v>
                </c:pt>
                <c:pt idx="2">
                  <c:v>496500</c:v>
                </c:pt>
                <c:pt idx="3">
                  <c:v>878350</c:v>
                </c:pt>
                <c:pt idx="4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5-6A42-B31F-30FC742A9262}"/>
            </c:ext>
          </c:extLst>
        </c:ser>
        <c:ser>
          <c:idx val="1"/>
          <c:order val="1"/>
          <c:tx>
            <c:strRef>
              <c:f>'Property price'!$A$4</c:f>
              <c:strCache>
                <c:ptCount val="1"/>
                <c:pt idx="0">
                  <c:v>MedianUnitPrice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'Property price'!$B$1:$F$2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'Property price'!$B$4:$F$4</c:f>
              <c:numCache>
                <c:formatCode>"$"#,##0</c:formatCode>
                <c:ptCount val="5"/>
                <c:pt idx="0">
                  <c:v>252250</c:v>
                </c:pt>
                <c:pt idx="1">
                  <c:v>356500</c:v>
                </c:pt>
                <c:pt idx="2">
                  <c:v>358500</c:v>
                </c:pt>
                <c:pt idx="3">
                  <c:v>530000</c:v>
                </c:pt>
                <c:pt idx="4">
                  <c:v>665000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55-6A42-B31F-30FC742A9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1164704"/>
        <c:axId val="1599480912"/>
      </c:barChart>
      <c:lineChart>
        <c:grouping val="standard"/>
        <c:varyColors val="0"/>
        <c:ser>
          <c:idx val="2"/>
          <c:order val="2"/>
          <c:tx>
            <c:strRef>
              <c:f>'Property price'!$A$5</c:f>
              <c:strCache>
                <c:ptCount val="1"/>
                <c:pt idx="0">
                  <c:v>MedianHousePriceChangeRate(%)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A5A5A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'Property price'!$B$1:$F$2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'Property price'!$B$5:$F$5</c:f>
              <c:numCache>
                <c:formatCode>0.00%</c:formatCode>
                <c:ptCount val="5"/>
                <c:pt idx="0">
                  <c:v>1</c:v>
                </c:pt>
                <c:pt idx="1">
                  <c:v>1.4145907473309609</c:v>
                </c:pt>
                <c:pt idx="2">
                  <c:v>1.7669039145907472</c:v>
                </c:pt>
                <c:pt idx="3">
                  <c:v>3.1258007117437723</c:v>
                </c:pt>
                <c:pt idx="4">
                  <c:v>3.9145907473309607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5-6A42-B31F-30FC742A9262}"/>
            </c:ext>
          </c:extLst>
        </c:ser>
        <c:ser>
          <c:idx val="3"/>
          <c:order val="3"/>
          <c:tx>
            <c:strRef>
              <c:f>'Property price'!$A$6</c:f>
              <c:strCache>
                <c:ptCount val="1"/>
                <c:pt idx="0">
                  <c:v>MedianUnitriceChangeRate(%)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5.4081781923969591E-2"/>
                  <c:y val="2.35258238753303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255-6A42-B31F-30FC742A9262}"/>
                </c:ext>
              </c:extLst>
            </c:dLbl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'Property price'!$B$1:$F$2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'Property price'!$B$6:$F$6</c:f>
              <c:numCache>
                <c:formatCode>0.00%</c:formatCode>
                <c:ptCount val="5"/>
                <c:pt idx="0">
                  <c:v>1</c:v>
                </c:pt>
                <c:pt idx="1">
                  <c:v>1.4132804757185331</c:v>
                </c:pt>
                <c:pt idx="2">
                  <c:v>1.4212091179385531</c:v>
                </c:pt>
                <c:pt idx="3">
                  <c:v>2.1010901883052528</c:v>
                </c:pt>
                <c:pt idx="4">
                  <c:v>2.6362735381565905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55-6A42-B31F-30FC742A9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9199"/>
        <c:axId val="23686847"/>
      </c:lineChart>
      <c:catAx>
        <c:axId val="18111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480912"/>
        <c:crosses val="autoZero"/>
        <c:auto val="1"/>
        <c:lblAlgn val="ctr"/>
        <c:lblOffset val="100"/>
        <c:noMultiLvlLbl val="0"/>
      </c:catAx>
      <c:valAx>
        <c:axId val="1599480912"/>
        <c:scaling>
          <c:orientation val="minMax"/>
          <c:max val="5000000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64704"/>
        <c:crosses val="autoZero"/>
        <c:crossBetween val="between"/>
      </c:valAx>
      <c:valAx>
        <c:axId val="2368684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199"/>
        <c:crosses val="max"/>
        <c:crossBetween val="between"/>
      </c:valAx>
      <c:catAx>
        <c:axId val="236891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6868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Population, Total</a:t>
            </a:r>
            <a:r>
              <a:rPr lang="en-GB" baseline="0"/>
              <a:t> private dwelling and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173629806596"/>
          <c:y val="8.4479900460144225E-2"/>
          <c:w val="0.74609417876337425"/>
          <c:h val="0.773529441517173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'Supply and demand'!$A$3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demand'!$B$3:$F$3</c:f>
              <c:numCache>
                <c:formatCode>General</c:formatCode>
                <c:ptCount val="5"/>
                <c:pt idx="0">
                  <c:v>5960</c:v>
                </c:pt>
                <c:pt idx="1">
                  <c:v>7599</c:v>
                </c:pt>
                <c:pt idx="2">
                  <c:v>7595</c:v>
                </c:pt>
                <c:pt idx="3">
                  <c:v>9747</c:v>
                </c:pt>
                <c:pt idx="4">
                  <c:v>11408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8-194E-86A5-78C5F4D5AF7F}"/>
            </c:ext>
          </c:extLst>
        </c:ser>
        <c:ser>
          <c:idx val="1"/>
          <c:order val="1"/>
          <c:tx>
            <c:strRef>
              <c:f>'Supply and demand'!$A$6</c:f>
              <c:strCache>
                <c:ptCount val="1"/>
                <c:pt idx="0">
                  <c:v>TotalPrivateDwelling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demand'!$B$6:$F$6</c:f>
              <c:numCache>
                <c:formatCode>General</c:formatCode>
                <c:ptCount val="5"/>
                <c:pt idx="0">
                  <c:v>2170</c:v>
                </c:pt>
                <c:pt idx="1">
                  <c:v>2741</c:v>
                </c:pt>
                <c:pt idx="2">
                  <c:v>2656</c:v>
                </c:pt>
                <c:pt idx="3">
                  <c:v>3291</c:v>
                </c:pt>
                <c:pt idx="4">
                  <c:v>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8-194E-86A5-78C5F4D5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752480"/>
        <c:axId val="1160122496"/>
      </c:barChart>
      <c:lineChart>
        <c:grouping val="standard"/>
        <c:varyColors val="0"/>
        <c:ser>
          <c:idx val="2"/>
          <c:order val="2"/>
          <c:tx>
            <c:strRef>
              <c:f>'Supply and demand'!$A$7</c:f>
              <c:strCache>
                <c:ptCount val="1"/>
                <c:pt idx="0">
                  <c:v>Ratio(Supply-Demand)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demand'!$B$7:$F$7</c:f>
              <c:numCache>
                <c:formatCode>General</c:formatCode>
                <c:ptCount val="5"/>
                <c:pt idx="0">
                  <c:v>0.36409395973154363</c:v>
                </c:pt>
                <c:pt idx="1">
                  <c:v>0.3607053559678905</c:v>
                </c:pt>
                <c:pt idx="2">
                  <c:v>0.34970375246872942</c:v>
                </c:pt>
                <c:pt idx="3">
                  <c:v>0.337642351492767</c:v>
                </c:pt>
                <c:pt idx="4">
                  <c:v>0.33345021037868161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8-194E-86A5-78C5F4D5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621152"/>
        <c:axId val="1435110688"/>
      </c:lineChart>
      <c:catAx>
        <c:axId val="11717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2496"/>
        <c:crosses val="autoZero"/>
        <c:auto val="1"/>
        <c:lblAlgn val="ctr"/>
        <c:lblOffset val="100"/>
        <c:noMultiLvlLbl val="0"/>
      </c:catAx>
      <c:valAx>
        <c:axId val="1160122496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Numbers of population/dwellings</a:t>
                </a:r>
                <a:r>
                  <a:rPr lang="en-GB" baseline="0"/>
                  <a:t>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7.0270270270270274E-2"/>
              <c:y val="0.32162533618469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52480"/>
        <c:crosses val="autoZero"/>
        <c:crossBetween val="between"/>
      </c:valAx>
      <c:valAx>
        <c:axId val="1435110688"/>
        <c:scaling>
          <c:orientation val="minMax"/>
          <c:max val="0.38"/>
          <c:min val="0.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621152"/>
        <c:crosses val="max"/>
        <c:crossBetween val="between"/>
        <c:majorUnit val="5.0000000000000001E-3"/>
      </c:valAx>
      <c:catAx>
        <c:axId val="1539621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511068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Population/Private</a:t>
            </a:r>
            <a:r>
              <a:rPr lang="en-GB" baseline="0"/>
              <a:t> dwelling change rate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88023702493177E-2"/>
          <c:y val="0.11621222572426919"/>
          <c:w val="0.7048836070051111"/>
          <c:h val="0.53367586036103165"/>
        </c:manualLayout>
      </c:layout>
      <c:lineChart>
        <c:grouping val="standard"/>
        <c:varyColors val="0"/>
        <c:ser>
          <c:idx val="2"/>
          <c:order val="0"/>
          <c:tx>
            <c:strRef>
              <c:f>'Supply and demand'!$A$9</c:f>
              <c:strCache>
                <c:ptCount val="1"/>
                <c:pt idx="0">
                  <c:v>PopulationchangeRate(%)</c:v>
                </c:pt>
              </c:strCache>
            </c:strRef>
          </c:tx>
          <c:marker>
            <c:symbol val="none"/>
          </c:marker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demand'!$B$9:$F$9</c:f>
              <c:numCache>
                <c:formatCode>0.00%</c:formatCode>
                <c:ptCount val="5"/>
                <c:pt idx="0">
                  <c:v>1</c:v>
                </c:pt>
                <c:pt idx="1">
                  <c:v>1.2749999999999999</c:v>
                </c:pt>
                <c:pt idx="2">
                  <c:v>1.2743288590604027</c:v>
                </c:pt>
                <c:pt idx="3">
                  <c:v>1.6354026845637584</c:v>
                </c:pt>
                <c:pt idx="4">
                  <c:v>1.9140939597315436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EF-DC47-8F41-1F2731AD209C}"/>
            </c:ext>
          </c:extLst>
        </c:ser>
        <c:ser>
          <c:idx val="3"/>
          <c:order val="1"/>
          <c:tx>
            <c:strRef>
              <c:f>'Supply and demand'!$A$10</c:f>
              <c:strCache>
                <c:ptCount val="1"/>
                <c:pt idx="0">
                  <c:v>TotalPrivateDwellingChangeRate(%)</c:v>
                </c:pt>
              </c:strCache>
            </c:strRef>
          </c:tx>
          <c:marker>
            <c:symbol val="none"/>
          </c:marker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demand'!$B$10:$F$10</c:f>
              <c:numCache>
                <c:formatCode>0.00%</c:formatCode>
                <c:ptCount val="5"/>
                <c:pt idx="0">
                  <c:v>1</c:v>
                </c:pt>
                <c:pt idx="1">
                  <c:v>1.2631336405529954</c:v>
                </c:pt>
                <c:pt idx="2">
                  <c:v>1.223963133640553</c:v>
                </c:pt>
                <c:pt idx="3">
                  <c:v>1.5165898617511522</c:v>
                </c:pt>
                <c:pt idx="4">
                  <c:v>1.7529953917050691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EF-DC47-8F41-1F2731AD209C}"/>
            </c:ext>
          </c:extLst>
        </c:ser>
        <c:ser>
          <c:idx val="0"/>
          <c:order val="2"/>
          <c:tx>
            <c:strRef>
              <c:f>'Supply and demand'!$A$9</c:f>
              <c:strCache>
                <c:ptCount val="1"/>
                <c:pt idx="0">
                  <c:v>PopulationchangeRate(%)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5B9BD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demand'!$B$9:$F$9</c:f>
              <c:numCache>
                <c:formatCode>0.00%</c:formatCode>
                <c:ptCount val="5"/>
                <c:pt idx="0">
                  <c:v>1</c:v>
                </c:pt>
                <c:pt idx="1">
                  <c:v>1.2749999999999999</c:v>
                </c:pt>
                <c:pt idx="2">
                  <c:v>1.2743288590604027</c:v>
                </c:pt>
                <c:pt idx="3">
                  <c:v>1.6354026845637584</c:v>
                </c:pt>
                <c:pt idx="4">
                  <c:v>1.9140939597315436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F-DC47-8F41-1F2731AD209C}"/>
            </c:ext>
          </c:extLst>
        </c:ser>
        <c:ser>
          <c:idx val="1"/>
          <c:order val="3"/>
          <c:tx>
            <c:strRef>
              <c:f>'Supply and demand'!$A$10</c:f>
              <c:strCache>
                <c:ptCount val="1"/>
                <c:pt idx="0">
                  <c:v>TotalPrivateDwellingChangeRate(%)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4725556409559712E-2"/>
                  <c:y val="6.634099308205769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EF-DC47-8F41-1F2731AD209C}"/>
                </c:ext>
              </c:extLst>
            </c:dLbl>
            <c:spPr>
              <a:solidFill>
                <a:srgbClr val="ED7D3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'Supply and demand'!$B$1:$F$2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'Supply and demand'!$B$10:$F$10</c:f>
              <c:numCache>
                <c:formatCode>0.00%</c:formatCode>
                <c:ptCount val="5"/>
                <c:pt idx="0">
                  <c:v>1</c:v>
                </c:pt>
                <c:pt idx="1">
                  <c:v>1.2631336405529954</c:v>
                </c:pt>
                <c:pt idx="2">
                  <c:v>1.223963133640553</c:v>
                </c:pt>
                <c:pt idx="3">
                  <c:v>1.5165898617511522</c:v>
                </c:pt>
                <c:pt idx="4">
                  <c:v>1.7529953917050691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EF-DC47-8F41-1F2731AD2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137734815"/>
        <c:axId val="1942844015"/>
      </c:lineChart>
      <c:catAx>
        <c:axId val="213773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844015"/>
        <c:crosses val="autoZero"/>
        <c:auto val="1"/>
        <c:lblAlgn val="ctr"/>
        <c:lblOffset val="100"/>
        <c:noMultiLvlLbl val="0"/>
      </c:catAx>
      <c:valAx>
        <c:axId val="1942844015"/>
        <c:scaling>
          <c:orientation val="minMax"/>
          <c:max val="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3481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187000458086529"/>
          <c:y val="0.78324345117527294"/>
          <c:w val="0.40285054096117245"/>
          <c:h val="4.1146893904228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and Birth in Australia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Population!$A$3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Population!$B$2:$F$2</c:f>
              <c:strCache>
                <c:ptCount val="5"/>
                <c:pt idx="0">
                  <c:v>Y2001</c:v>
                </c:pt>
                <c:pt idx="1">
                  <c:v>Y2006</c:v>
                </c:pt>
                <c:pt idx="2">
                  <c:v>Y2011</c:v>
                </c:pt>
                <c:pt idx="3">
                  <c:v>Y2016</c:v>
                </c:pt>
                <c:pt idx="4">
                  <c:v>Y2021</c:v>
                </c:pt>
              </c:strCache>
            </c:strRef>
          </c:xVal>
          <c:yVal>
            <c:numRef>
              <c:f>Population!$B$11:$F$11</c:f>
              <c:numCache>
                <c:formatCode>0.0%</c:formatCode>
                <c:ptCount val="5"/>
                <c:pt idx="0">
                  <c:v>0.85799999999999998</c:v>
                </c:pt>
                <c:pt idx="1">
                  <c:v>0.65900000000000003</c:v>
                </c:pt>
                <c:pt idx="2">
                  <c:v>0.65800000000000003</c:v>
                </c:pt>
                <c:pt idx="3">
                  <c:v>0.63800000000000001</c:v>
                </c:pt>
                <c:pt idx="4">
                  <c:v>0.63</c:v>
                </c:pt>
              </c:numCache>
            </c:numRef>
          </c:yVal>
          <c:bubbleSize>
            <c:numRef>
              <c:f>Population!$B$3:$F$3</c:f>
              <c:numCache>
                <c:formatCode>#,##0</c:formatCode>
                <c:ptCount val="5"/>
                <c:pt idx="0">
                  <c:v>5960</c:v>
                </c:pt>
                <c:pt idx="1">
                  <c:v>7599</c:v>
                </c:pt>
                <c:pt idx="2">
                  <c:v>7595</c:v>
                </c:pt>
                <c:pt idx="3">
                  <c:v>9747</c:v>
                </c:pt>
                <c:pt idx="4">
                  <c:v>11408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988-4D4F-991E-799180794D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sizeRepresents val="w"/>
        <c:axId val="1757543216"/>
        <c:axId val="1757674256"/>
      </c:bubbleChart>
      <c:valAx>
        <c:axId val="1757543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757674256"/>
        <c:crosses val="autoZero"/>
        <c:crossBetween val="midCat"/>
      </c:valAx>
      <c:valAx>
        <c:axId val="175767425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Birth in Australia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4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 and marriage</a:t>
            </a:r>
            <a:r>
              <a:rPr lang="en-GB" baseline="0"/>
              <a:t>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2399259949183"/>
          <c:y val="5.8234692263218688E-2"/>
          <c:w val="0.82675313526707073"/>
          <c:h val="0.71774161895045119"/>
        </c:manualLayout>
      </c:layout>
      <c:areaChart>
        <c:grouping val="stacked"/>
        <c:varyColors val="0"/>
        <c:ser>
          <c:idx val="2"/>
          <c:order val="2"/>
          <c:tx>
            <c:strRef>
              <c:f>Population!$A$5</c:f>
              <c:strCache>
                <c:ptCount val="1"/>
                <c:pt idx="0">
                  <c:v>Married(%)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Population!$B$5:$F$5</c:f>
              <c:numCache>
                <c:formatCode>0.00%</c:formatCode>
                <c:ptCount val="5"/>
                <c:pt idx="0">
                  <c:v>0.54500000000000004</c:v>
                </c:pt>
                <c:pt idx="1">
                  <c:v>0.56200000000000006</c:v>
                </c:pt>
                <c:pt idx="2">
                  <c:v>0.55300000000000005</c:v>
                </c:pt>
                <c:pt idx="3">
                  <c:v>0.58199999999999996</c:v>
                </c:pt>
                <c:pt idx="4">
                  <c:v>0.55500000000000005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D6-1D4B-ACA0-947ED6761CE2}"/>
            </c:ext>
          </c:extLst>
        </c:ser>
        <c:ser>
          <c:idx val="3"/>
          <c:order val="3"/>
          <c:tx>
            <c:strRef>
              <c:f>Population!$A$6</c:f>
              <c:strCache>
                <c:ptCount val="1"/>
                <c:pt idx="0">
                  <c:v>Separated+Divorced(%)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Population!$B$6:$F$6</c:f>
              <c:numCache>
                <c:formatCode>0.00%</c:formatCode>
                <c:ptCount val="5"/>
                <c:pt idx="0">
                  <c:v>8.8999999999999996E-2</c:v>
                </c:pt>
                <c:pt idx="1">
                  <c:v>9.5000000000000001E-2</c:v>
                </c:pt>
                <c:pt idx="2">
                  <c:v>0.1</c:v>
                </c:pt>
                <c:pt idx="3">
                  <c:v>0.10299999999999999</c:v>
                </c:pt>
                <c:pt idx="4">
                  <c:v>0.10199999999999999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D6-1D4B-ACA0-947ED6761CE2}"/>
            </c:ext>
          </c:extLst>
        </c:ser>
        <c:ser>
          <c:idx val="4"/>
          <c:order val="4"/>
          <c:tx>
            <c:strRef>
              <c:f>Population!$A$7</c:f>
              <c:strCache>
                <c:ptCount val="1"/>
                <c:pt idx="0">
                  <c:v>Widowed(%)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Population!$B$7:$F$7</c:f>
              <c:numCache>
                <c:formatCode>0.00%</c:formatCode>
                <c:ptCount val="5"/>
                <c:pt idx="0">
                  <c:v>4.3999999999999997E-2</c:v>
                </c:pt>
                <c:pt idx="1">
                  <c:v>4.4999999999999998E-2</c:v>
                </c:pt>
                <c:pt idx="2">
                  <c:v>4.3999999999999997E-2</c:v>
                </c:pt>
                <c:pt idx="3">
                  <c:v>4.2000000000000003E-2</c:v>
                </c:pt>
                <c:pt idx="4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D6-1D4B-ACA0-947ED6761CE2}"/>
            </c:ext>
          </c:extLst>
        </c:ser>
        <c:ser>
          <c:idx val="5"/>
          <c:order val="5"/>
          <c:tx>
            <c:strRef>
              <c:f>Population!$A$8</c:f>
              <c:strCache>
                <c:ptCount val="1"/>
                <c:pt idx="0">
                  <c:v>NeverMarried(%)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Population!$B$8:$F$8</c:f>
              <c:numCache>
                <c:formatCode>0.00%</c:formatCode>
                <c:ptCount val="5"/>
                <c:pt idx="0">
                  <c:v>0.32400000000000001</c:v>
                </c:pt>
                <c:pt idx="1">
                  <c:v>0.29699999999999999</c:v>
                </c:pt>
                <c:pt idx="2">
                  <c:v>0.30299999999999999</c:v>
                </c:pt>
                <c:pt idx="3">
                  <c:v>0.27300000000000002</c:v>
                </c:pt>
                <c:pt idx="4">
                  <c:v>0.29899999999999999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D6-1D4B-ACA0-947ED676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233135"/>
        <c:axId val="807642591"/>
      </c:areaChart>
      <c:barChart>
        <c:barDir val="col"/>
        <c:grouping val="percentStacked"/>
        <c:varyColors val="0"/>
        <c:ser>
          <c:idx val="0"/>
          <c:order val="0"/>
          <c:tx>
            <c:strRef>
              <c:f>Population!$A$9</c:f>
              <c:strCache>
                <c:ptCount val="1"/>
                <c:pt idx="0">
                  <c:v>Population&lt;15yo(%)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Population!$B$9:$F$9</c:f>
              <c:numCache>
                <c:formatCode>0.00%</c:formatCode>
                <c:ptCount val="5"/>
                <c:pt idx="0">
                  <c:v>0.16761744966442949</c:v>
                </c:pt>
                <c:pt idx="1">
                  <c:v>0.20831688380050006</c:v>
                </c:pt>
                <c:pt idx="2">
                  <c:v>0.2154048716260698</c:v>
                </c:pt>
                <c:pt idx="3">
                  <c:v>0.24417769570124137</c:v>
                </c:pt>
                <c:pt idx="4">
                  <c:v>0.24219845722300137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6-1D4B-ACA0-947ED6761CE2}"/>
            </c:ext>
          </c:extLst>
        </c:ser>
        <c:ser>
          <c:idx val="1"/>
          <c:order val="1"/>
          <c:tx>
            <c:strRef>
              <c:f>Population!$A$4</c:f>
              <c:strCache>
                <c:ptCount val="1"/>
                <c:pt idx="0">
                  <c:v>Population&gt;=15yo(%)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3ED6-1D4B-ACA0-947ED6761C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Population!$B$1:$F$2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Population!$B$4:$F$4</c:f>
              <c:numCache>
                <c:formatCode>0.00%</c:formatCode>
                <c:ptCount val="5"/>
                <c:pt idx="0">
                  <c:v>0.83238255033557051</c:v>
                </c:pt>
                <c:pt idx="1">
                  <c:v>0.79168311619949994</c:v>
                </c:pt>
                <c:pt idx="2">
                  <c:v>0.7845951283739302</c:v>
                </c:pt>
                <c:pt idx="3">
                  <c:v>0.75582230429875863</c:v>
                </c:pt>
                <c:pt idx="4">
                  <c:v>0.75780154277699863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6-1D4B-ACA0-947ED676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93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716233135"/>
        <c:axId val="807642591"/>
      </c:barChart>
      <c:lineChart>
        <c:grouping val="standard"/>
        <c:varyColors val="0"/>
        <c:ser>
          <c:idx val="6"/>
          <c:order val="6"/>
          <c:tx>
            <c:strRef>
              <c:f>Population!$A$10</c:f>
              <c:strCache>
                <c:ptCount val="1"/>
                <c:pt idx="0">
                  <c:v>PopulationchangeRate(%)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255E9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Population!$B$10:$F$10</c:f>
              <c:numCache>
                <c:formatCode>0.00%</c:formatCode>
                <c:ptCount val="5"/>
                <c:pt idx="0">
                  <c:v>1</c:v>
                </c:pt>
                <c:pt idx="1">
                  <c:v>1.2749999999999999</c:v>
                </c:pt>
                <c:pt idx="2">
                  <c:v>1.2743288590604027</c:v>
                </c:pt>
                <c:pt idx="3">
                  <c:v>1.6354026845637584</c:v>
                </c:pt>
                <c:pt idx="4">
                  <c:v>1.9140939597315436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E-0F47-843B-924A6C48B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233135"/>
        <c:axId val="807642591"/>
      </c:lineChart>
      <c:catAx>
        <c:axId val="71623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2591"/>
        <c:crosses val="autoZero"/>
        <c:auto val="1"/>
        <c:lblAlgn val="ctr"/>
        <c:lblOffset val="100"/>
        <c:noMultiLvlLbl val="0"/>
      </c:catAx>
      <c:valAx>
        <c:axId val="80764259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layout>
            <c:manualLayout>
              <c:xMode val="edge"/>
              <c:yMode val="edge"/>
              <c:x val="7.5575739645837428E-2"/>
              <c:y val="0.3769713392199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233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468468376936752"/>
          <c:y val="6.2327797260636544E-2"/>
          <c:w val="0.6519604775209551"/>
          <c:h val="0.64150466485806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'House finance status'!$A$3</c:f>
              <c:strCache>
                <c:ptCount val="1"/>
                <c:pt idx="0">
                  <c:v>MedianPersonalWeeklyIncome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status'!$C$3:$F$3</c:f>
              <c:numCache>
                <c:formatCode>"$"#,##0</c:formatCode>
                <c:ptCount val="4"/>
                <c:pt idx="0">
                  <c:v>522</c:v>
                </c:pt>
                <c:pt idx="1">
                  <c:v>630</c:v>
                </c:pt>
                <c:pt idx="2">
                  <c:v>746</c:v>
                </c:pt>
                <c:pt idx="3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8-7746-8C5C-E04C0BBC6021}"/>
            </c:ext>
          </c:extLst>
        </c:ser>
        <c:ser>
          <c:idx val="1"/>
          <c:order val="1"/>
          <c:tx>
            <c:strRef>
              <c:f>'House finance status'!$A$4</c:f>
              <c:strCache>
                <c:ptCount val="1"/>
                <c:pt idx="0">
                  <c:v>MedianFamilyWeeklyIncome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07608695652173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D-5A49-9199-D2B92B9A72CF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status'!$C$4:$F$4</c:f>
              <c:numCache>
                <c:formatCode>"$"#,##0</c:formatCode>
                <c:ptCount val="4"/>
                <c:pt idx="0">
                  <c:v>1272</c:v>
                </c:pt>
                <c:pt idx="1">
                  <c:v>1542</c:v>
                </c:pt>
                <c:pt idx="2">
                  <c:v>1972</c:v>
                </c:pt>
                <c:pt idx="3">
                  <c:v>2340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8-7746-8C5C-E04C0BBC6021}"/>
            </c:ext>
          </c:extLst>
        </c:ser>
        <c:ser>
          <c:idx val="2"/>
          <c:order val="2"/>
          <c:tx>
            <c:strRef>
              <c:f>'House finance status'!$A$5</c:f>
              <c:strCache>
                <c:ptCount val="1"/>
                <c:pt idx="0">
                  <c:v>MedianHouseholdWeeIklyIncome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A5A5A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status'!$C$5:$F$5</c:f>
              <c:numCache>
                <c:formatCode>"$"#,##0</c:formatCode>
                <c:ptCount val="4"/>
                <c:pt idx="0">
                  <c:v>1166</c:v>
                </c:pt>
                <c:pt idx="1">
                  <c:v>1434</c:v>
                </c:pt>
                <c:pt idx="2">
                  <c:v>1889</c:v>
                </c:pt>
                <c:pt idx="3">
                  <c:v>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8-7746-8C5C-E04C0BBC60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5494512"/>
        <c:axId val="375496784"/>
      </c:barChart>
      <c:lineChart>
        <c:grouping val="standard"/>
        <c:varyColors val="0"/>
        <c:ser>
          <c:idx val="3"/>
          <c:order val="3"/>
          <c:tx>
            <c:strRef>
              <c:f>'House finance status'!$A$6</c:f>
              <c:strCache>
                <c:ptCount val="1"/>
                <c:pt idx="0">
                  <c:v>MedianMortgageWeeklyPayment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status'!$C$6:$F$6</c:f>
              <c:numCache>
                <c:formatCode>"$"#,##0</c:formatCode>
                <c:ptCount val="4"/>
                <c:pt idx="0">
                  <c:v>398.84925201380901</c:v>
                </c:pt>
                <c:pt idx="1">
                  <c:v>529.34407364787114</c:v>
                </c:pt>
                <c:pt idx="2">
                  <c:v>556.73187571921756</c:v>
                </c:pt>
                <c:pt idx="3">
                  <c:v>575.37399309551211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78-7746-8C5C-E04C0BBC6021}"/>
            </c:ext>
          </c:extLst>
        </c:ser>
        <c:ser>
          <c:idx val="4"/>
          <c:order val="4"/>
          <c:tx>
            <c:strRef>
              <c:f>'House finance status'!$A$7</c:f>
              <c:strCache>
                <c:ptCount val="1"/>
                <c:pt idx="0">
                  <c:v>MedianWeeklyRent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status'!$C$7:$F$7</c:f>
              <c:numCache>
                <c:formatCode>"$"#,##0</c:formatCode>
                <c:ptCount val="4"/>
                <c:pt idx="0">
                  <c:v>250</c:v>
                </c:pt>
                <c:pt idx="1">
                  <c:v>351</c:v>
                </c:pt>
                <c:pt idx="2">
                  <c:v>450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78-7746-8C5C-E04C0BBC6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494512"/>
        <c:axId val="375496784"/>
      </c:lineChart>
      <c:lineChart>
        <c:grouping val="standard"/>
        <c:varyColors val="0"/>
        <c:ser>
          <c:idx val="5"/>
          <c:order val="5"/>
          <c:tx>
            <c:strRef>
              <c:f>'House finance status'!$A$8</c:f>
              <c:strCache>
                <c:ptCount val="1"/>
                <c:pt idx="0">
                  <c:v>MedianPersonalWeeklyIncomeChangeRate(%)</c:v>
                </c:pt>
              </c:strCache>
            </c:strRef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F72-A345-B77D-6C79DA94579A}"/>
                </c:ext>
              </c:extLst>
            </c:dLbl>
            <c:spPr>
              <a:solidFill>
                <a:srgbClr val="5B9BD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status'!$C$8:$F$8</c:f>
              <c:numCache>
                <c:formatCode>0.00%</c:formatCode>
                <c:ptCount val="4"/>
                <c:pt idx="0">
                  <c:v>1</c:v>
                </c:pt>
                <c:pt idx="1">
                  <c:v>1.2068965517241379</c:v>
                </c:pt>
                <c:pt idx="2">
                  <c:v>1.4291187739463602</c:v>
                </c:pt>
                <c:pt idx="3">
                  <c:v>1.6149425287356323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72-A345-B77D-6C79DA94579A}"/>
            </c:ext>
          </c:extLst>
        </c:ser>
        <c:ser>
          <c:idx val="6"/>
          <c:order val="6"/>
          <c:tx>
            <c:strRef>
              <c:f>'House finance status'!$A$9</c:f>
              <c:strCache>
                <c:ptCount val="1"/>
                <c:pt idx="0">
                  <c:v>MedianFamilyWeeklyIncomeChangeRate(%)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1.1938735077470154E-2"/>
                  <c:y val="6.7226890756302829E-3"/>
                </c:manualLayout>
              </c:layout>
              <c:spPr>
                <a:solidFill>
                  <a:srgbClr val="255E9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F72-A345-B77D-6C79DA94579A}"/>
                </c:ext>
              </c:extLst>
            </c:dLbl>
            <c:spPr>
              <a:solidFill>
                <a:srgbClr val="255E9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status'!$C$9:$F$9</c:f>
              <c:numCache>
                <c:formatCode>0.00%</c:formatCode>
                <c:ptCount val="4"/>
                <c:pt idx="0">
                  <c:v>1</c:v>
                </c:pt>
                <c:pt idx="1">
                  <c:v>1.2122641509433962</c:v>
                </c:pt>
                <c:pt idx="2">
                  <c:v>1.550314465408805</c:v>
                </c:pt>
                <c:pt idx="3">
                  <c:v>1.8396226415094339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72-A345-B77D-6C79DA94579A}"/>
            </c:ext>
          </c:extLst>
        </c:ser>
        <c:ser>
          <c:idx val="7"/>
          <c:order val="7"/>
          <c:tx>
            <c:strRef>
              <c:f>'House finance status'!$A$10</c:f>
              <c:strCache>
                <c:ptCount val="1"/>
                <c:pt idx="0">
                  <c:v>MedianHouseholdWeeklyIncomeChangeRate(%)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1.0648412496824994E-2"/>
                  <c:y val="-6.7226890756302525E-3"/>
                </c:manualLayout>
              </c:layout>
              <c:spPr>
                <a:solidFill>
                  <a:srgbClr val="9E480D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F72-A345-B77D-6C79DA9457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status'!$C$10:$F$10</c:f>
              <c:numCache>
                <c:formatCode>0.00%</c:formatCode>
                <c:ptCount val="4"/>
                <c:pt idx="0">
                  <c:v>1</c:v>
                </c:pt>
                <c:pt idx="1">
                  <c:v>1.2298456260720412</c:v>
                </c:pt>
                <c:pt idx="2">
                  <c:v>1.6200686106346485</c:v>
                </c:pt>
                <c:pt idx="3">
                  <c:v>1.8876500857632934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72-A345-B77D-6C79DA94579A}"/>
            </c:ext>
          </c:extLst>
        </c:ser>
        <c:ser>
          <c:idx val="8"/>
          <c:order val="8"/>
          <c:tx>
            <c:strRef>
              <c:f>'House finance status'!$A$11</c:f>
              <c:strCache>
                <c:ptCount val="1"/>
                <c:pt idx="0">
                  <c:v>MedianMortgageWeeklyPaymenChangetRate(%)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F72-A345-B77D-6C79DA94579A}"/>
                </c:ext>
              </c:extLst>
            </c:dLbl>
            <c:spPr>
              <a:solidFill>
                <a:srgbClr val="63636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status'!$C$11:$F$11</c:f>
              <c:numCache>
                <c:formatCode>0.00%</c:formatCode>
                <c:ptCount val="4"/>
                <c:pt idx="0">
                  <c:v>1</c:v>
                </c:pt>
                <c:pt idx="1">
                  <c:v>1.3271783035199076</c:v>
                </c:pt>
                <c:pt idx="2">
                  <c:v>1.3958453548759377</c:v>
                </c:pt>
                <c:pt idx="3">
                  <c:v>1.4425851125216387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72-A345-B77D-6C79DA94579A}"/>
            </c:ext>
          </c:extLst>
        </c:ser>
        <c:ser>
          <c:idx val="9"/>
          <c:order val="9"/>
          <c:tx>
            <c:strRef>
              <c:f>'House finance status'!$A$12</c:f>
              <c:strCache>
                <c:ptCount val="1"/>
                <c:pt idx="0">
                  <c:v>MedianWeeklyRentChangeRate(%)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9.6449072898145791E-4"/>
                  <c:y val="-3.3613445378151263E-3"/>
                </c:manualLayout>
              </c:layout>
              <c:spPr>
                <a:solidFill>
                  <a:srgbClr val="9972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F72-A345-B77D-6C79DA9457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'House finance status'!$C$1:$F$2</c:f>
              <c:multiLvlStrCache>
                <c:ptCount val="4"/>
                <c:lvl>
                  <c:pt idx="0">
                    <c:v>Y2006</c:v>
                  </c:pt>
                  <c:pt idx="1">
                    <c:v>Y2011</c:v>
                  </c:pt>
                  <c:pt idx="2">
                    <c:v>Y2016</c:v>
                  </c:pt>
                  <c:pt idx="3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</c:lvl>
              </c:multiLvlStrCache>
            </c:multiLvlStrRef>
          </c:cat>
          <c:val>
            <c:numRef>
              <c:f>'House finance status'!$C$12:$F$12</c:f>
              <c:numCache>
                <c:formatCode>0.00%</c:formatCode>
                <c:ptCount val="4"/>
                <c:pt idx="0">
                  <c:v>1</c:v>
                </c:pt>
                <c:pt idx="1">
                  <c:v>1.4039999999999999</c:v>
                </c:pt>
                <c:pt idx="2">
                  <c:v>1.8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72-A345-B77D-6C79DA94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794752"/>
        <c:axId val="1999790880"/>
      </c:lineChart>
      <c:catAx>
        <c:axId val="3754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96784"/>
        <c:crosses val="autoZero"/>
        <c:auto val="1"/>
        <c:lblAlgn val="ctr"/>
        <c:lblOffset val="100"/>
        <c:noMultiLvlLbl val="0"/>
      </c:catAx>
      <c:valAx>
        <c:axId val="375496784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Income</a:t>
                </a:r>
              </a:p>
            </c:rich>
          </c:tx>
          <c:layout>
            <c:manualLayout>
              <c:xMode val="edge"/>
              <c:yMode val="edge"/>
              <c:x val="0.2078272604588394"/>
              <c:y val="0.3450689991070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94512"/>
        <c:crosses val="autoZero"/>
        <c:crossBetween val="between"/>
        <c:majorUnit val="500"/>
      </c:valAx>
      <c:valAx>
        <c:axId val="1999790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94752"/>
        <c:crosses val="max"/>
        <c:crossBetween val="between"/>
      </c:valAx>
      <c:catAx>
        <c:axId val="199979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97908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Dwelling</a:t>
            </a:r>
            <a:r>
              <a:rPr lang="en-GB" baseline="0"/>
              <a:t> and Occupancy status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86741802921985"/>
          <c:y val="6.4365355523211779E-2"/>
          <c:w val="0.67897289251030413"/>
          <c:h val="0.82745176150906463"/>
        </c:manualLayout>
      </c:layout>
      <c:barChart>
        <c:barDir val="col"/>
        <c:grouping val="percentStacked"/>
        <c:varyColors val="0"/>
        <c:ser>
          <c:idx val="1"/>
          <c:order val="1"/>
          <c:tx>
            <c:strRef>
              <c:f>' Dwelling status'!$A$4</c:f>
              <c:strCache>
                <c:ptCount val="1"/>
                <c:pt idx="0">
                  <c:v>OccupiedDwellings(%)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status'!$B$4:$F$4</c:f>
              <c:numCache>
                <c:formatCode>0.0%</c:formatCode>
                <c:ptCount val="5"/>
                <c:pt idx="0">
                  <c:v>0.95399999999999996</c:v>
                </c:pt>
                <c:pt idx="1">
                  <c:v>0.9372491791317038</c:v>
                </c:pt>
                <c:pt idx="2">
                  <c:v>0.95199999999999996</c:v>
                </c:pt>
                <c:pt idx="3">
                  <c:v>0.94799999999999995</c:v>
                </c:pt>
                <c:pt idx="4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C-BF43-888B-56B9234C1379}"/>
            </c:ext>
          </c:extLst>
        </c:ser>
        <c:ser>
          <c:idx val="2"/>
          <c:order val="2"/>
          <c:tx>
            <c:strRef>
              <c:f>' Dwelling status'!$A$5</c:f>
              <c:strCache>
                <c:ptCount val="1"/>
                <c:pt idx="0">
                  <c:v>UnoccupiedDwelling(%)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status'!$B$5:$F$5</c:f>
              <c:numCache>
                <c:formatCode>0.0%</c:formatCode>
                <c:ptCount val="5"/>
                <c:pt idx="0">
                  <c:v>4.5999999999999999E-2</c:v>
                </c:pt>
                <c:pt idx="1">
                  <c:v>6.3E-2</c:v>
                </c:pt>
                <c:pt idx="2">
                  <c:v>4.8000000000000001E-2</c:v>
                </c:pt>
                <c:pt idx="3">
                  <c:v>5.1999999999999998E-2</c:v>
                </c:pt>
                <c:pt idx="4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0C-BF43-888B-56B9234C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2077597568"/>
        <c:axId val="2077594272"/>
      </c:barChart>
      <c:lineChart>
        <c:grouping val="standard"/>
        <c:varyColors val="0"/>
        <c:ser>
          <c:idx val="0"/>
          <c:order val="0"/>
          <c:tx>
            <c:strRef>
              <c:f>' Dwelling status'!$A$3</c:f>
              <c:strCache>
                <c:ptCount val="1"/>
                <c:pt idx="0">
                  <c:v>TotalPrivateDwelling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status'!$B$3:$F$3</c:f>
              <c:numCache>
                <c:formatCode>#,##0</c:formatCode>
                <c:ptCount val="5"/>
                <c:pt idx="0">
                  <c:v>2170</c:v>
                </c:pt>
                <c:pt idx="1">
                  <c:v>2741</c:v>
                </c:pt>
                <c:pt idx="2">
                  <c:v>2656</c:v>
                </c:pt>
                <c:pt idx="3">
                  <c:v>3291</c:v>
                </c:pt>
                <c:pt idx="4">
                  <c:v>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C-BF43-888B-56B9234C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336752"/>
        <c:axId val="1731172384"/>
      </c:lineChart>
      <c:catAx>
        <c:axId val="186433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72384"/>
        <c:crosses val="autoZero"/>
        <c:auto val="1"/>
        <c:lblAlgn val="ctr"/>
        <c:lblOffset val="100"/>
        <c:noMultiLvlLbl val="0"/>
      </c:catAx>
      <c:valAx>
        <c:axId val="1731172384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porivate dwellings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36752"/>
        <c:crosses val="autoZero"/>
        <c:crossBetween val="between"/>
      </c:valAx>
      <c:valAx>
        <c:axId val="2077594272"/>
        <c:scaling>
          <c:orientation val="minMax"/>
          <c:max val="3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597568"/>
        <c:crosses val="max"/>
        <c:crossBetween val="between"/>
        <c:majorUnit val="0.5"/>
      </c:valAx>
      <c:catAx>
        <c:axId val="207759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759427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Bedroom</a:t>
            </a:r>
            <a:r>
              <a:rPr lang="en-GB" baseline="0"/>
              <a:t> number/Dwelling structure  propotion of occupied dwellings </a:t>
            </a:r>
            <a:endParaRPr lang="en-GB"/>
          </a:p>
        </c:rich>
      </c:tx>
      <c:layout>
        <c:manualLayout>
          <c:xMode val="edge"/>
          <c:yMode val="edge"/>
          <c:x val="0.31212277490123636"/>
          <c:y val="1.3752559097430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28101994855676"/>
          <c:y val="4.7683005406064516E-2"/>
          <c:w val="0.79492332538986044"/>
          <c:h val="0.58496837187863049"/>
        </c:manualLayout>
      </c:layout>
      <c:barChart>
        <c:barDir val="bar"/>
        <c:grouping val="clustered"/>
        <c:varyColors val="0"/>
        <c:ser>
          <c:idx val="3"/>
          <c:order val="3"/>
          <c:tx>
            <c:strRef>
              <c:f>' Dwelling status'!$A$9</c:f>
              <c:strCache>
                <c:ptCount val="1"/>
                <c:pt idx="0">
                  <c:v>0xBedroom(%)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7A1-094A-8A0A-EB515390F46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7A1-094A-8A0A-EB515390F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status'!$B$9:$F$9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1-094A-8A0A-EB515390F465}"/>
            </c:ext>
          </c:extLst>
        </c:ser>
        <c:ser>
          <c:idx val="4"/>
          <c:order val="4"/>
          <c:tx>
            <c:strRef>
              <c:f>' Dwelling status'!$A$10</c:f>
              <c:strCache>
                <c:ptCount val="1"/>
                <c:pt idx="0">
                  <c:v>1xBedroom(%)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7A1-094A-8A0A-EB515390F46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7A1-094A-8A0A-EB515390F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status'!$B$10:$F$10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1.4E-2</c:v>
                </c:pt>
                <c:pt idx="3">
                  <c:v>1.4999999999999999E-2</c:v>
                </c:pt>
                <c:pt idx="4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A1-094A-8A0A-EB515390F465}"/>
            </c:ext>
          </c:extLst>
        </c:ser>
        <c:ser>
          <c:idx val="5"/>
          <c:order val="5"/>
          <c:tx>
            <c:strRef>
              <c:f>' Dwelling status'!$A$11</c:f>
              <c:strCache>
                <c:ptCount val="1"/>
                <c:pt idx="0">
                  <c:v>2xBedroom(%)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7A1-094A-8A0A-EB515390F46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7A1-094A-8A0A-EB515390F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status'!$B$11:$F$11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5.6000000000000001E-2</c:v>
                </c:pt>
                <c:pt idx="4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A1-094A-8A0A-EB515390F465}"/>
            </c:ext>
          </c:extLst>
        </c:ser>
        <c:ser>
          <c:idx val="6"/>
          <c:order val="6"/>
          <c:tx>
            <c:strRef>
              <c:f>' Dwelling status'!$A$12</c:f>
              <c:strCache>
                <c:ptCount val="1"/>
                <c:pt idx="0">
                  <c:v>3xBedroom(%)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7A1-094A-8A0A-EB515390F46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7A1-094A-8A0A-EB515390F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status'!$B$12:$F$12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0.503</c:v>
                </c:pt>
                <c:pt idx="3">
                  <c:v>0.40100000000000002</c:v>
                </c:pt>
                <c:pt idx="4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A1-094A-8A0A-EB515390F465}"/>
            </c:ext>
          </c:extLst>
        </c:ser>
        <c:ser>
          <c:idx val="7"/>
          <c:order val="7"/>
          <c:tx>
            <c:strRef>
              <c:f>' Dwelling status'!$A$13</c:f>
              <c:strCache>
                <c:ptCount val="1"/>
                <c:pt idx="0">
                  <c:v>4xBedroom+(%)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7A1-094A-8A0A-EB515390F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status'!$B$13:$F$13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0.40600000000000003</c:v>
                </c:pt>
                <c:pt idx="3">
                  <c:v>0.50600000000000001</c:v>
                </c:pt>
                <c:pt idx="4">
                  <c:v>0.52900000000000003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A1-094A-8A0A-EB515390F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136208"/>
        <c:axId val="608613247"/>
      </c:barChart>
      <c:lineChart>
        <c:grouping val="standard"/>
        <c:varyColors val="0"/>
        <c:ser>
          <c:idx val="0"/>
          <c:order val="0"/>
          <c:tx>
            <c:strRef>
              <c:f>' Dwelling status'!$A$6</c:f>
              <c:strCache>
                <c:ptCount val="1"/>
                <c:pt idx="0">
                  <c:v>SeparateHouse(dwellings%)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status'!$B$6:$F$6</c:f>
              <c:numCache>
                <c:formatCode>0.0%</c:formatCode>
                <c:ptCount val="5"/>
                <c:pt idx="0">
                  <c:v>0.85699999999999998</c:v>
                </c:pt>
                <c:pt idx="1">
                  <c:v>0.88100000000000001</c:v>
                </c:pt>
                <c:pt idx="2">
                  <c:v>0.877</c:v>
                </c:pt>
                <c:pt idx="3">
                  <c:v>0.85199999999999998</c:v>
                </c:pt>
                <c:pt idx="4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1-094A-8A0A-EB515390F465}"/>
            </c:ext>
          </c:extLst>
        </c:ser>
        <c:ser>
          <c:idx val="1"/>
          <c:order val="1"/>
          <c:tx>
            <c:strRef>
              <c:f>' Dwelling status'!$A$7</c:f>
              <c:strCache>
                <c:ptCount val="1"/>
                <c:pt idx="0">
                  <c:v>SemiDetached(dwellings%)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status'!$B$7:$F$7</c:f>
              <c:numCache>
                <c:formatCode>0.0%</c:formatCode>
                <c:ptCount val="5"/>
                <c:pt idx="0">
                  <c:v>0.111</c:v>
                </c:pt>
                <c:pt idx="1">
                  <c:v>9.7000000000000003E-2</c:v>
                </c:pt>
                <c:pt idx="2">
                  <c:v>8.8999999999999996E-2</c:v>
                </c:pt>
                <c:pt idx="3">
                  <c:v>0.124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1-094A-8A0A-EB515390F465}"/>
            </c:ext>
          </c:extLst>
        </c:ser>
        <c:ser>
          <c:idx val="2"/>
          <c:order val="2"/>
          <c:tx>
            <c:strRef>
              <c:f>' Dwelling status'!$A$8</c:f>
              <c:strCache>
                <c:ptCount val="1"/>
                <c:pt idx="0">
                  <c:v>FlatUnitApartment(dwellings%)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A5A5A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 Dwelling status'!$B$1:$F$2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 Dwelling status'!$B$8:$F$8</c:f>
              <c:numCache>
                <c:formatCode>0.0%</c:formatCode>
                <c:ptCount val="5"/>
                <c:pt idx="0">
                  <c:v>2.5999999999999999E-2</c:v>
                </c:pt>
                <c:pt idx="1">
                  <c:v>1.9E-2</c:v>
                </c:pt>
                <c:pt idx="2">
                  <c:v>3.3000000000000002E-2</c:v>
                </c:pt>
                <c:pt idx="3">
                  <c:v>0.02</c:v>
                </c:pt>
                <c:pt idx="4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1-094A-8A0A-EB515390F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741857968"/>
        <c:axId val="1526712159"/>
      </c:lineChart>
      <c:catAx>
        <c:axId val="2122136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613247"/>
        <c:crosses val="autoZero"/>
        <c:auto val="1"/>
        <c:lblAlgn val="ctr"/>
        <c:lblOffset val="100"/>
        <c:noMultiLvlLbl val="0"/>
      </c:catAx>
      <c:valAx>
        <c:axId val="60861324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36208"/>
        <c:crosses val="autoZero"/>
        <c:crossBetween val="between"/>
      </c:valAx>
      <c:valAx>
        <c:axId val="1526712159"/>
        <c:scaling>
          <c:orientation val="minMax"/>
          <c:max val="1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57968"/>
        <c:crosses val="max"/>
        <c:crossBetween val="between"/>
      </c:valAx>
      <c:catAx>
        <c:axId val="174185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6712159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Tenure types and 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24206123707931"/>
          <c:y val="6.5987658561268425E-2"/>
          <c:w val="0.66727608577229736"/>
          <c:h val="0.742480910822475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Ownership!$A$3</c:f>
              <c:strCache>
                <c:ptCount val="1"/>
                <c:pt idx="0">
                  <c:v>FullyOwned(%)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Ownership!$B$3:$F$3</c:f>
              <c:numCache>
                <c:formatCode>0.0%</c:formatCode>
                <c:ptCount val="5"/>
                <c:pt idx="0">
                  <c:v>0.51100000000000001</c:v>
                </c:pt>
                <c:pt idx="1">
                  <c:v>0.36299999999999999</c:v>
                </c:pt>
                <c:pt idx="2">
                  <c:v>0.34</c:v>
                </c:pt>
                <c:pt idx="3">
                  <c:v>0.29499999999999998</c:v>
                </c:pt>
                <c:pt idx="4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D-3A4E-94F9-252AEBA73CB8}"/>
            </c:ext>
          </c:extLst>
        </c:ser>
        <c:ser>
          <c:idx val="1"/>
          <c:order val="1"/>
          <c:tx>
            <c:strRef>
              <c:f>Ownership!$A$4</c:f>
              <c:strCache>
                <c:ptCount val="1"/>
                <c:pt idx="0">
                  <c:v>OwnedWithMortgage(%)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Ownership!$B$4:$F$4</c:f>
              <c:numCache>
                <c:formatCode>0.0%</c:formatCode>
                <c:ptCount val="5"/>
                <c:pt idx="0">
                  <c:v>0.245</c:v>
                </c:pt>
                <c:pt idx="1">
                  <c:v>0.36199999999999999</c:v>
                </c:pt>
                <c:pt idx="2">
                  <c:v>0.442</c:v>
                </c:pt>
                <c:pt idx="3">
                  <c:v>0.505</c:v>
                </c:pt>
                <c:pt idx="4">
                  <c:v>0.48599999999999999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1D-3A4E-94F9-252AEBA73CB8}"/>
            </c:ext>
          </c:extLst>
        </c:ser>
        <c:ser>
          <c:idx val="2"/>
          <c:order val="2"/>
          <c:tx>
            <c:strRef>
              <c:f>Ownership!$A$5</c:f>
              <c:strCache>
                <c:ptCount val="1"/>
                <c:pt idx="0">
                  <c:v>Rented(%)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Ownership!$B$5:$F$5</c:f>
              <c:numCache>
                <c:formatCode>0.0%</c:formatCode>
                <c:ptCount val="5"/>
                <c:pt idx="0">
                  <c:v>0.18</c:v>
                </c:pt>
                <c:pt idx="1">
                  <c:v>0.216</c:v>
                </c:pt>
                <c:pt idx="2">
                  <c:v>0.19400000000000001</c:v>
                </c:pt>
                <c:pt idx="3">
                  <c:v>0.17499999999999999</c:v>
                </c:pt>
                <c:pt idx="4">
                  <c:v>0.22600000000000001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1D-3A4E-94F9-252AEBA73C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604127"/>
        <c:axId val="266581552"/>
      </c:barChart>
      <c:lineChart>
        <c:grouping val="standard"/>
        <c:varyColors val="0"/>
        <c:ser>
          <c:idx val="3"/>
          <c:order val="3"/>
          <c:tx>
            <c:strRef>
              <c:f>Ownership!$A$6</c:f>
              <c:strCache>
                <c:ptCount val="1"/>
                <c:pt idx="0">
                  <c:v>FullyOwnedChangeRate(%)</c:v>
                </c:pt>
              </c:strCache>
            </c:strRef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5B9BD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Ownership!$B$6:$F$6</c:f>
              <c:numCache>
                <c:formatCode>0.00%</c:formatCode>
                <c:ptCount val="5"/>
                <c:pt idx="0">
                  <c:v>1</c:v>
                </c:pt>
                <c:pt idx="1">
                  <c:v>0.71037181996086107</c:v>
                </c:pt>
                <c:pt idx="2">
                  <c:v>0.665362035225049</c:v>
                </c:pt>
                <c:pt idx="3">
                  <c:v>0.57729941291585118</c:v>
                </c:pt>
                <c:pt idx="4">
                  <c:v>0.53816046966731901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1D-3A4E-94F9-252AEBA73CB8}"/>
            </c:ext>
          </c:extLst>
        </c:ser>
        <c:ser>
          <c:idx val="4"/>
          <c:order val="4"/>
          <c:tx>
            <c:strRef>
              <c:f>Ownership!$A$7</c:f>
              <c:strCache>
                <c:ptCount val="1"/>
                <c:pt idx="0">
                  <c:v>OwnedWithMortgageChangeRate(%)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ED7D3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Ownership!$B$7:$F$7</c:f>
              <c:numCache>
                <c:formatCode>0.00%</c:formatCode>
                <c:ptCount val="5"/>
                <c:pt idx="0">
                  <c:v>1</c:v>
                </c:pt>
                <c:pt idx="1">
                  <c:v>1.4775510204081632</c:v>
                </c:pt>
                <c:pt idx="2">
                  <c:v>1.8040816326530613</c:v>
                </c:pt>
                <c:pt idx="3">
                  <c:v>2.0612244897959182</c:v>
                </c:pt>
                <c:pt idx="4">
                  <c:v>1.9836734693877551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1D-3A4E-94F9-252AEBA73CB8}"/>
            </c:ext>
          </c:extLst>
        </c:ser>
        <c:ser>
          <c:idx val="5"/>
          <c:order val="5"/>
          <c:tx>
            <c:strRef>
              <c:f>Ownership!$A$8</c:f>
              <c:strCache>
                <c:ptCount val="1"/>
                <c:pt idx="0">
                  <c:v>RentedChangeRate(%)</c:v>
                </c:pt>
              </c:strCache>
            </c:strRef>
          </c:tx>
          <c:spPr>
            <a:ln w="28575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A5A5A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Ownership!$B$8:$F$8</c:f>
              <c:numCache>
                <c:formatCode>0.00%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1.0777777777777779</c:v>
                </c:pt>
                <c:pt idx="3">
                  <c:v>0.97222222222222221</c:v>
                </c:pt>
                <c:pt idx="4">
                  <c:v>1.2555555555555555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1D-3A4E-94F9-252AEBA73C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14907696"/>
        <c:axId val="1794034288"/>
      </c:lineChart>
      <c:catAx>
        <c:axId val="1360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81552"/>
        <c:crosses val="autoZero"/>
        <c:auto val="1"/>
        <c:lblAlgn val="ctr"/>
        <c:lblOffset val="100"/>
        <c:noMultiLvlLbl val="0"/>
      </c:catAx>
      <c:valAx>
        <c:axId val="26658155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Types percentage</a:t>
                </a:r>
              </a:p>
            </c:rich>
          </c:tx>
          <c:layout>
            <c:manualLayout>
              <c:xMode val="edge"/>
              <c:yMode val="edge"/>
              <c:x val="0.12830188679245283"/>
              <c:y val="0.36824626973907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127"/>
        <c:crosses val="autoZero"/>
        <c:crossBetween val="between"/>
      </c:valAx>
      <c:valAx>
        <c:axId val="1794034288"/>
        <c:scaling>
          <c:orientation val="minMax"/>
          <c:max val="2.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Change rate</a:t>
                </a:r>
              </a:p>
              <a:p>
                <a:pPr>
                  <a:defRPr sz="1200"/>
                </a:pP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07696"/>
        <c:crosses val="max"/>
        <c:crossBetween val="between"/>
      </c:valAx>
      <c:catAx>
        <c:axId val="1714907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403428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Household types</a:t>
            </a:r>
            <a:r>
              <a:rPr lang="en-GB" baseline="0"/>
              <a:t> composition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Ownership!$A$9</c:f>
              <c:strCache>
                <c:ptCount val="1"/>
                <c:pt idx="0">
                  <c:v>FamilyHouseHolds(%)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Ownership!$B$9:$F$9</c:f>
              <c:numCache>
                <c:formatCode>0.0%</c:formatCode>
                <c:ptCount val="5"/>
                <c:pt idx="0">
                  <c:v>0.80300000000000005</c:v>
                </c:pt>
                <c:pt idx="1">
                  <c:v>0.79300000000000004</c:v>
                </c:pt>
                <c:pt idx="2">
                  <c:v>0.82799999999999996</c:v>
                </c:pt>
                <c:pt idx="3">
                  <c:v>0.84399999999999997</c:v>
                </c:pt>
                <c:pt idx="4">
                  <c:v>0.83399999999999996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1-6B4A-B12C-B3FE1C30A891}"/>
            </c:ext>
          </c:extLst>
        </c:ser>
        <c:ser>
          <c:idx val="1"/>
          <c:order val="1"/>
          <c:tx>
            <c:strRef>
              <c:f>Ownership!$A$10</c:f>
              <c:strCache>
                <c:ptCount val="1"/>
                <c:pt idx="0">
                  <c:v>SinglePersonHouseHolds(%)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Ownership!$B$10:$F$10</c:f>
              <c:numCache>
                <c:formatCode>0.0%</c:formatCode>
                <c:ptCount val="5"/>
                <c:pt idx="0">
                  <c:v>0.14399999999999999</c:v>
                </c:pt>
                <c:pt idx="1">
                  <c:v>0.14699999999999999</c:v>
                </c:pt>
                <c:pt idx="2">
                  <c:v>0.155</c:v>
                </c:pt>
                <c:pt idx="3">
                  <c:v>0.14199999999999999</c:v>
                </c:pt>
                <c:pt idx="4">
                  <c:v>0.14499999999999999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1-6B4A-B12C-B3FE1C30A891}"/>
            </c:ext>
          </c:extLst>
        </c:ser>
        <c:ser>
          <c:idx val="2"/>
          <c:order val="2"/>
          <c:tx>
            <c:strRef>
              <c:f>Ownership!$A$11</c:f>
              <c:strCache>
                <c:ptCount val="1"/>
                <c:pt idx="0">
                  <c:v>GroupHouseHold(%)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Ownership!$B$1:$F$2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Ownership!$B$11:$F$11</c:f>
              <c:numCache>
                <c:formatCode>0.0%</c:formatCode>
                <c:ptCount val="5"/>
                <c:pt idx="0">
                  <c:v>2.5000000000000001E-2</c:v>
                </c:pt>
                <c:pt idx="1">
                  <c:v>0.02</c:v>
                </c:pt>
                <c:pt idx="2">
                  <c:v>1.7000000000000001E-2</c:v>
                </c:pt>
                <c:pt idx="3">
                  <c:v>1.2999999999999999E-2</c:v>
                </c:pt>
                <c:pt idx="4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61-6B4A-B12C-B3FE1C30A8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992886000"/>
        <c:axId val="1920982288"/>
      </c:barChart>
      <c:catAx>
        <c:axId val="19928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82288"/>
        <c:crosses val="autoZero"/>
        <c:auto val="1"/>
        <c:lblAlgn val="ctr"/>
        <c:lblOffset val="100"/>
        <c:noMultiLvlLbl val="0"/>
      </c:catAx>
      <c:valAx>
        <c:axId val="19209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86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Families and family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53181217696229"/>
          <c:y val="7.1561828202747035E-2"/>
          <c:w val="0.75043867723321434"/>
          <c:h val="0.73493200306930451"/>
        </c:manualLayout>
      </c:layout>
      <c:areaChart>
        <c:grouping val="percentStacked"/>
        <c:varyColors val="0"/>
        <c:ser>
          <c:idx val="1"/>
          <c:order val="1"/>
          <c:tx>
            <c:strRef>
              <c:f>'Family information'!$A$4</c:f>
              <c:strCache>
                <c:ptCount val="1"/>
                <c:pt idx="0">
                  <c:v>CoupleFamilyNoChidren(%)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information'!$B$4:$F$4</c:f>
              <c:numCache>
                <c:formatCode>0.0%</c:formatCode>
                <c:ptCount val="5"/>
                <c:pt idx="0">
                  <c:v>0.317</c:v>
                </c:pt>
                <c:pt idx="1">
                  <c:v>0.315</c:v>
                </c:pt>
                <c:pt idx="2">
                  <c:v>0.316</c:v>
                </c:pt>
                <c:pt idx="3">
                  <c:v>0.29199999999999998</c:v>
                </c:pt>
                <c:pt idx="4">
                  <c:v>0.26900000000000002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C-634B-9A35-7810E2A3C1C5}"/>
            </c:ext>
          </c:extLst>
        </c:ser>
        <c:ser>
          <c:idx val="2"/>
          <c:order val="2"/>
          <c:tx>
            <c:strRef>
              <c:f>'Family information'!$A$5</c:f>
              <c:strCache>
                <c:ptCount val="1"/>
                <c:pt idx="0">
                  <c:v>CoupleFamilyHasChidren(%)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information'!$B$5:$F$5</c:f>
              <c:numCache>
                <c:formatCode>0.0%</c:formatCode>
                <c:ptCount val="5"/>
                <c:pt idx="0">
                  <c:v>0.52500000000000002</c:v>
                </c:pt>
                <c:pt idx="1">
                  <c:v>0.52500000000000002</c:v>
                </c:pt>
                <c:pt idx="2">
                  <c:v>0.51400000000000001</c:v>
                </c:pt>
                <c:pt idx="3">
                  <c:v>0.55000000000000004</c:v>
                </c:pt>
                <c:pt idx="4">
                  <c:v>0.57099999999999995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C-634B-9A35-7810E2A3C1C5}"/>
            </c:ext>
          </c:extLst>
        </c:ser>
        <c:ser>
          <c:idx val="3"/>
          <c:order val="3"/>
          <c:tx>
            <c:strRef>
              <c:f>'Family information'!$A$6</c:f>
              <c:strCache>
                <c:ptCount val="1"/>
                <c:pt idx="0">
                  <c:v>OneParentFamily(%)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information'!$B$6:$F$6</c:f>
              <c:numCache>
                <c:formatCode>0.0%</c:formatCode>
                <c:ptCount val="5"/>
                <c:pt idx="0">
                  <c:v>0.14499999999999999</c:v>
                </c:pt>
                <c:pt idx="1">
                  <c:v>0.14899999999999999</c:v>
                </c:pt>
                <c:pt idx="2">
                  <c:v>0.159</c:v>
                </c:pt>
                <c:pt idx="3">
                  <c:v>0.14499999999999999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EC-634B-9A35-7810E2A3C1C5}"/>
            </c:ext>
          </c:extLst>
        </c:ser>
        <c:ser>
          <c:idx val="4"/>
          <c:order val="4"/>
          <c:tx>
            <c:strRef>
              <c:f>'Family information'!$A$7</c:f>
              <c:strCache>
                <c:ptCount val="1"/>
                <c:pt idx="0">
                  <c:v>OtherFamily(%)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information'!$B$7:$F$7</c:f>
              <c:numCache>
                <c:formatCode>0.0%</c:formatCode>
                <c:ptCount val="5"/>
                <c:pt idx="0">
                  <c:v>1.2E-2</c:v>
                </c:pt>
                <c:pt idx="1">
                  <c:v>1.2E-2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EC-634B-9A35-7810E2A3C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493167"/>
        <c:axId val="1986236607"/>
      </c:areaChart>
      <c:barChart>
        <c:barDir val="col"/>
        <c:grouping val="clustered"/>
        <c:varyColors val="0"/>
        <c:ser>
          <c:idx val="0"/>
          <c:order val="0"/>
          <c:tx>
            <c:strRef>
              <c:f>'Family information'!$A$3</c:f>
              <c:strCache>
                <c:ptCount val="1"/>
                <c:pt idx="0">
                  <c:v>Families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information'!$B$3:$F$3</c:f>
              <c:numCache>
                <c:formatCode>#,##0</c:formatCode>
                <c:ptCount val="5"/>
                <c:pt idx="0">
                  <c:v>1711</c:v>
                </c:pt>
                <c:pt idx="1">
                  <c:v>2107</c:v>
                </c:pt>
                <c:pt idx="2">
                  <c:v>2118</c:v>
                </c:pt>
                <c:pt idx="3">
                  <c:v>2702</c:v>
                </c:pt>
                <c:pt idx="4">
                  <c:v>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C-634B-9A35-7810E2A3C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206459135"/>
        <c:axId val="266592384"/>
      </c:barChart>
      <c:lineChart>
        <c:grouping val="standard"/>
        <c:varyColors val="0"/>
        <c:ser>
          <c:idx val="5"/>
          <c:order val="5"/>
          <c:tx>
            <c:strRef>
              <c:f>'Family information'!$A$8</c:f>
              <c:strCache>
                <c:ptCount val="1"/>
                <c:pt idx="0">
                  <c:v>FamiliesChangeRate(%)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'Family information'!$B$8:$F$8</c:f>
              <c:numCache>
                <c:formatCode>0.0%</c:formatCode>
                <c:ptCount val="5"/>
                <c:pt idx="0">
                  <c:v>1</c:v>
                </c:pt>
                <c:pt idx="1">
                  <c:v>1.2314436002337814</c:v>
                </c:pt>
                <c:pt idx="2">
                  <c:v>1.2378725891291642</c:v>
                </c:pt>
                <c:pt idx="3">
                  <c:v>1.5791934541203974</c:v>
                </c:pt>
                <c:pt idx="4">
                  <c:v>1.8071303331385156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EC-634B-9A35-7810E2A3C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493167"/>
        <c:axId val="1986236607"/>
      </c:lineChart>
      <c:catAx>
        <c:axId val="20645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92384"/>
        <c:crosses val="autoZero"/>
        <c:auto val="1"/>
        <c:lblAlgn val="ctr"/>
        <c:lblOffset val="100"/>
        <c:noMultiLvlLbl val="0"/>
      </c:catAx>
      <c:valAx>
        <c:axId val="26659238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Family number</a:t>
                </a:r>
              </a:p>
            </c:rich>
          </c:tx>
          <c:layout>
            <c:manualLayout>
              <c:xMode val="edge"/>
              <c:yMode val="edge"/>
              <c:x val="9.5421785720348221E-2"/>
              <c:y val="0.37202694864512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9135"/>
        <c:crosses val="autoZero"/>
        <c:crossBetween val="between"/>
      </c:valAx>
      <c:valAx>
        <c:axId val="1986236607"/>
        <c:scaling>
          <c:orientation val="minMax"/>
          <c:max val="1.9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93167"/>
        <c:crosses val="max"/>
        <c:crossBetween val="between"/>
      </c:valAx>
      <c:catAx>
        <c:axId val="19864931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623660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Family</a:t>
            </a:r>
            <a:r>
              <a:rPr lang="en-GB" baseline="0"/>
              <a:t> type 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759851152925102"/>
          <c:y val="7.5203971314500712E-2"/>
          <c:w val="0.76240148847074907"/>
          <c:h val="0.71940586638925563"/>
        </c:manualLayout>
      </c:layout>
      <c:lineChart>
        <c:grouping val="standard"/>
        <c:varyColors val="0"/>
        <c:ser>
          <c:idx val="1"/>
          <c:order val="0"/>
          <c:tx>
            <c:strRef>
              <c:f>'Family information'!$A$9</c:f>
              <c:strCache>
                <c:ptCount val="1"/>
                <c:pt idx="0">
                  <c:v>CoupleFamilyNoChidrenChangeRate(%)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D88-7E46-A861-608CD22464DB}"/>
                </c:ext>
              </c:extLst>
            </c:dLbl>
            <c:dLbl>
              <c:idx val="1"/>
              <c:layout>
                <c:manualLayout>
                  <c:x val="-2.4294610857272178E-2"/>
                  <c:y val="3.53018087486290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D88-7E46-A861-608CD22464DB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information'!$B$9:$F$9</c:f>
              <c:numCache>
                <c:formatCode>0.0%</c:formatCode>
                <c:ptCount val="5"/>
                <c:pt idx="0">
                  <c:v>1</c:v>
                </c:pt>
                <c:pt idx="1">
                  <c:v>0.99369085173501581</c:v>
                </c:pt>
                <c:pt idx="2">
                  <c:v>0.99684542586750791</c:v>
                </c:pt>
                <c:pt idx="3">
                  <c:v>0.9211356466876971</c:v>
                </c:pt>
                <c:pt idx="4">
                  <c:v>0.8485804416403786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8-7E46-A861-608CD22464DB}"/>
            </c:ext>
          </c:extLst>
        </c:ser>
        <c:ser>
          <c:idx val="2"/>
          <c:order val="1"/>
          <c:tx>
            <c:strRef>
              <c:f>'Family information'!$A$10</c:f>
              <c:strCache>
                <c:ptCount val="1"/>
                <c:pt idx="0">
                  <c:v>CoupleFamilyHasChidrenChangeRate(%)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D88-7E46-A861-608CD22464DB}"/>
                </c:ext>
              </c:extLst>
            </c:dLbl>
            <c:dLbl>
              <c:idx val="1"/>
              <c:layout>
                <c:manualLayout>
                  <c:x val="-8.4501277987406503E-2"/>
                  <c:y val="3.9714534842207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D88-7E46-A861-608CD22464DB}"/>
                </c:ext>
              </c:extLst>
            </c:dLbl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information'!$B$10:$F$10</c:f>
              <c:numCache>
                <c:formatCode>0.0%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0.97904761904761906</c:v>
                </c:pt>
                <c:pt idx="3">
                  <c:v>1.0476190476190477</c:v>
                </c:pt>
                <c:pt idx="4">
                  <c:v>1.0876190476190475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88-7E46-A861-608CD22464DB}"/>
            </c:ext>
          </c:extLst>
        </c:ser>
        <c:ser>
          <c:idx val="3"/>
          <c:order val="2"/>
          <c:tx>
            <c:strRef>
              <c:f>'Family information'!$A$11</c:f>
              <c:strCache>
                <c:ptCount val="1"/>
                <c:pt idx="0">
                  <c:v>OneParentFamilyChangeRate(%)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D88-7E46-A861-608CD22464DB}"/>
                </c:ext>
              </c:extLst>
            </c:dLbl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information'!$B$11:$F$11</c:f>
              <c:numCache>
                <c:formatCode>0.0%</c:formatCode>
                <c:ptCount val="5"/>
                <c:pt idx="0">
                  <c:v>1</c:v>
                </c:pt>
                <c:pt idx="1">
                  <c:v>1.0275862068965518</c:v>
                </c:pt>
                <c:pt idx="2">
                  <c:v>1.0965517241379312</c:v>
                </c:pt>
                <c:pt idx="3">
                  <c:v>1</c:v>
                </c:pt>
                <c:pt idx="4">
                  <c:v>1.0344827586206897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88-7E46-A861-608CD22464DB}"/>
            </c:ext>
          </c:extLst>
        </c:ser>
        <c:ser>
          <c:idx val="4"/>
          <c:order val="3"/>
          <c:tx>
            <c:strRef>
              <c:f>'Family information'!$A$12</c:f>
              <c:strCache>
                <c:ptCount val="1"/>
                <c:pt idx="0">
                  <c:v>OtherFamilyChangeRate(%)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D88-7E46-A861-608CD22464DB}"/>
                </c:ext>
              </c:extLst>
            </c:dLbl>
            <c:dLbl>
              <c:idx val="1"/>
              <c:layout>
                <c:manualLayout>
                  <c:x val="1.6469341614612752E-2"/>
                  <c:y val="-2.4269993514682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D88-7E46-A861-608CD22464DB}"/>
                </c:ext>
              </c:extLst>
            </c:dLbl>
            <c:spPr>
              <a:solidFill>
                <a:schemeClr val="accent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'Family information'!$B$1:$F$2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'Family information'!$B$12:$F$12</c:f>
              <c:numCache>
                <c:formatCode>0.0%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1.0833333333333333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88-7E46-A861-608CD22464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0652831"/>
        <c:axId val="768721488"/>
      </c:lineChart>
      <c:catAx>
        <c:axId val="203065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21488"/>
        <c:crosses val="autoZero"/>
        <c:auto val="1"/>
        <c:lblAlgn val="ctr"/>
        <c:lblOffset val="100"/>
        <c:noMultiLvlLbl val="0"/>
      </c:catAx>
      <c:valAx>
        <c:axId val="768721488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528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Workforce</a:t>
            </a:r>
            <a:r>
              <a:rPr lang="en-GB" baseline="0"/>
              <a:t>, employment composition and change rate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806537215946206E-2"/>
          <c:y val="7.1037878824443623E-2"/>
          <c:w val="0.86202317507978354"/>
          <c:h val="0.747003612678401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Workforce!$A$4</c:f>
              <c:strCache>
                <c:ptCount val="1"/>
                <c:pt idx="0">
                  <c:v>Worked full-time(%)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Workforce!$B$4:$F$4</c:f>
              <c:numCache>
                <c:formatCode>0.0%</c:formatCode>
                <c:ptCount val="5"/>
                <c:pt idx="0">
                  <c:v>0.66100000000000003</c:v>
                </c:pt>
                <c:pt idx="1">
                  <c:v>0.66900000000000004</c:v>
                </c:pt>
                <c:pt idx="2">
                  <c:v>0.65800000000000003</c:v>
                </c:pt>
                <c:pt idx="3">
                  <c:v>0.65500000000000003</c:v>
                </c:pt>
                <c:pt idx="4">
                  <c:v>0.54900000000000004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4-0046-8655-A05C1FA0734A}"/>
            </c:ext>
          </c:extLst>
        </c:ser>
        <c:ser>
          <c:idx val="1"/>
          <c:order val="1"/>
          <c:tx>
            <c:strRef>
              <c:f>Workforce!$A$5</c:f>
              <c:strCache>
                <c:ptCount val="1"/>
                <c:pt idx="0">
                  <c:v>Worked part-time(%)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Workforce!$B$5:$F$5</c:f>
              <c:numCache>
                <c:formatCode>0.0%</c:formatCode>
                <c:ptCount val="5"/>
                <c:pt idx="0">
                  <c:v>0.25800000000000001</c:v>
                </c:pt>
                <c:pt idx="1">
                  <c:v>0.223</c:v>
                </c:pt>
                <c:pt idx="2">
                  <c:v>0.23</c:v>
                </c:pt>
                <c:pt idx="3">
                  <c:v>0.245</c:v>
                </c:pt>
                <c:pt idx="4">
                  <c:v>0.246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4-0046-8655-A05C1FA0734A}"/>
            </c:ext>
          </c:extLst>
        </c:ser>
        <c:ser>
          <c:idx val="2"/>
          <c:order val="2"/>
          <c:tx>
            <c:strRef>
              <c:f>Workforce!$A$6</c:f>
              <c:strCache>
                <c:ptCount val="1"/>
                <c:pt idx="0">
                  <c:v>Unemployment(%)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Workforce!$B$6:$F$6</c:f>
              <c:numCache>
                <c:formatCode>0.0%</c:formatCode>
                <c:ptCount val="5"/>
                <c:pt idx="0">
                  <c:v>5.2999999999999999E-2</c:v>
                </c:pt>
                <c:pt idx="1">
                  <c:v>4.2999999999999997E-2</c:v>
                </c:pt>
                <c:pt idx="2">
                  <c:v>4.7E-2</c:v>
                </c:pt>
                <c:pt idx="3">
                  <c:v>0.05</c:v>
                </c:pt>
                <c:pt idx="4">
                  <c:v>4.8000000000000001E-2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4-0046-8655-A05C1FA073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5653743"/>
        <c:axId val="1856293951"/>
      </c:barChart>
      <c:lineChart>
        <c:grouping val="standard"/>
        <c:varyColors val="0"/>
        <c:ser>
          <c:idx val="3"/>
          <c:order val="3"/>
          <c:tx>
            <c:strRef>
              <c:f>Workforce!$A$7</c:f>
              <c:strCache>
                <c:ptCount val="1"/>
                <c:pt idx="0">
                  <c:v>Worked full-timeChangeRate(%)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1D4-0046-8655-A05C1FA0734A}"/>
                </c:ext>
              </c:extLst>
            </c:dLbl>
            <c:dLbl>
              <c:idx val="3"/>
              <c:layout>
                <c:manualLayout>
                  <c:x val="4.4510385756676559E-3"/>
                  <c:y val="-1.33587786259542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1D4-0046-8655-A05C1FA0734A}"/>
                </c:ext>
              </c:extLst>
            </c:dLbl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Workforce!$B$7:$F$7</c:f>
              <c:numCache>
                <c:formatCode>0.00%</c:formatCode>
                <c:ptCount val="5"/>
                <c:pt idx="0">
                  <c:v>1</c:v>
                </c:pt>
                <c:pt idx="1">
                  <c:v>1.0121028744326779</c:v>
                </c:pt>
                <c:pt idx="2">
                  <c:v>0.9954614220877458</c:v>
                </c:pt>
                <c:pt idx="3">
                  <c:v>0.9909228441754917</c:v>
                </c:pt>
                <c:pt idx="4">
                  <c:v>0.83055975794251136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D4-0046-8655-A05C1FA0734A}"/>
            </c:ext>
          </c:extLst>
        </c:ser>
        <c:ser>
          <c:idx val="4"/>
          <c:order val="4"/>
          <c:tx>
            <c:strRef>
              <c:f>Workforce!$A$8</c:f>
              <c:strCache>
                <c:ptCount val="1"/>
                <c:pt idx="0">
                  <c:v>Worked part-timeChangeRate(%)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1D4-0046-8655-A05C1FA0734A}"/>
                </c:ext>
              </c:extLst>
            </c:dLbl>
            <c:dLbl>
              <c:idx val="1"/>
              <c:layout>
                <c:manualLayout>
                  <c:x val="-3.5608308605341248E-2"/>
                  <c:y val="-2.5937067981006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1D4-0046-8655-A05C1FA0734A}"/>
                </c:ext>
              </c:extLst>
            </c:dLbl>
            <c:dLbl>
              <c:idx val="2"/>
              <c:layout>
                <c:manualLayout>
                  <c:x val="-7.1216617210682495E-2"/>
                  <c:y val="-1.7573330528340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1D4-0046-8655-A05C1FA0734A}"/>
                </c:ext>
              </c:extLst>
            </c:dLbl>
            <c:dLbl>
              <c:idx val="3"/>
              <c:layout>
                <c:manualLayout>
                  <c:x val="-5.3412462908011868E-2"/>
                  <c:y val="5.54089709762532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1D4-0046-8655-A05C1FA0734A}"/>
                </c:ext>
              </c:extLst>
            </c:dLbl>
            <c:dLbl>
              <c:idx val="4"/>
              <c:layout>
                <c:manualLayout>
                  <c:x val="1.4836795252226608E-3"/>
                  <c:y val="-2.6385224274406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1D4-0046-8655-A05C1FA0734A}"/>
                </c:ext>
              </c:extLst>
            </c:dLbl>
            <c:spPr>
              <a:solidFill>
                <a:schemeClr val="accent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Workforce!$B$8:$F$8</c:f>
              <c:numCache>
                <c:formatCode>0.00%</c:formatCode>
                <c:ptCount val="5"/>
                <c:pt idx="0">
                  <c:v>1</c:v>
                </c:pt>
                <c:pt idx="1">
                  <c:v>0.86434108527131781</c:v>
                </c:pt>
                <c:pt idx="2">
                  <c:v>0.89147286821705429</c:v>
                </c:pt>
                <c:pt idx="3">
                  <c:v>0.9496124031007751</c:v>
                </c:pt>
                <c:pt idx="4">
                  <c:v>0.95348837209302317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D4-0046-8655-A05C1FA0734A}"/>
            </c:ext>
          </c:extLst>
        </c:ser>
        <c:ser>
          <c:idx val="5"/>
          <c:order val="5"/>
          <c:tx>
            <c:strRef>
              <c:f>Workforce!$A$9</c:f>
              <c:strCache>
                <c:ptCount val="1"/>
                <c:pt idx="0">
                  <c:v>UnemploymentChangeRate(%)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9347181008902093E-2"/>
                  <c:y val="3.6259541984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1D4-0046-8655-A05C1FA0734A}"/>
                </c:ext>
              </c:extLst>
            </c:dLbl>
            <c:dLbl>
              <c:idx val="2"/>
              <c:layout>
                <c:manualLayout>
                  <c:x val="5.9347181008902079E-3"/>
                  <c:y val="3.4300791556728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1D4-0046-8655-A05C1FA0734A}"/>
                </c:ext>
              </c:extLst>
            </c:dLbl>
            <c:dLbl>
              <c:idx val="3"/>
              <c:layout>
                <c:manualLayout>
                  <c:x val="2.2255192878338281E-2"/>
                  <c:y val="6.0686015831134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1D4-0046-8655-A05C1FA0734A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Workforce!$B$1:$F$2</c:f>
              <c:multiLvlStrCache>
                <c:ptCount val="5"/>
                <c:lvl>
                  <c:pt idx="0">
                    <c:v>Y2001</c:v>
                  </c:pt>
                  <c:pt idx="1">
                    <c:v>Y2006</c:v>
                  </c:pt>
                  <c:pt idx="2">
                    <c:v>Y2011</c:v>
                  </c:pt>
                  <c:pt idx="3">
                    <c:v>Y2016</c:v>
                  </c:pt>
                  <c:pt idx="4">
                    <c:v>Y2021</c:v>
                  </c:pt>
                </c:lvl>
                <c:lvl>
                  <c:pt idx="0">
                    <c:v>Moorebank</c:v>
                  </c:pt>
                  <c:pt idx="1">
                    <c:v>Moorebank</c:v>
                  </c:pt>
                  <c:pt idx="2">
                    <c:v>Moorebank</c:v>
                  </c:pt>
                  <c:pt idx="3">
                    <c:v>Moorebank</c:v>
                  </c:pt>
                  <c:pt idx="4">
                    <c:v>Moorebank</c:v>
                  </c:pt>
                </c:lvl>
              </c:multiLvlStrCache>
            </c:multiLvlStrRef>
          </c:cat>
          <c:val>
            <c:numRef>
              <c:f>Workforce!$B$9:$F$9</c:f>
              <c:numCache>
                <c:formatCode>0.00%</c:formatCode>
                <c:ptCount val="5"/>
                <c:pt idx="0">
                  <c:v>1</c:v>
                </c:pt>
                <c:pt idx="1">
                  <c:v>0.81132075471698106</c:v>
                </c:pt>
                <c:pt idx="2">
                  <c:v>0.8867924528301887</c:v>
                </c:pt>
                <c:pt idx="3">
                  <c:v>0.94339622641509446</c:v>
                </c:pt>
                <c:pt idx="4">
                  <c:v>0.90566037735849059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D4-0046-8655-A05C1FA0734A}"/>
            </c:ext>
          </c:extLst>
        </c:ser>
        <c:ser>
          <c:idx val="7"/>
          <c:order val="7"/>
          <c:tx>
            <c:strRef>
              <c:f>Workforce!$A$10</c:f>
              <c:strCache>
                <c:ptCount val="1"/>
                <c:pt idx="0">
                  <c:v>LabourForceChangeRate(%)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1D4-0046-8655-A05C1FA0734A}"/>
                </c:ext>
              </c:extLst>
            </c:dLbl>
            <c:spPr>
              <a:solidFill>
                <a:srgbClr val="9E480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Workforce!$B$10:$F$10</c:f>
              <c:numCache>
                <c:formatCode>0.00%</c:formatCode>
                <c:ptCount val="5"/>
                <c:pt idx="0">
                  <c:v>1</c:v>
                </c:pt>
                <c:pt idx="1">
                  <c:v>1.1940163191296465</c:v>
                </c:pt>
                <c:pt idx="2">
                  <c:v>1.1426412813538833</c:v>
                </c:pt>
                <c:pt idx="3">
                  <c:v>1.4409187065578726</c:v>
                </c:pt>
                <c:pt idx="4">
                  <c:v>1.5621033544877607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1D4-0046-8655-A05C1FA07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53743"/>
        <c:axId val="1856293951"/>
      </c:lineChart>
      <c:lineChart>
        <c:grouping val="standard"/>
        <c:varyColors val="0"/>
        <c:ser>
          <c:idx val="6"/>
          <c:order val="6"/>
          <c:tx>
            <c:strRef>
              <c:f>Workforce!$A$3</c:f>
              <c:strCache>
                <c:ptCount val="1"/>
                <c:pt idx="0">
                  <c:v>LabourForce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255E9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Workforce!$B$3:$F$3</c:f>
              <c:numCache>
                <c:formatCode>General</c:formatCode>
                <c:ptCount val="5"/>
                <c:pt idx="0">
                  <c:v>3309</c:v>
                </c:pt>
                <c:pt idx="1">
                  <c:v>3951</c:v>
                </c:pt>
                <c:pt idx="2">
                  <c:v>3781</c:v>
                </c:pt>
                <c:pt idx="3">
                  <c:v>4768</c:v>
                </c:pt>
                <c:pt idx="4">
                  <c:v>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1D4-0046-8655-A05C1FA07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598128"/>
        <c:axId val="1612651279"/>
      </c:lineChart>
      <c:catAx>
        <c:axId val="20565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293951"/>
        <c:crosses val="autoZero"/>
        <c:auto val="1"/>
        <c:lblAlgn val="ctr"/>
        <c:lblOffset val="100"/>
        <c:noMultiLvlLbl val="0"/>
      </c:catAx>
      <c:valAx>
        <c:axId val="1856293951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53743"/>
        <c:crosses val="autoZero"/>
        <c:crossBetween val="between"/>
        <c:majorUnit val="0.2"/>
        <c:minorUnit val="0.01"/>
      </c:valAx>
      <c:valAx>
        <c:axId val="16126512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Workforce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98128"/>
        <c:crosses val="max"/>
        <c:crossBetween val="between"/>
      </c:valAx>
      <c:catAx>
        <c:axId val="26659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612651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  <cx:data id="2">
      <cx:strDim type="cat">
        <cx:f>_xlchart.v1.0</cx:f>
      </cx:strDim>
      <cx:numDim type="size">
        <cx:f>_xlchart.v1.6</cx:f>
      </cx:numDim>
    </cx:data>
    <cx:data id="3">
      <cx:strDim type="cat">
        <cx:f>_xlchart.v1.0</cx:f>
      </cx:strDim>
      <cx:numDim type="size">
        <cx:f>_xlchart.v1.8</cx:f>
      </cx:numDim>
    </cx:data>
    <cx:data id="4">
      <cx:strDim type="cat">
        <cx:f>_xlchart.v1.0</cx:f>
      </cx:strDim>
      <cx:numDim type="size">
        <cx:f>_xlchart.v1.10</cx:f>
      </cx:numDim>
    </cx:data>
  </cx:chartData>
  <cx:chart>
    <cx:title pos="t" align="ctr" overlay="0"/>
    <cx:plotArea>
      <cx:plotAreaRegion>
        <cx:series layoutId="treemap" uniqueId="{C31FF302-DD70-944E-865E-529842A744C1}" formatIdx="0">
          <cx:tx>
            <cx:txData>
              <cx:f>_xlchart.v1.1</cx:f>
              <cx:v>Moorebank Y2001</cx:v>
            </cx:txData>
          </cx:tx>
          <cx:dataPt idx="11"/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  <cx:series layoutId="treemap" hidden="1" uniqueId="{44CAE2C0-B47C-8B41-B16E-787BE8842D74}" formatIdx="1">
          <cx:tx>
            <cx:txData>
              <cx:f>_xlchart.v1.3</cx:f>
              <cx:v>Moorebank Y2006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A1E6A96B-9EB4-D54C-8A39-5222844D6442}" formatIdx="2">
          <cx:tx>
            <cx:txData>
              <cx:f>_xlchart.v1.5</cx:f>
              <cx:v>Moorebank Y2011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FC96E3BB-5838-884D-B498-37E5B78047E7}" formatIdx="3">
          <cx:tx>
            <cx:txData>
              <cx:f>_xlchart.v1.7</cx:f>
              <cx:v>Moorebank Y2016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FA8AC9DA-7945-904C-906F-D43C4042043A}" formatIdx="4">
          <cx:tx>
            <cx:txData>
              <cx:f>_xlchart.v1.9</cx:f>
              <cx:v>Moorebank Y2021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21167</xdr:colOff>
      <xdr:row>2</xdr:row>
      <xdr:rowOff>53261</xdr:rowOff>
    </xdr:from>
    <xdr:to>
      <xdr:col>21</xdr:col>
      <xdr:colOff>719666</xdr:colOff>
      <xdr:row>39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17F931-90EE-ABA5-4253-681106E82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393256</xdr:colOff>
      <xdr:row>25</xdr:row>
      <xdr:rowOff>157198</xdr:rowOff>
    </xdr:from>
    <xdr:to>
      <xdr:col>17</xdr:col>
      <xdr:colOff>804951</xdr:colOff>
      <xdr:row>28</xdr:row>
      <xdr:rowOff>25844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29800A29-857F-A04B-9D66-C04D4B921F7C}"/>
            </a:ext>
          </a:extLst>
        </xdr:cNvPr>
        <xdr:cNvSpPr/>
      </xdr:nvSpPr>
      <xdr:spPr>
        <a:xfrm rot="20572389">
          <a:off x="12712256" y="4919698"/>
          <a:ext cx="3713695" cy="44014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House and unit prices both</a:t>
          </a:r>
          <a:r>
            <a:rPr lang="en-US" sz="1000" baseline="0"/>
            <a:t> increased significantly  during 20 years</a:t>
          </a:r>
          <a:endParaRPr lang="en-US" sz="1000"/>
        </a:p>
      </xdr:txBody>
    </xdr:sp>
    <xdr:clientData/>
  </xdr:twoCellAnchor>
  <xdr:twoCellAnchor>
    <xdr:from>
      <xdr:col>19</xdr:col>
      <xdr:colOff>80588</xdr:colOff>
      <xdr:row>8</xdr:row>
      <xdr:rowOff>116166</xdr:rowOff>
    </xdr:from>
    <xdr:to>
      <xdr:col>21</xdr:col>
      <xdr:colOff>71128</xdr:colOff>
      <xdr:row>15</xdr:row>
      <xdr:rowOff>22329</xdr:rowOff>
    </xdr:to>
    <xdr:sp macro="" textlink="">
      <xdr:nvSpPr>
        <xdr:cNvPr id="12" name="Rounded Rectangular Callout 11">
          <a:extLst>
            <a:ext uri="{FF2B5EF4-FFF2-40B4-BE49-F238E27FC236}">
              <a16:creationId xmlns:a16="http://schemas.microsoft.com/office/drawing/2014/main" id="{6E19BDBA-EEF6-BE40-9AF7-563274ED6DF0}"/>
            </a:ext>
          </a:extLst>
        </xdr:cNvPr>
        <xdr:cNvSpPr/>
      </xdr:nvSpPr>
      <xdr:spPr>
        <a:xfrm>
          <a:off x="17352588" y="1640166"/>
          <a:ext cx="1641540" cy="1239663"/>
        </a:xfrm>
        <a:prstGeom prst="wedgeRoundRectCallout">
          <a:avLst>
            <a:gd name="adj1" fmla="val -105816"/>
            <a:gd name="adj2" fmla="val 34113"/>
            <a:gd name="adj3" fmla="val 16667"/>
          </a:avLst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The gap between</a:t>
          </a:r>
          <a:r>
            <a:rPr lang="en-GB" sz="1100" baseline="0"/>
            <a:t> house price change rate and unit price significanltly widened starting from 2016</a:t>
          </a:r>
          <a:endParaRPr lang="en-GB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0.63222</cdr:x>
      <cdr:y>0.19804</cdr:y>
    </cdr:from>
    <cdr:to>
      <cdr:x>0.68063</cdr:x>
      <cdr:y>0.3986</cdr:y>
    </cdr:to>
    <cdr:sp macro="" textlink="">
      <cdr:nvSpPr>
        <cdr:cNvPr id="2" name="Right Brace 1">
          <a:extLst xmlns:a="http://schemas.openxmlformats.org/drawingml/2006/main">
            <a:ext uri="{FF2B5EF4-FFF2-40B4-BE49-F238E27FC236}">
              <a16:creationId xmlns:a16="http://schemas.microsoft.com/office/drawing/2014/main" id="{9AC30AFE-8BE5-624E-8B6B-96D73BF962E8}"/>
            </a:ext>
          </a:extLst>
        </cdr:cNvPr>
        <cdr:cNvSpPr/>
      </cdr:nvSpPr>
      <cdr:spPr>
        <a:xfrm xmlns:a="http://schemas.openxmlformats.org/drawingml/2006/main">
          <a:off x="6182508" y="1397923"/>
          <a:ext cx="473397" cy="1415716"/>
        </a:xfrm>
        <a:prstGeom xmlns:a="http://schemas.openxmlformats.org/drawingml/2006/main" prst="rightBrace">
          <a:avLst/>
        </a:prstGeom>
        <a:ln xmlns:a="http://schemas.openxmlformats.org/drawingml/2006/main" w="34925">
          <a:solidFill>
            <a:srgbClr val="92D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2</xdr:row>
      <xdr:rowOff>171455</xdr:rowOff>
    </xdr:from>
    <xdr:to>
      <xdr:col>18</xdr:col>
      <xdr:colOff>241300</xdr:colOff>
      <xdr:row>38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9C00A1-A7E0-BE96-08CC-7897E218B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369410</xdr:colOff>
      <xdr:row>21</xdr:row>
      <xdr:rowOff>21846</xdr:rowOff>
    </xdr:from>
    <xdr:to>
      <xdr:col>14</xdr:col>
      <xdr:colOff>244733</xdr:colOff>
      <xdr:row>25</xdr:row>
      <xdr:rowOff>183271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E7F827C2-39B0-BA66-589B-1A75D7829F01}"/>
            </a:ext>
          </a:extLst>
        </xdr:cNvPr>
        <xdr:cNvSpPr/>
      </xdr:nvSpPr>
      <xdr:spPr>
        <a:xfrm rot="20859440">
          <a:off x="9327143" y="3560913"/>
          <a:ext cx="4023990" cy="90649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While population rised</a:t>
          </a:r>
          <a:r>
            <a:rPr lang="en-GB" sz="1100" baseline="0"/>
            <a:t> by 91.41% from 2001 to 2021, the total private dwelling only increased by 75.3% for same period.</a:t>
          </a:r>
          <a:endParaRPr lang="en-GB" sz="1100"/>
        </a:p>
      </xdr:txBody>
    </xdr:sp>
    <xdr:clientData/>
  </xdr:twoCellAnchor>
  <xdr:twoCellAnchor>
    <xdr:from>
      <xdr:col>5</xdr:col>
      <xdr:colOff>84665</xdr:colOff>
      <xdr:row>43</xdr:row>
      <xdr:rowOff>135465</xdr:rowOff>
    </xdr:from>
    <xdr:to>
      <xdr:col>17</xdr:col>
      <xdr:colOff>406400</xdr:colOff>
      <xdr:row>63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6F7D3-3B45-D93D-D86B-18DF97E4B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742043</xdr:colOff>
      <xdr:row>46</xdr:row>
      <xdr:rowOff>76805</xdr:rowOff>
    </xdr:from>
    <xdr:to>
      <xdr:col>13</xdr:col>
      <xdr:colOff>820057</xdr:colOff>
      <xdr:row>48</xdr:row>
      <xdr:rowOff>146353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742D886F-B284-F217-96D8-453A6EDC08A1}"/>
            </a:ext>
          </a:extLst>
        </xdr:cNvPr>
        <xdr:cNvSpPr/>
      </xdr:nvSpPr>
      <xdr:spPr>
        <a:xfrm>
          <a:off x="13048948" y="8724900"/>
          <a:ext cx="78014" cy="46264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609599</xdr:colOff>
      <xdr:row>47</xdr:row>
      <xdr:rowOff>16934</xdr:rowOff>
    </xdr:from>
    <xdr:to>
      <xdr:col>16</xdr:col>
      <xdr:colOff>491066</xdr:colOff>
      <xdr:row>53</xdr:row>
      <xdr:rowOff>50799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12113A12-13BF-BD4B-E99C-B6B66BE07270}"/>
            </a:ext>
          </a:extLst>
        </xdr:cNvPr>
        <xdr:cNvSpPr/>
      </xdr:nvSpPr>
      <xdr:spPr>
        <a:xfrm>
          <a:off x="13748051" y="8861577"/>
          <a:ext cx="1544563" cy="1213151"/>
        </a:xfrm>
        <a:prstGeom prst="wedgeRoundRectCallout">
          <a:avLst>
            <a:gd name="adj1" fmla="val -87422"/>
            <a:gd name="adj2" fmla="val -3983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The discrepancy between</a:t>
          </a:r>
          <a:r>
            <a:rPr lang="en-GB" sz="1100" baseline="0"/>
            <a:t> 2 change rates significantly increased from 2011</a:t>
          </a:r>
          <a:endParaRPr lang="en-GB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0.39063</cdr:x>
      <cdr:y>0.24571</cdr:y>
    </cdr:from>
    <cdr:to>
      <cdr:x>0.82984</cdr:x>
      <cdr:y>0.34795</cdr:y>
    </cdr:to>
    <cdr:sp macro="" textlink="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5F898B12-C574-6F56-381C-364012AE55A3}"/>
            </a:ext>
          </a:extLst>
        </cdr:cNvPr>
        <cdr:cNvSpPr/>
      </cdr:nvSpPr>
      <cdr:spPr>
        <a:xfrm xmlns:a="http://schemas.openxmlformats.org/drawingml/2006/main" rot="1738106">
          <a:off x="3562026" y="1589893"/>
          <a:ext cx="4004952" cy="661598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r>
            <a:rPr lang="en-US"/>
            <a:t>Ratio decreased by</a:t>
          </a:r>
          <a:r>
            <a:rPr lang="en-US" baseline="0"/>
            <a:t> around 8.6% between 2001 and 2021</a:t>
          </a:r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218978</xdr:colOff>
      <xdr:row>43</xdr:row>
      <xdr:rowOff>18471</xdr:rowOff>
    </xdr:from>
    <xdr:to>
      <xdr:col>26</xdr:col>
      <xdr:colOff>661555</xdr:colOff>
      <xdr:row>80</xdr:row>
      <xdr:rowOff>147011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79C44-381B-B76F-CE89-435E8F787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35866</xdr:colOff>
      <xdr:row>53</xdr:row>
      <xdr:rowOff>34645</xdr:rowOff>
    </xdr:from>
    <xdr:to>
      <xdr:col>25</xdr:col>
      <xdr:colOff>676486</xdr:colOff>
      <xdr:row>58</xdr:row>
      <xdr:rowOff>161645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AE1DF5CE-81A9-F959-80AC-FB52261892FE}"/>
            </a:ext>
          </a:extLst>
        </xdr:cNvPr>
        <xdr:cNvSpPr/>
      </xdr:nvSpPr>
      <xdr:spPr>
        <a:xfrm rot="1484027">
          <a:off x="16672866" y="10321645"/>
          <a:ext cx="6419120" cy="1079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While  the  population  has</a:t>
          </a:r>
          <a:r>
            <a:rPr lang="en-GB" sz="1100" baseline="0"/>
            <a:t>  almost  doubled  in  size  from  2001 to  2021, the  propotion  of  population  that  are  born in  Australia  has  decreased with  rate  of  26.6%, from  85.8% to  63% through  20 years</a:t>
          </a:r>
          <a:endParaRPr lang="en-GB" sz="1100"/>
        </a:p>
      </xdr:txBody>
    </xdr:sp>
    <xdr:clientData/>
  </xdr:twoCellAnchor>
  <xdr:twoCellAnchor>
    <xdr:from>
      <xdr:col>13</xdr:col>
      <xdr:colOff>589428</xdr:colOff>
      <xdr:row>0</xdr:row>
      <xdr:rowOff>0</xdr:rowOff>
    </xdr:from>
    <xdr:to>
      <xdr:col>25</xdr:col>
      <xdr:colOff>62446</xdr:colOff>
      <xdr:row>41</xdr:row>
      <xdr:rowOff>159127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88D1D69-72C7-3E39-E7E4-5ADDC0855DC1}"/>
            </a:ext>
          </a:extLst>
        </xdr:cNvPr>
        <xdr:cNvGrpSpPr/>
      </xdr:nvGrpSpPr>
      <xdr:grpSpPr>
        <a:xfrm>
          <a:off x="13098928" y="0"/>
          <a:ext cx="9379018" cy="8160127"/>
          <a:chOff x="13462747" y="172814"/>
          <a:chExt cx="9334196" cy="8272185"/>
        </a:xfrm>
      </xdr:grpSpPr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9B02F16E-7C1A-FB6C-53D1-209796873D6E}"/>
              </a:ext>
            </a:extLst>
          </xdr:cNvPr>
          <xdr:cNvGraphicFramePr/>
        </xdr:nvGraphicFramePr>
        <xdr:xfrm>
          <a:off x="13923169" y="172814"/>
          <a:ext cx="8873774" cy="82721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ounded Rectangular Callout 6">
            <a:extLst>
              <a:ext uri="{FF2B5EF4-FFF2-40B4-BE49-F238E27FC236}">
                <a16:creationId xmlns:a16="http://schemas.microsoft.com/office/drawing/2014/main" id="{D89073B5-AF56-8B6B-3A71-42897B65B6DF}"/>
              </a:ext>
            </a:extLst>
          </xdr:cNvPr>
          <xdr:cNvSpPr/>
        </xdr:nvSpPr>
        <xdr:spPr>
          <a:xfrm>
            <a:off x="13462747" y="4629524"/>
            <a:ext cx="1541929" cy="1815657"/>
          </a:xfrm>
          <a:prstGeom prst="wedgeRoundRectCallout">
            <a:avLst>
              <a:gd name="adj1" fmla="val 138032"/>
              <a:gd name="adj2" fmla="val 41245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For</a:t>
            </a:r>
            <a:r>
              <a:rPr lang="en-GB" sz="1100" baseline="0"/>
              <a:t> the first half of the 20-year period from 2001 to 2021, the percentage of population less than 15 years old has increased by 4.78%, and 2.68% for the second half.</a:t>
            </a:r>
            <a:endParaRPr lang="en-GB" sz="1100"/>
          </a:p>
        </xdr:txBody>
      </xdr:sp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0.25179</cdr:x>
      <cdr:y>0.69817</cdr:y>
    </cdr:from>
    <cdr:to>
      <cdr:x>0.88716</cdr:x>
      <cdr:y>0.74022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B723BEF3-19C6-24F1-1810-CA6E9E72CF0D}"/>
            </a:ext>
          </a:extLst>
        </cdr:cNvPr>
        <cdr:cNvCxnSpPr/>
      </cdr:nvCxnSpPr>
      <cdr:spPr>
        <a:xfrm xmlns:a="http://schemas.openxmlformats.org/drawingml/2006/main" flipV="1">
          <a:off x="2244678" y="5694586"/>
          <a:ext cx="5664200" cy="3429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0.43575</cdr:x>
      <cdr:y>0.11718</cdr:y>
    </cdr:from>
    <cdr:to>
      <cdr:x>0.77726</cdr:x>
      <cdr:y>0.1831</cdr:y>
    </cdr:to>
    <cdr:sp macro="" textlink="">
      <cdr:nvSpPr>
        <cdr:cNvPr id="9" name="Right Arrow 8">
          <a:extLst xmlns:a="http://schemas.openxmlformats.org/drawingml/2006/main">
            <a:ext uri="{FF2B5EF4-FFF2-40B4-BE49-F238E27FC236}">
              <a16:creationId xmlns:a16="http://schemas.microsoft.com/office/drawing/2014/main" id="{FA8B71F7-5D69-0868-42EA-E4F1D826DF10}"/>
            </a:ext>
          </a:extLst>
        </cdr:cNvPr>
        <cdr:cNvSpPr/>
      </cdr:nvSpPr>
      <cdr:spPr>
        <a:xfrm xmlns:a="http://schemas.openxmlformats.org/drawingml/2006/main" rot="19674482">
          <a:off x="3884661" y="955777"/>
          <a:ext cx="3044528" cy="537668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255E9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The population has</a:t>
          </a:r>
          <a:r>
            <a:rPr lang="en-US" baseline="0"/>
            <a:t> skyrocketted for 20 years</a:t>
          </a:r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25400</xdr:rowOff>
    </xdr:from>
    <xdr:to>
      <xdr:col>18</xdr:col>
      <xdr:colOff>626533</xdr:colOff>
      <xdr:row>42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E1F38CB-29EE-D15F-7D4C-581E3541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0.32164</cdr:x>
      <cdr:y>0.16147</cdr:y>
    </cdr:from>
    <cdr:to>
      <cdr:x>0.89711</cdr:x>
      <cdr:y>0.2986</cdr:y>
    </cdr:to>
    <cdr:sp macro="" textlink="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1D6103D8-6DD4-66E2-F6DA-67C70BFD6913}"/>
            </a:ext>
          </a:extLst>
        </cdr:cNvPr>
        <cdr:cNvSpPr/>
      </cdr:nvSpPr>
      <cdr:spPr>
        <a:xfrm xmlns:a="http://schemas.openxmlformats.org/drawingml/2006/main" rot="20203205">
          <a:off x="3035112" y="1215525"/>
          <a:ext cx="5430344" cy="1032321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Payments for dwelling and incomes</a:t>
          </a:r>
          <a:r>
            <a:rPr lang="en-US" baseline="0"/>
            <a:t> has increased simultaneously for 20 years in different paces.</a:t>
          </a:r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190867</xdr:colOff>
      <xdr:row>2</xdr:row>
      <xdr:rowOff>78153</xdr:rowOff>
    </xdr:from>
    <xdr:to>
      <xdr:col>16</xdr:col>
      <xdr:colOff>273539</xdr:colOff>
      <xdr:row>44</xdr:row>
      <xdr:rowOff>175845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5F8A51-2DA4-7B6C-8553-D6B2A1B19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510769</xdr:colOff>
      <xdr:row>4</xdr:row>
      <xdr:rowOff>36657</xdr:rowOff>
    </xdr:from>
    <xdr:to>
      <xdr:col>30</xdr:col>
      <xdr:colOff>439703</xdr:colOff>
      <xdr:row>43</xdr:row>
      <xdr:rowOff>92851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4E5FA7-3280-1217-E422-403B2E0B7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118534</xdr:colOff>
      <xdr:row>18</xdr:row>
      <xdr:rowOff>16933</xdr:rowOff>
    </xdr:from>
    <xdr:to>
      <xdr:col>22</xdr:col>
      <xdr:colOff>694267</xdr:colOff>
      <xdr:row>22</xdr:row>
      <xdr:rowOff>16933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5884205-EEA9-F623-00F4-7E69020BAF12}"/>
            </a:ext>
          </a:extLst>
        </xdr:cNvPr>
        <xdr:cNvSpPr/>
      </xdr:nvSpPr>
      <xdr:spPr>
        <a:xfrm>
          <a:off x="18067867" y="3369733"/>
          <a:ext cx="2235200" cy="74506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While</a:t>
          </a:r>
          <a:r>
            <a:rPr lang="en-GB" sz="1100" baseline="0"/>
            <a:t> 3-bedroom dwelling incresead, 2 and 4-bedroom increased through time.</a:t>
          </a:r>
          <a:endParaRPr lang="en-GB" sz="1100"/>
        </a:p>
      </xdr:txBody>
    </xdr:sp>
    <xdr:clientData/>
  </xdr:twoCellAnchor>
  <xdr:twoCellAnchor>
    <xdr:from>
      <xdr:col>22</xdr:col>
      <xdr:colOff>694267</xdr:colOff>
      <xdr:row>15</xdr:row>
      <xdr:rowOff>0</xdr:rowOff>
    </xdr:from>
    <xdr:to>
      <xdr:col>23</xdr:col>
      <xdr:colOff>508000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E168553-6F44-4E7F-1C7C-0ABAC8A0FD32}"/>
            </a:ext>
          </a:extLst>
        </xdr:cNvPr>
        <xdr:cNvCxnSpPr/>
      </xdr:nvCxnSpPr>
      <xdr:spPr>
        <a:xfrm flipV="1">
          <a:off x="20303067" y="2794000"/>
          <a:ext cx="643466" cy="93133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694267</xdr:colOff>
      <xdr:row>14</xdr:row>
      <xdr:rowOff>118534</xdr:rowOff>
    </xdr:from>
    <xdr:to>
      <xdr:col>24</xdr:col>
      <xdr:colOff>67733</xdr:colOff>
      <xdr:row>20</xdr:row>
      <xdr:rowOff>118534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4C8E9DA-1AAC-5E4A-B423-22BA0E41355E}"/>
            </a:ext>
          </a:extLst>
        </xdr:cNvPr>
        <xdr:cNvCxnSpPr/>
      </xdr:nvCxnSpPr>
      <xdr:spPr>
        <a:xfrm flipV="1">
          <a:off x="20303067" y="2726267"/>
          <a:ext cx="1032933" cy="1117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0.45996</cdr:x>
      <cdr:y>0.09152</cdr:y>
    </cdr:from>
    <cdr:to>
      <cdr:x>0.56058</cdr:x>
      <cdr:y>0.31877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6B0D917D-A92B-BB85-4C9B-1C083CE3B4AB}"/>
            </a:ext>
          </a:extLst>
        </cdr:cNvPr>
        <cdr:cNvCxnSpPr/>
      </cdr:nvCxnSpPr>
      <cdr:spPr>
        <a:xfrm xmlns:a="http://schemas.openxmlformats.org/drawingml/2006/main" flipH="1" flipV="1">
          <a:off x="5300861" y="694974"/>
          <a:ext cx="1159566" cy="1725543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rgbClr val="255E9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0.48512</cdr:x>
      <cdr:y>0.07436</cdr:y>
    </cdr:from>
    <cdr:to>
      <cdr:x>0.58669</cdr:x>
      <cdr:y>0.30786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9BB4C92C-5AA9-20C2-1326-D013BB3AB6FE}"/>
            </a:ext>
          </a:extLst>
        </cdr:cNvPr>
        <cdr:cNvCxnSpPr/>
      </cdr:nvCxnSpPr>
      <cdr:spPr>
        <a:xfrm xmlns:a="http://schemas.openxmlformats.org/drawingml/2006/main" flipV="1">
          <a:off x="5590752" y="564660"/>
          <a:ext cx="1170609" cy="1773067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rgbClr val="9E480D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0.20962</cdr:x>
      <cdr:y>0.1097</cdr:y>
    </cdr:from>
    <cdr:to>
      <cdr:x>0.2204</cdr:x>
      <cdr:y>0.34785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AC8CE3A4-D019-90B9-4F9E-CFB36BB64C3F}"/>
            </a:ext>
          </a:extLst>
        </cdr:cNvPr>
        <cdr:cNvCxnSpPr/>
      </cdr:nvCxnSpPr>
      <cdr:spPr>
        <a:xfrm xmlns:a="http://schemas.openxmlformats.org/drawingml/2006/main" flipV="1">
          <a:off x="2415753" y="833017"/>
          <a:ext cx="124239" cy="1808370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rgbClr val="71AD4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0.21683</cdr:x>
      <cdr:y>0.27257</cdr:y>
    </cdr:from>
    <cdr:to>
      <cdr:x>0.25497</cdr:x>
      <cdr:y>0.44374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9B0BA0A9-857D-6147-7CDA-97220D221D74}"/>
            </a:ext>
          </a:extLst>
        </cdr:cNvPr>
        <cdr:cNvCxnSpPr/>
      </cdr:nvCxnSpPr>
      <cdr:spPr>
        <a:xfrm xmlns:a="http://schemas.openxmlformats.org/drawingml/2006/main" flipH="1" flipV="1">
          <a:off x="2503364" y="1995343"/>
          <a:ext cx="440267" cy="1253066"/>
        </a:xfrm>
        <a:prstGeom xmlns:a="http://schemas.openxmlformats.org/drawingml/2006/main" prst="straightConnector1">
          <a:avLst/>
        </a:prstGeom>
        <a:ln xmlns:a="http://schemas.openxmlformats.org/drawingml/2006/main" w="25400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0</xdr:rowOff>
    </xdr:from>
    <xdr:to>
      <xdr:col>15</xdr:col>
      <xdr:colOff>63500</xdr:colOff>
      <xdr:row>37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19957C-0497-39E7-AC5C-9D06A26EFC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7450" y="190500"/>
              <a:ext cx="11258550" cy="699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685799</xdr:colOff>
      <xdr:row>7</xdr:row>
      <xdr:rowOff>9140</xdr:rowOff>
    </xdr:from>
    <xdr:to>
      <xdr:col>23</xdr:col>
      <xdr:colOff>179144</xdr:colOff>
      <xdr:row>50</xdr:row>
      <xdr:rowOff>76279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5CF34B-4303-F22E-0F42-A8DB057E4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71214</xdr:colOff>
      <xdr:row>51</xdr:row>
      <xdr:rowOff>130614</xdr:rowOff>
    </xdr:from>
    <xdr:to>
      <xdr:col>21</xdr:col>
      <xdr:colOff>413487</xdr:colOff>
      <xdr:row>88</xdr:row>
      <xdr:rowOff>166168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2EABF-BB40-FDDF-3383-A52F196D1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0.36857</cdr:x>
      <cdr:y>0.16712</cdr:y>
    </cdr:from>
    <cdr:to>
      <cdr:x>0.79215</cdr:x>
      <cdr:y>0.2432</cdr:y>
    </cdr:to>
    <cdr:sp macro="" textlink="">
      <cdr:nvSpPr>
        <cdr:cNvPr id="4" name="Right Arrow 3">
          <a:extLst xmlns:a="http://schemas.openxmlformats.org/drawingml/2006/main">
            <a:ext uri="{FF2B5EF4-FFF2-40B4-BE49-F238E27FC236}">
              <a16:creationId xmlns:a16="http://schemas.microsoft.com/office/drawing/2014/main" id="{69C54D1A-D17B-027B-F764-B8313D40DE23}"/>
            </a:ext>
          </a:extLst>
        </cdr:cNvPr>
        <cdr:cNvSpPr/>
      </cdr:nvSpPr>
      <cdr:spPr>
        <a:xfrm xmlns:a="http://schemas.openxmlformats.org/drawingml/2006/main" rot="20104053">
          <a:off x="4168557" y="1381864"/>
          <a:ext cx="4790673" cy="629065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ED7D3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The proportion of dwellings</a:t>
          </a:r>
          <a:r>
            <a:rPr lang="en-US" baseline="0"/>
            <a:t> with mortgage nearly doubled after 20 years</a:t>
          </a:r>
          <a:endParaRPr lang="en-US"/>
        </a:p>
      </cdr:txBody>
    </cdr:sp>
  </cdr:relSizeAnchor>
  <cdr:relSizeAnchor xmlns:cdr="http://schemas.openxmlformats.org/drawingml/2006/chartDrawing">
    <cdr:from>
      <cdr:x>0.46263</cdr:x>
      <cdr:y>0.52413</cdr:y>
    </cdr:from>
    <cdr:to>
      <cdr:x>0.84042</cdr:x>
      <cdr:y>0.6002</cdr:y>
    </cdr:to>
    <cdr:sp macro="" textlink="">
      <cdr:nvSpPr>
        <cdr:cNvPr id="5" name="Right Arrow 4">
          <a:extLst xmlns:a="http://schemas.openxmlformats.org/drawingml/2006/main">
            <a:ext uri="{FF2B5EF4-FFF2-40B4-BE49-F238E27FC236}">
              <a16:creationId xmlns:a16="http://schemas.microsoft.com/office/drawing/2014/main" id="{D0BC6015-FB3C-7140-2C51-F96DABFEF5C2}"/>
            </a:ext>
          </a:extLst>
        </cdr:cNvPr>
        <cdr:cNvSpPr/>
      </cdr:nvSpPr>
      <cdr:spPr>
        <a:xfrm xmlns:a="http://schemas.openxmlformats.org/drawingml/2006/main" rot="512426">
          <a:off x="5215630" y="4410090"/>
          <a:ext cx="4259250" cy="64013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5B9BD5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The dwellings</a:t>
          </a:r>
          <a:r>
            <a:rPr lang="en-US" baseline="0"/>
            <a:t> that fully owned has been decreased over 20 years</a:t>
          </a:r>
          <a:endParaRPr lang="en-US"/>
        </a:p>
      </cdr:txBody>
    </cdr:sp>
  </cdr:relSizeAnchor>
  <cdr:relSizeAnchor xmlns:cdr="http://schemas.openxmlformats.org/drawingml/2006/chartDrawing">
    <cdr:from>
      <cdr:x>0.50315</cdr:x>
      <cdr:y>0.33541</cdr:y>
    </cdr:from>
    <cdr:to>
      <cdr:x>0.91717</cdr:x>
      <cdr:y>0.42434</cdr:y>
    </cdr:to>
    <cdr:sp macro="" textlink="">
      <cdr:nvSpPr>
        <cdr:cNvPr id="6" name="Right Arrow 5">
          <a:extLst xmlns:a="http://schemas.openxmlformats.org/drawingml/2006/main">
            <a:ext uri="{FF2B5EF4-FFF2-40B4-BE49-F238E27FC236}">
              <a16:creationId xmlns:a16="http://schemas.microsoft.com/office/drawing/2014/main" id="{9E64CF13-3177-274F-C80F-FEF7132DAD17}"/>
            </a:ext>
          </a:extLst>
        </cdr:cNvPr>
        <cdr:cNvSpPr/>
      </cdr:nvSpPr>
      <cdr:spPr>
        <a:xfrm xmlns:a="http://schemas.openxmlformats.org/drawingml/2006/main">
          <a:off x="5589786" y="2726043"/>
          <a:ext cx="4599638" cy="72272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A5A5A5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The percentage of dwellings</a:t>
          </a:r>
          <a:r>
            <a:rPr lang="en-US" baseline="0"/>
            <a:t> rented fluctation  for  20 years, ended  up  with slight increase</a:t>
          </a:r>
          <a:endParaRPr lang="en-US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0.23208</cdr:x>
      <cdr:y>0.46653</cdr:y>
    </cdr:from>
    <cdr:to>
      <cdr:x>1</cdr:x>
      <cdr:y>0.57092</cdr:y>
    </cdr:to>
    <cdr:sp macro="" textlink="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A32CFC48-0EF4-D839-52A4-45B7DA3F37CE}"/>
            </a:ext>
          </a:extLst>
        </cdr:cNvPr>
        <cdr:cNvSpPr/>
      </cdr:nvSpPr>
      <cdr:spPr>
        <a:xfrm xmlns:a="http://schemas.openxmlformats.org/drawingml/2006/main">
          <a:off x="1424970" y="3352608"/>
          <a:ext cx="4715129" cy="7501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ED7D3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/>
            <a:t>Through 20 years , household type</a:t>
          </a:r>
          <a:r>
            <a:rPr lang="en-US" baseline="0"/>
            <a:t> composition has stayed remained with minor change 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451223</xdr:colOff>
      <xdr:row>35</xdr:row>
      <xdr:rowOff>109817</xdr:rowOff>
    </xdr:from>
    <xdr:to>
      <xdr:col>20</xdr:col>
      <xdr:colOff>445247</xdr:colOff>
      <xdr:row>74</xdr:row>
      <xdr:rowOff>16436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4B167-2CEA-A385-4694-BB11F75BC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524311</xdr:colOff>
      <xdr:row>1</xdr:row>
      <xdr:rowOff>50800</xdr:rowOff>
    </xdr:from>
    <xdr:to>
      <xdr:col>21</xdr:col>
      <xdr:colOff>642839</xdr:colOff>
      <xdr:row>31</xdr:row>
      <xdr:rowOff>15679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90B8C5-6CEB-ABCE-8FD3-216E4EA18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55471</xdr:colOff>
      <xdr:row>10</xdr:row>
      <xdr:rowOff>63500</xdr:rowOff>
    </xdr:from>
    <xdr:to>
      <xdr:col>21</xdr:col>
      <xdr:colOff>413845</xdr:colOff>
      <xdr:row>15</xdr:row>
      <xdr:rowOff>139701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4CAD99A-C04D-631C-B4AD-5A473B6940C4}"/>
            </a:ext>
          </a:extLst>
        </xdr:cNvPr>
        <xdr:cNvSpPr/>
      </xdr:nvSpPr>
      <xdr:spPr>
        <a:xfrm>
          <a:off x="18191071" y="1968500"/>
          <a:ext cx="1183874" cy="10287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755432</xdr:colOff>
      <xdr:row>45</xdr:row>
      <xdr:rowOff>131379</xdr:rowOff>
    </xdr:from>
    <xdr:to>
      <xdr:col>19</xdr:col>
      <xdr:colOff>613105</xdr:colOff>
      <xdr:row>50</xdr:row>
      <xdr:rowOff>98534</xdr:rowOff>
    </xdr:to>
    <xdr:sp macro="" textlink="">
      <xdr:nvSpPr>
        <xdr:cNvPr id="5" name="Rounded Rectangular Callout 4">
          <a:extLst>
            <a:ext uri="{FF2B5EF4-FFF2-40B4-BE49-F238E27FC236}">
              <a16:creationId xmlns:a16="http://schemas.microsoft.com/office/drawing/2014/main" id="{ABDB751F-EA7E-0803-67BF-20FF3A5B908E}"/>
            </a:ext>
          </a:extLst>
        </xdr:cNvPr>
        <xdr:cNvSpPr/>
      </xdr:nvSpPr>
      <xdr:spPr>
        <a:xfrm>
          <a:off x="15524656" y="8506810"/>
          <a:ext cx="2321035" cy="897758"/>
        </a:xfrm>
        <a:prstGeom prst="wedgeRoundRectCallout">
          <a:avLst>
            <a:gd name="adj1" fmla="val -1022"/>
            <a:gd name="adj2" fmla="val 161280"/>
            <a:gd name="adj3" fmla="val 16667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This</a:t>
          </a:r>
          <a:r>
            <a:rPr lang="en-US" baseline="0"/>
            <a:t> distance widened through time and reached the  longest in 2021</a:t>
          </a:r>
          <a:endParaRPr lang="en-US"/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0.3256</cdr:x>
      <cdr:y>0.11591</cdr:y>
    </cdr:from>
    <cdr:to>
      <cdr:x>0.70735</cdr:x>
      <cdr:y>0.21848</cdr:y>
    </cdr:to>
    <cdr:sp macro="" textlink="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E761B742-0F2B-BD6E-A174-715F2A37CA0A}"/>
            </a:ext>
          </a:extLst>
        </cdr:cNvPr>
        <cdr:cNvSpPr/>
      </cdr:nvSpPr>
      <cdr:spPr>
        <a:xfrm xmlns:a="http://schemas.openxmlformats.org/drawingml/2006/main" rot="20496433">
          <a:off x="3473715" y="830539"/>
          <a:ext cx="4072759" cy="734924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Family number increased throught time</a:t>
          </a:r>
        </a:p>
      </cdr:txBody>
    </cdr:sp>
  </cdr:relSizeAnchor>
  <cdr:relSizeAnchor xmlns:cdr="http://schemas.openxmlformats.org/drawingml/2006/chartDrawing">
    <cdr:from>
      <cdr:x>0.83307</cdr:x>
      <cdr:y>0.47443</cdr:y>
    </cdr:from>
    <cdr:to>
      <cdr:x>0.83512</cdr:x>
      <cdr:y>0.69904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E0EC1424-3A32-4469-24C8-1EC9A3A17287}"/>
            </a:ext>
          </a:extLst>
        </cdr:cNvPr>
        <cdr:cNvCxnSpPr/>
      </cdr:nvCxnSpPr>
      <cdr:spPr>
        <a:xfrm xmlns:a="http://schemas.openxmlformats.org/drawingml/2006/main" flipH="1" flipV="1">
          <a:off x="8935083" y="3480485"/>
          <a:ext cx="22014" cy="1647759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0.87714</cdr:x>
      <cdr:y>0.50187</cdr:y>
    </cdr:from>
    <cdr:to>
      <cdr:x>0.96391</cdr:x>
      <cdr:y>0.54315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089846-8497-8FBF-6F43-E500FE53E8F1}"/>
            </a:ext>
          </a:extLst>
        </cdr:cNvPr>
        <cdr:cNvSpPr txBox="1"/>
      </cdr:nvSpPr>
      <cdr:spPr>
        <a:xfrm xmlns:a="http://schemas.openxmlformats.org/drawingml/2006/main">
          <a:off x="9591895" y="2839545"/>
          <a:ext cx="948851" cy="233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Stable</a:t>
          </a:r>
          <a:r>
            <a:rPr lang="en-GB" sz="1100" baseline="0"/>
            <a:t> group</a:t>
          </a:r>
          <a:endParaRPr lang="en-GB" sz="1100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635001</xdr:colOff>
      <xdr:row>15</xdr:row>
      <xdr:rowOff>0</xdr:rowOff>
    </xdr:from>
    <xdr:to>
      <xdr:col>15</xdr:col>
      <xdr:colOff>437931</xdr:colOff>
      <xdr:row>49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6AF4E-7E0D-EC67-18A8-B95CB3619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809647</xdr:colOff>
      <xdr:row>20</xdr:row>
      <xdr:rowOff>84008</xdr:rowOff>
    </xdr:from>
    <xdr:to>
      <xdr:col>11</xdr:col>
      <xdr:colOff>256400</xdr:colOff>
      <xdr:row>25</xdr:row>
      <xdr:rowOff>7808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CB2399E5-8437-2F7F-1792-07974B180DFB}"/>
            </a:ext>
          </a:extLst>
        </xdr:cNvPr>
        <xdr:cNvSpPr/>
      </xdr:nvSpPr>
      <xdr:spPr>
        <a:xfrm rot="20720158">
          <a:off x="7159647" y="3894008"/>
          <a:ext cx="3574253" cy="876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Labour force</a:t>
          </a:r>
          <a:r>
            <a:rPr lang="en-GB" sz="1100" baseline="0"/>
            <a:t> has increased 1.5 times through 20 years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A32" sqref="A32:F49"/>
    </sheetView>
  </sheetViews>
  <sheetFormatPr baseColWidth="10" defaultColWidth="8.83203125" defaultRowHeight="15" x14ac:dyDescent="0.2"/>
  <cols>
    <col min="1" max="1" width="40.5" style="16" bestFit="1" customWidth="1"/>
    <col min="2" max="5" width="13.33203125" style="16" bestFit="1" customWidth="1"/>
    <col min="6" max="6" width="13.33203125" style="16" customWidth="1"/>
  </cols>
  <sheetData>
    <row r="1" spans="1:8" x14ac:dyDescent="0.2">
      <c r="A1" s="1" t="s">
        <v>0</v>
      </c>
      <c r="B1" s="17" t="s">
        <v>57</v>
      </c>
      <c r="C1" s="17" t="s">
        <v>57</v>
      </c>
      <c r="D1" s="17" t="s">
        <v>57</v>
      </c>
      <c r="E1" s="17" t="s">
        <v>57</v>
      </c>
      <c r="F1" s="17" t="s">
        <v>57</v>
      </c>
    </row>
    <row r="2" spans="1:8" x14ac:dyDescent="0.2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H2" s="19"/>
    </row>
    <row r="3" spans="1:8" x14ac:dyDescent="0.2">
      <c r="A3" s="2" t="s">
        <v>2</v>
      </c>
      <c r="B3" s="2">
        <v>281000</v>
      </c>
      <c r="C3" s="2">
        <v>397500</v>
      </c>
      <c r="D3" s="2">
        <v>496500</v>
      </c>
      <c r="E3" s="2">
        <v>878350</v>
      </c>
      <c r="F3" s="2">
        <v>1100000</v>
      </c>
    </row>
    <row r="4" spans="1:8" x14ac:dyDescent="0.2">
      <c r="A4" s="2" t="s">
        <v>3</v>
      </c>
      <c r="B4" s="2">
        <v>252250</v>
      </c>
      <c r="C4" s="2">
        <v>356500</v>
      </c>
      <c r="D4" s="2">
        <v>358500</v>
      </c>
      <c r="E4" s="2">
        <v>530000</v>
      </c>
      <c r="F4" s="2">
        <v>665000</v>
      </c>
    </row>
    <row r="5" spans="1:8" x14ac:dyDescent="0.2">
      <c r="A5" s="3" t="s">
        <v>4</v>
      </c>
      <c r="B5" s="3"/>
      <c r="C5" s="3">
        <v>522</v>
      </c>
      <c r="D5" s="3">
        <v>630</v>
      </c>
      <c r="E5" s="3">
        <v>746</v>
      </c>
      <c r="F5" s="3">
        <v>843</v>
      </c>
    </row>
    <row r="6" spans="1:8" x14ac:dyDescent="0.2">
      <c r="A6" s="3" t="s">
        <v>5</v>
      </c>
      <c r="B6" s="3"/>
      <c r="C6" s="3">
        <v>1272</v>
      </c>
      <c r="D6" s="3">
        <v>1542</v>
      </c>
      <c r="E6" s="3">
        <v>1972</v>
      </c>
      <c r="F6" s="3">
        <v>2340</v>
      </c>
    </row>
    <row r="7" spans="1:8" x14ac:dyDescent="0.2">
      <c r="A7" s="3" t="s">
        <v>6</v>
      </c>
      <c r="B7" s="3"/>
      <c r="C7" s="3">
        <v>1166</v>
      </c>
      <c r="D7" s="3">
        <v>1434</v>
      </c>
      <c r="E7" s="3">
        <v>1889</v>
      </c>
      <c r="F7" s="3">
        <v>2201</v>
      </c>
    </row>
    <row r="8" spans="1:8" x14ac:dyDescent="0.2">
      <c r="A8" s="3" t="s">
        <v>7</v>
      </c>
      <c r="B8" s="3"/>
      <c r="C8" s="3">
        <f>1733/4.345</f>
        <v>398.84925201380901</v>
      </c>
      <c r="D8" s="3">
        <f>2300/4.345</f>
        <v>529.34407364787114</v>
      </c>
      <c r="E8" s="3">
        <f>2419/4.345</f>
        <v>556.73187571921756</v>
      </c>
      <c r="F8" s="3">
        <f>2500/4.345</f>
        <v>575.37399309551211</v>
      </c>
    </row>
    <row r="9" spans="1:8" x14ac:dyDescent="0.2">
      <c r="A9" s="3" t="s">
        <v>8</v>
      </c>
      <c r="B9" s="3"/>
      <c r="C9" s="3">
        <v>250</v>
      </c>
      <c r="D9" s="3">
        <v>351</v>
      </c>
      <c r="E9" s="3">
        <v>450</v>
      </c>
      <c r="F9" s="3">
        <v>500</v>
      </c>
    </row>
    <row r="10" spans="1:8" x14ac:dyDescent="0.2">
      <c r="A10" s="4" t="s">
        <v>9</v>
      </c>
      <c r="B10" s="4">
        <v>5960</v>
      </c>
      <c r="C10" s="4">
        <v>7599</v>
      </c>
      <c r="D10" s="4">
        <v>7595</v>
      </c>
      <c r="E10" s="4">
        <v>9747</v>
      </c>
      <c r="F10" s="4">
        <v>11408</v>
      </c>
    </row>
    <row r="11" spans="1:8" x14ac:dyDescent="0.2">
      <c r="A11" s="4" t="s">
        <v>10</v>
      </c>
      <c r="B11" s="4">
        <v>0</v>
      </c>
      <c r="C11" s="4">
        <v>34</v>
      </c>
      <c r="D11" s="4">
        <v>35</v>
      </c>
      <c r="E11" s="4">
        <v>35</v>
      </c>
      <c r="F11" s="4">
        <v>36</v>
      </c>
    </row>
    <row r="12" spans="1:8" x14ac:dyDescent="0.2">
      <c r="A12" s="4" t="s">
        <v>11</v>
      </c>
      <c r="B12" s="4">
        <v>1711</v>
      </c>
      <c r="C12" s="4">
        <v>2107</v>
      </c>
      <c r="D12" s="4">
        <v>2118</v>
      </c>
      <c r="E12" s="4">
        <v>2702</v>
      </c>
      <c r="F12" s="4">
        <v>3092</v>
      </c>
    </row>
    <row r="13" spans="1:8" x14ac:dyDescent="0.2">
      <c r="A13" s="4" t="s">
        <v>12</v>
      </c>
      <c r="B13" s="4">
        <v>2170</v>
      </c>
      <c r="C13" s="4">
        <v>2741</v>
      </c>
      <c r="D13" s="4">
        <v>2656</v>
      </c>
      <c r="E13" s="4">
        <v>3291</v>
      </c>
      <c r="F13" s="4">
        <v>3804</v>
      </c>
    </row>
    <row r="14" spans="1:8" x14ac:dyDescent="0.2">
      <c r="A14" s="4" t="s">
        <v>59</v>
      </c>
      <c r="B14" s="4">
        <v>4961</v>
      </c>
      <c r="C14" s="4">
        <v>6016</v>
      </c>
      <c r="D14" s="4">
        <v>5959</v>
      </c>
      <c r="E14" s="4">
        <v>7367</v>
      </c>
      <c r="F14" s="4">
        <v>8645</v>
      </c>
    </row>
    <row r="15" spans="1:8" x14ac:dyDescent="0.2">
      <c r="A15" s="4" t="s">
        <v>60</v>
      </c>
      <c r="B15" s="45">
        <f>B10-B14</f>
        <v>999</v>
      </c>
      <c r="C15" s="45">
        <f>C10-C14</f>
        <v>1583</v>
      </c>
      <c r="D15" s="45">
        <f>D10-D14</f>
        <v>1636</v>
      </c>
      <c r="E15" s="45">
        <f>E10-E14</f>
        <v>2380</v>
      </c>
      <c r="F15" s="45">
        <f>F10-F14</f>
        <v>2763</v>
      </c>
    </row>
    <row r="16" spans="1:8" x14ac:dyDescent="0.2">
      <c r="A16" s="5" t="s">
        <v>13</v>
      </c>
      <c r="B16" s="27">
        <v>0.54500000000000004</v>
      </c>
      <c r="C16" s="27">
        <v>0.56200000000000006</v>
      </c>
      <c r="D16" s="27">
        <v>0.55300000000000005</v>
      </c>
      <c r="E16" s="27">
        <v>0.58199999999999996</v>
      </c>
      <c r="F16" s="27">
        <v>0.55500000000000005</v>
      </c>
    </row>
    <row r="17" spans="1:6" x14ac:dyDescent="0.2">
      <c r="A17" s="5" t="s">
        <v>14</v>
      </c>
      <c r="B17" s="27">
        <v>8.8999999999999996E-2</v>
      </c>
      <c r="C17" s="27">
        <v>9.5000000000000001E-2</v>
      </c>
      <c r="D17" s="27">
        <v>0.1</v>
      </c>
      <c r="E17" s="27">
        <v>0.10299999999999999</v>
      </c>
      <c r="F17" s="27">
        <f>(3+7.2)%</f>
        <v>0.10199999999999999</v>
      </c>
    </row>
    <row r="18" spans="1:6" x14ac:dyDescent="0.2">
      <c r="A18" s="5" t="s">
        <v>15</v>
      </c>
      <c r="B18" s="27">
        <v>4.3999999999999997E-2</v>
      </c>
      <c r="C18" s="27">
        <v>4.4999999999999998E-2</v>
      </c>
      <c r="D18" s="27">
        <v>4.3999999999999997E-2</v>
      </c>
      <c r="E18" s="27">
        <v>4.2000000000000003E-2</v>
      </c>
      <c r="F18" s="27">
        <v>4.4999999999999998E-2</v>
      </c>
    </row>
    <row r="19" spans="1:6" x14ac:dyDescent="0.2">
      <c r="A19" s="5" t="s">
        <v>16</v>
      </c>
      <c r="B19" s="27">
        <v>0.32400000000000001</v>
      </c>
      <c r="C19" s="27">
        <v>0.29699999999999999</v>
      </c>
      <c r="D19" s="27">
        <v>0.30299999999999999</v>
      </c>
      <c r="E19" s="27">
        <v>0.27300000000000002</v>
      </c>
      <c r="F19" s="27">
        <v>0.29899999999999999</v>
      </c>
    </row>
    <row r="20" spans="1:6" x14ac:dyDescent="0.2">
      <c r="A20" s="6" t="s">
        <v>17</v>
      </c>
      <c r="B20" s="6">
        <v>0.85799999999999998</v>
      </c>
      <c r="C20" s="6">
        <v>0.65900000000000003</v>
      </c>
      <c r="D20" s="6">
        <v>0.65800000000000003</v>
      </c>
      <c r="E20" s="6">
        <v>0.63800000000000001</v>
      </c>
      <c r="F20" s="6">
        <v>0.63</v>
      </c>
    </row>
    <row r="21" spans="1:6" x14ac:dyDescent="0.2">
      <c r="A21" s="34" t="s">
        <v>77</v>
      </c>
      <c r="B21" s="40">
        <v>3309</v>
      </c>
      <c r="C21" s="40">
        <v>3951</v>
      </c>
      <c r="D21" s="40">
        <v>3781</v>
      </c>
      <c r="E21" s="40">
        <v>4768</v>
      </c>
      <c r="F21" s="40">
        <v>5169</v>
      </c>
    </row>
    <row r="22" spans="1:6" x14ac:dyDescent="0.2">
      <c r="A22" s="34" t="s">
        <v>18</v>
      </c>
      <c r="B22" s="34">
        <v>0.66100000000000003</v>
      </c>
      <c r="C22" s="34">
        <v>0.66900000000000004</v>
      </c>
      <c r="D22" s="34">
        <v>0.65800000000000003</v>
      </c>
      <c r="E22" s="34">
        <v>0.65500000000000003</v>
      </c>
      <c r="F22" s="34">
        <v>0.54900000000000004</v>
      </c>
    </row>
    <row r="23" spans="1:6" x14ac:dyDescent="0.2">
      <c r="A23" s="34" t="s">
        <v>19</v>
      </c>
      <c r="B23" s="34">
        <v>0.25800000000000001</v>
      </c>
      <c r="C23" s="34">
        <v>0.223</v>
      </c>
      <c r="D23" s="34">
        <v>0.23</v>
      </c>
      <c r="E23" s="34">
        <v>0.245</v>
      </c>
      <c r="F23" s="34">
        <v>0.246</v>
      </c>
    </row>
    <row r="24" spans="1:6" x14ac:dyDescent="0.2">
      <c r="A24" s="34" t="s">
        <v>20</v>
      </c>
      <c r="B24" s="34">
        <v>5.2999999999999999E-2</v>
      </c>
      <c r="C24" s="34">
        <v>4.2999999999999997E-2</v>
      </c>
      <c r="D24" s="34">
        <v>4.7E-2</v>
      </c>
      <c r="E24" s="34">
        <v>0.05</v>
      </c>
      <c r="F24" s="34">
        <v>4.8000000000000001E-2</v>
      </c>
    </row>
    <row r="25" spans="1:6" x14ac:dyDescent="0.2">
      <c r="A25" s="7" t="s">
        <v>21</v>
      </c>
      <c r="B25" s="7"/>
      <c r="C25" s="7"/>
      <c r="D25" s="7">
        <v>0.112</v>
      </c>
      <c r="E25" s="7">
        <v>0.15</v>
      </c>
      <c r="F25" s="7">
        <v>2.9000000000000001E-2</v>
      </c>
    </row>
    <row r="26" spans="1:6" x14ac:dyDescent="0.2">
      <c r="A26" s="7" t="s">
        <v>22</v>
      </c>
      <c r="B26" s="7"/>
      <c r="C26" s="7"/>
      <c r="D26" s="7">
        <v>0.67900000000000005</v>
      </c>
      <c r="E26" s="7">
        <v>0.76100000000000001</v>
      </c>
      <c r="F26" s="7">
        <v>0.41799999999999998</v>
      </c>
    </row>
    <row r="27" spans="1:6" x14ac:dyDescent="0.2">
      <c r="A27" s="8" t="s">
        <v>23</v>
      </c>
      <c r="B27" s="8"/>
      <c r="C27" s="8"/>
      <c r="D27" s="8">
        <v>1.9</v>
      </c>
      <c r="E27" s="8">
        <v>1.9</v>
      </c>
      <c r="F27" s="8">
        <v>2</v>
      </c>
    </row>
    <row r="28" spans="1:6" x14ac:dyDescent="0.2">
      <c r="A28" s="9" t="s">
        <v>24</v>
      </c>
      <c r="B28" s="18">
        <v>0.317</v>
      </c>
      <c r="C28" s="18">
        <v>0.315</v>
      </c>
      <c r="D28" s="18">
        <v>0.316</v>
      </c>
      <c r="E28" s="18">
        <v>0.29199999999999998</v>
      </c>
      <c r="F28" s="18">
        <v>0.26900000000000002</v>
      </c>
    </row>
    <row r="29" spans="1:6" x14ac:dyDescent="0.2">
      <c r="A29" s="9" t="s">
        <v>25</v>
      </c>
      <c r="B29" s="18">
        <v>0.52500000000000002</v>
      </c>
      <c r="C29" s="18">
        <v>0.52500000000000002</v>
      </c>
      <c r="D29" s="18">
        <v>0.51400000000000001</v>
      </c>
      <c r="E29" s="18">
        <v>0.55000000000000004</v>
      </c>
      <c r="F29" s="18">
        <v>0.57099999999999995</v>
      </c>
    </row>
    <row r="30" spans="1:6" x14ac:dyDescent="0.2">
      <c r="A30" s="9" t="s">
        <v>26</v>
      </c>
      <c r="B30" s="18">
        <v>0.14499999999999999</v>
      </c>
      <c r="C30" s="18">
        <v>0.14899999999999999</v>
      </c>
      <c r="D30" s="18">
        <v>0.159</v>
      </c>
      <c r="E30" s="18">
        <v>0.14499999999999999</v>
      </c>
      <c r="F30" s="18">
        <v>0.15</v>
      </c>
    </row>
    <row r="31" spans="1:6" x14ac:dyDescent="0.2">
      <c r="A31" s="9" t="s">
        <v>27</v>
      </c>
      <c r="B31" s="18">
        <v>1.2E-2</v>
      </c>
      <c r="C31" s="18">
        <v>1.2E-2</v>
      </c>
      <c r="D31" s="18">
        <v>1.0999999999999999E-2</v>
      </c>
      <c r="E31" s="18">
        <v>1.2999999999999999E-2</v>
      </c>
      <c r="F31" s="18">
        <v>1.2E-2</v>
      </c>
    </row>
    <row r="32" spans="1:6" x14ac:dyDescent="0.2">
      <c r="A32" s="35" t="s">
        <v>28</v>
      </c>
      <c r="B32" s="6">
        <v>0.95399999999999996</v>
      </c>
      <c r="C32" s="6">
        <f>2569/2741</f>
        <v>0.9372491791317038</v>
      </c>
      <c r="D32" s="6">
        <v>0.95199999999999996</v>
      </c>
      <c r="E32" s="6">
        <v>0.94799999999999995</v>
      </c>
      <c r="F32" s="6">
        <v>0.96</v>
      </c>
    </row>
    <row r="33" spans="1:6" x14ac:dyDescent="0.2">
      <c r="A33" s="35" t="s">
        <v>29</v>
      </c>
      <c r="B33" s="6">
        <v>4.5999999999999999E-2</v>
      </c>
      <c r="C33" s="6">
        <v>6.3E-2</v>
      </c>
      <c r="D33" s="6">
        <v>4.8000000000000001E-2</v>
      </c>
      <c r="E33" s="6">
        <v>5.1999999999999998E-2</v>
      </c>
      <c r="F33" s="6">
        <v>4.2000000000000003E-2</v>
      </c>
    </row>
    <row r="34" spans="1:6" x14ac:dyDescent="0.2">
      <c r="A34" s="11" t="s">
        <v>30</v>
      </c>
      <c r="B34" s="31">
        <v>0.85699999999999998</v>
      </c>
      <c r="C34" s="31">
        <v>0.88100000000000001</v>
      </c>
      <c r="D34" s="31">
        <v>0.877</v>
      </c>
      <c r="E34" s="31">
        <v>0.85199999999999998</v>
      </c>
      <c r="F34" s="31">
        <v>0.82099999999999995</v>
      </c>
    </row>
    <row r="35" spans="1:6" x14ac:dyDescent="0.2">
      <c r="A35" s="11" t="s">
        <v>31</v>
      </c>
      <c r="B35" s="31">
        <v>0.111</v>
      </c>
      <c r="C35" s="31">
        <v>9.7000000000000003E-2</v>
      </c>
      <c r="D35" s="31">
        <v>8.8999999999999996E-2</v>
      </c>
      <c r="E35" s="31">
        <v>0.124</v>
      </c>
      <c r="F35" s="31">
        <v>0.14000000000000001</v>
      </c>
    </row>
    <row r="36" spans="1:6" x14ac:dyDescent="0.2">
      <c r="A36" s="11" t="s">
        <v>32</v>
      </c>
      <c r="B36" s="31">
        <v>2.5999999999999999E-2</v>
      </c>
      <c r="C36" s="31">
        <v>1.9E-2</v>
      </c>
      <c r="D36" s="31">
        <v>3.3000000000000002E-2</v>
      </c>
      <c r="E36" s="31">
        <v>0.02</v>
      </c>
      <c r="F36" s="31">
        <v>3.6999999999999998E-2</v>
      </c>
    </row>
    <row r="37" spans="1:6" x14ac:dyDescent="0.2">
      <c r="A37" s="5" t="s">
        <v>33</v>
      </c>
      <c r="B37" s="5"/>
      <c r="C37" s="5"/>
      <c r="D37" s="5">
        <v>2E-3</v>
      </c>
      <c r="E37" s="5">
        <v>1E-3</v>
      </c>
      <c r="F37" s="5">
        <v>1E-3</v>
      </c>
    </row>
    <row r="38" spans="1:6" x14ac:dyDescent="0.2">
      <c r="A38" s="5" t="s">
        <v>34</v>
      </c>
      <c r="B38" s="5"/>
      <c r="C38" s="5"/>
      <c r="D38" s="5">
        <v>1.4E-2</v>
      </c>
      <c r="E38" s="5">
        <v>1.4999999999999999E-2</v>
      </c>
      <c r="F38" s="5">
        <v>1.4E-2</v>
      </c>
    </row>
    <row r="39" spans="1:6" x14ac:dyDescent="0.2">
      <c r="A39" s="5" t="s">
        <v>35</v>
      </c>
      <c r="B39" s="5"/>
      <c r="C39" s="5"/>
      <c r="D39" s="5">
        <v>0.06</v>
      </c>
      <c r="E39" s="5">
        <v>5.6000000000000001E-2</v>
      </c>
      <c r="F39" s="5">
        <v>7.3999999999999996E-2</v>
      </c>
    </row>
    <row r="40" spans="1:6" x14ac:dyDescent="0.2">
      <c r="A40" s="5" t="s">
        <v>36</v>
      </c>
      <c r="B40" s="5"/>
      <c r="C40" s="5"/>
      <c r="D40" s="5">
        <v>0.503</v>
      </c>
      <c r="E40" s="5">
        <v>0.40100000000000002</v>
      </c>
      <c r="F40" s="5">
        <v>0.37</v>
      </c>
    </row>
    <row r="41" spans="1:6" x14ac:dyDescent="0.2">
      <c r="A41" s="5" t="s">
        <v>37</v>
      </c>
      <c r="B41" s="5"/>
      <c r="C41" s="5"/>
      <c r="D41" s="5">
        <v>0.40600000000000003</v>
      </c>
      <c r="E41" s="5">
        <v>0.50600000000000001</v>
      </c>
      <c r="F41" s="5">
        <v>0.52900000000000003</v>
      </c>
    </row>
    <row r="42" spans="1:6" x14ac:dyDescent="0.2">
      <c r="A42" s="12" t="s">
        <v>38</v>
      </c>
      <c r="B42" s="12"/>
      <c r="C42" s="12"/>
      <c r="D42" s="12">
        <v>3.4</v>
      </c>
      <c r="E42" s="12">
        <v>3.6</v>
      </c>
      <c r="F42" s="12">
        <v>3.6</v>
      </c>
    </row>
    <row r="43" spans="1:6" x14ac:dyDescent="0.2">
      <c r="A43" s="12" t="s">
        <v>39</v>
      </c>
      <c r="B43" s="12"/>
      <c r="C43" s="12">
        <v>2.9</v>
      </c>
      <c r="D43" s="12">
        <v>2.9</v>
      </c>
      <c r="E43" s="12">
        <v>3.1</v>
      </c>
      <c r="F43" s="12">
        <v>3.1</v>
      </c>
    </row>
    <row r="44" spans="1:6" x14ac:dyDescent="0.2">
      <c r="A44" s="36" t="s">
        <v>40</v>
      </c>
      <c r="B44" s="36">
        <v>0.51100000000000001</v>
      </c>
      <c r="C44" s="36">
        <v>0.36299999999999999</v>
      </c>
      <c r="D44" s="36">
        <v>0.34</v>
      </c>
      <c r="E44" s="36">
        <v>0.29499999999999998</v>
      </c>
      <c r="F44" s="36">
        <v>0.27500000000000002</v>
      </c>
    </row>
    <row r="45" spans="1:6" x14ac:dyDescent="0.2">
      <c r="A45" s="36" t="s">
        <v>41</v>
      </c>
      <c r="B45" s="36">
        <v>0.245</v>
      </c>
      <c r="C45" s="36">
        <v>0.36199999999999999</v>
      </c>
      <c r="D45" s="36">
        <v>0.442</v>
      </c>
      <c r="E45" s="36">
        <v>0.505</v>
      </c>
      <c r="F45" s="36">
        <v>0.48599999999999999</v>
      </c>
    </row>
    <row r="46" spans="1:6" x14ac:dyDescent="0.2">
      <c r="A46" s="36" t="s">
        <v>42</v>
      </c>
      <c r="B46" s="36">
        <v>0.18</v>
      </c>
      <c r="C46" s="36">
        <v>0.216</v>
      </c>
      <c r="D46" s="36">
        <v>0.19400000000000001</v>
      </c>
      <c r="E46" s="36">
        <v>0.17499999999999999</v>
      </c>
      <c r="F46" s="36">
        <v>0.22600000000000001</v>
      </c>
    </row>
    <row r="47" spans="1:6" x14ac:dyDescent="0.2">
      <c r="A47" s="37" t="s">
        <v>43</v>
      </c>
      <c r="B47" s="36">
        <v>0.80300000000000005</v>
      </c>
      <c r="C47" s="36">
        <v>0.79300000000000004</v>
      </c>
      <c r="D47" s="36">
        <v>0.82799999999999996</v>
      </c>
      <c r="E47" s="36">
        <v>0.84399999999999997</v>
      </c>
      <c r="F47" s="36">
        <v>0.83399999999999996</v>
      </c>
    </row>
    <row r="48" spans="1:6" x14ac:dyDescent="0.2">
      <c r="A48" s="37" t="s">
        <v>44</v>
      </c>
      <c r="B48" s="36">
        <v>0.14399999999999999</v>
      </c>
      <c r="C48" s="36">
        <v>0.14699999999999999</v>
      </c>
      <c r="D48" s="36">
        <v>0.155</v>
      </c>
      <c r="E48" s="36">
        <v>0.14199999999999999</v>
      </c>
      <c r="F48" s="36">
        <v>0.14499999999999999</v>
      </c>
    </row>
    <row r="49" spans="1:9" x14ac:dyDescent="0.2">
      <c r="A49" s="37" t="s">
        <v>45</v>
      </c>
      <c r="B49" s="36">
        <v>2.5000000000000001E-2</v>
      </c>
      <c r="C49" s="36">
        <v>0.02</v>
      </c>
      <c r="D49" s="36">
        <v>1.7000000000000001E-2</v>
      </c>
      <c r="E49" s="36">
        <v>1.2999999999999999E-2</v>
      </c>
      <c r="F49" s="36">
        <v>2.1000000000000001E-2</v>
      </c>
      <c r="I49" s="30"/>
    </row>
    <row r="50" spans="1:9" x14ac:dyDescent="0.2">
      <c r="A50" s="34" t="s">
        <v>46</v>
      </c>
      <c r="B50" s="34"/>
      <c r="C50" s="34"/>
      <c r="D50" s="34">
        <v>0.17499999999999999</v>
      </c>
      <c r="E50" s="34">
        <v>0.13100000000000001</v>
      </c>
      <c r="F50" s="34">
        <v>0.11600000000000001</v>
      </c>
    </row>
    <row r="51" spans="1:9" x14ac:dyDescent="0.2">
      <c r="A51" s="34" t="s">
        <v>47</v>
      </c>
      <c r="B51" s="34"/>
      <c r="C51" s="34"/>
      <c r="D51" s="34">
        <v>0.12</v>
      </c>
      <c r="E51" s="34">
        <v>0.22</v>
      </c>
      <c r="F51" s="34">
        <v>0.31</v>
      </c>
    </row>
    <row r="52" spans="1:9" x14ac:dyDescent="0.2">
      <c r="A52" s="14" t="s">
        <v>48</v>
      </c>
      <c r="B52" s="14"/>
      <c r="C52" s="14"/>
      <c r="D52" s="14">
        <v>0.93700000000000006</v>
      </c>
      <c r="E52" s="14">
        <v>0.93300000000000005</v>
      </c>
      <c r="F52" s="14">
        <v>0.51800000000000002</v>
      </c>
    </row>
    <row r="53" spans="1:9" x14ac:dyDescent="0.2">
      <c r="A53" s="14" t="s">
        <v>49</v>
      </c>
      <c r="B53" s="14"/>
      <c r="C53" s="14"/>
      <c r="D53" s="14">
        <v>6.3E-2</v>
      </c>
      <c r="E53" s="14">
        <v>6.7000000000000004E-2</v>
      </c>
      <c r="F53" s="14">
        <v>0.38100000000000001</v>
      </c>
    </row>
    <row r="54" spans="1:9" x14ac:dyDescent="0.2">
      <c r="A54" s="15" t="s">
        <v>50</v>
      </c>
      <c r="B54" s="15"/>
      <c r="C54" s="15"/>
      <c r="D54" s="15">
        <v>0.81499999999999995</v>
      </c>
      <c r="E54" s="15">
        <v>0.91600000000000004</v>
      </c>
      <c r="F54" s="15">
        <v>0.70399999999999996</v>
      </c>
    </row>
    <row r="55" spans="1:9" x14ac:dyDescent="0.2">
      <c r="A55" s="15" t="s">
        <v>51</v>
      </c>
      <c r="B55" s="15"/>
      <c r="C55" s="15"/>
      <c r="D55" s="15">
        <v>0.185</v>
      </c>
      <c r="E55" s="15">
        <v>8.4000000000000005E-2</v>
      </c>
      <c r="F55" s="15">
        <v>0.19800000000000001</v>
      </c>
    </row>
  </sheetData>
  <conditionalFormatting sqref="A3:A4 G3:XFD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92E8-6893-874E-ADBA-D3F373BD9CB6}">
  <dimension ref="A1:F6"/>
  <sheetViews>
    <sheetView topLeftCell="I2" zoomScale="75" zoomScaleNormal="86" workbookViewId="0">
      <selection activeCell="Y13" sqref="Y13"/>
    </sheetView>
  </sheetViews>
  <sheetFormatPr baseColWidth="10" defaultRowHeight="15" x14ac:dyDescent="0.2"/>
  <cols>
    <col min="1" max="1" width="27.33203125" customWidth="1"/>
    <col min="6" max="6" width="15.33203125" customWidth="1"/>
  </cols>
  <sheetData>
    <row r="1" spans="1:6" x14ac:dyDescent="0.2">
      <c r="A1" s="1" t="str" cm="1">
        <f t="array" ref="A1:F4">'Original dataset'!A1:F4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2" t="str">
        <v>MedianHousePrice</v>
      </c>
      <c r="B3" s="2">
        <v>281000</v>
      </c>
      <c r="C3" s="2">
        <v>397500</v>
      </c>
      <c r="D3" s="2">
        <v>496500</v>
      </c>
      <c r="E3" s="2">
        <v>878350</v>
      </c>
      <c r="F3" s="2">
        <v>1100000</v>
      </c>
    </row>
    <row r="4" spans="1:6" x14ac:dyDescent="0.2">
      <c r="A4" s="2" t="str">
        <v>MedianUnitPrice</v>
      </c>
      <c r="B4" s="2">
        <v>252250</v>
      </c>
      <c r="C4" s="2">
        <v>356500</v>
      </c>
      <c r="D4" s="2">
        <v>358500</v>
      </c>
      <c r="E4" s="2">
        <v>530000</v>
      </c>
      <c r="F4" s="2">
        <v>665000</v>
      </c>
    </row>
    <row r="5" spans="1:6" x14ac:dyDescent="0.2">
      <c r="A5" s="2" t="s">
        <v>85</v>
      </c>
      <c r="B5" s="47">
        <f>B3/B3</f>
        <v>1</v>
      </c>
      <c r="C5" s="47">
        <f>C3/B3</f>
        <v>1.4145907473309609</v>
      </c>
      <c r="D5" s="47">
        <f>D3/B3</f>
        <v>1.7669039145907472</v>
      </c>
      <c r="E5" s="47">
        <f>E3/B3</f>
        <v>3.1258007117437723</v>
      </c>
      <c r="F5" s="47">
        <f>F3/B3</f>
        <v>3.9145907473309607</v>
      </c>
    </row>
    <row r="6" spans="1:6" x14ac:dyDescent="0.2">
      <c r="A6" s="2" t="s">
        <v>86</v>
      </c>
      <c r="B6" s="47">
        <f>B4/B4</f>
        <v>1</v>
      </c>
      <c r="C6" s="47">
        <f>C4/B4</f>
        <v>1.4132804757185331</v>
      </c>
      <c r="D6" s="47">
        <f>D4/B4</f>
        <v>1.4212091179385531</v>
      </c>
      <c r="E6" s="47">
        <f>E4/B4</f>
        <v>2.1010901883052528</v>
      </c>
      <c r="F6" s="47">
        <f>F4/B4</f>
        <v>2.6362735381565905</v>
      </c>
    </row>
  </sheetData>
  <conditionalFormatting sqref="A5:A6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3:F4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B3:F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{56A5049B-3F92-3A48-B139-8821935C89F2}</x14:id>
        </ext>
      </extLst>
    </cfRule>
  </conditionalFormatting>
  <conditionalFormatting sqref="B4:F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{2B98F625-F0BD-7B44-9453-E22B7BF1329F}</x14:id>
        </ext>
      </extLst>
    </cfRule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5:F5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5:F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{A8065B88-B713-AE48-88BA-B4273E23CC2A}</x14:id>
        </ext>
      </extLst>
    </cfRule>
  </conditionalFormatting>
  <conditionalFormatting sqref="B6:F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A5049B-3F92-3A48-B139-8821935C89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2B98F625-F0BD-7B44-9453-E22B7BF132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A8065B88-B713-AE48-88BA-B4273E23CC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67841B7D-B612-0C43-8B7E-F253376F94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'Property price'!B3:F3</xm:f>
              <xm:sqref>G3</xm:sqref>
            </x14:sparkline>
          </x14:sparklines>
        </x14:sparklineGroup>
        <x14:sparklineGroup manualMax="0" manualMin="0" displayEmptyCellsAs="gap" xr2:uid="{C5437476-4579-9948-BC8F-C66FB4C420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'Property price'!B4:F4</xm:f>
              <xm:sqref>G4</xm:sqref>
            </x14:sparkline>
          </x14:sparklines>
        </x14:sparklineGroup>
        <x14:sparklineGroup displayEmptyCellsAs="gap" xr2:uid="{83E11330-E31F-944C-B91F-406D5642F0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'Property price'!B5:F5</xm:f>
              <xm:sqref>G5</xm:sqref>
            </x14:sparkline>
          </x14:sparklines>
        </x14:sparklineGroup>
        <x14:sparklineGroup displayEmptyCellsAs="gap" xr2:uid="{DADAF821-C7C4-A847-AA8C-E6B6D3ED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'Property price'!B6:F6</xm:f>
              <xm:sqref>G6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37F-B60E-AE4D-99BE-9B5B35F0A078}">
  <dimension ref="A1:F10"/>
  <sheetViews>
    <sheetView topLeftCell="E27" zoomScale="84" workbookViewId="0">
      <selection activeCell="F42" sqref="F42"/>
    </sheetView>
  </sheetViews>
  <sheetFormatPr baseColWidth="10" defaultRowHeight="15" x14ac:dyDescent="0.2"/>
  <cols>
    <col min="1" max="1" width="30.5" customWidth="1"/>
  </cols>
  <sheetData>
    <row r="1" spans="1:6" x14ac:dyDescent="0.2">
      <c r="A1" s="20" t="str" cm="1">
        <f t="array" ref="A1:F2">'Original dataset'!A1:F2</f>
        <v>Location</v>
      </c>
      <c r="B1" s="21" t="str">
        <v>Moorebank</v>
      </c>
      <c r="C1" s="21" t="str">
        <v>Moorebank</v>
      </c>
      <c r="D1" s="21" t="str">
        <v>Moorebank</v>
      </c>
      <c r="E1" s="21" t="str">
        <v>Moorebank</v>
      </c>
      <c r="F1" s="21" t="str">
        <v>Moorebank</v>
      </c>
    </row>
    <row r="2" spans="1:6" x14ac:dyDescent="0.2">
      <c r="A2" s="20" t="str">
        <v>Time</v>
      </c>
      <c r="B2" s="22" t="str">
        <v>Y2001</v>
      </c>
      <c r="C2" s="22" t="str">
        <v>Y2006</v>
      </c>
      <c r="D2" s="22" t="str">
        <v>Y2011</v>
      </c>
      <c r="E2" s="22" t="str">
        <v>Y2016</v>
      </c>
      <c r="F2" s="22" t="str">
        <v>Y2021</v>
      </c>
    </row>
    <row r="3" spans="1:6" x14ac:dyDescent="0.2">
      <c r="A3" s="45" t="str" cm="1">
        <f t="array" ref="A3:F6">'Original dataset'!A10:F13</f>
        <v>Population</v>
      </c>
      <c r="B3" s="33">
        <v>5960</v>
      </c>
      <c r="C3" s="33">
        <v>7599</v>
      </c>
      <c r="D3" s="33">
        <v>7595</v>
      </c>
      <c r="E3" s="33">
        <v>9747</v>
      </c>
      <c r="F3" s="33">
        <v>11408</v>
      </c>
    </row>
    <row r="4" spans="1:6" hidden="1" x14ac:dyDescent="0.2">
      <c r="A4" s="33" t="str">
        <v>MedianAge</v>
      </c>
      <c r="B4" s="33">
        <v>0</v>
      </c>
      <c r="C4" s="33">
        <v>34</v>
      </c>
      <c r="D4" s="33">
        <v>35</v>
      </c>
      <c r="E4" s="33">
        <v>35</v>
      </c>
      <c r="F4" s="33">
        <v>36</v>
      </c>
    </row>
    <row r="5" spans="1:6" hidden="1" x14ac:dyDescent="0.2">
      <c r="A5" s="33" t="str">
        <v>Families</v>
      </c>
      <c r="B5" s="33">
        <v>1711</v>
      </c>
      <c r="C5" s="33">
        <v>2107</v>
      </c>
      <c r="D5" s="33">
        <v>2118</v>
      </c>
      <c r="E5" s="33">
        <v>2702</v>
      </c>
      <c r="F5" s="33">
        <v>3092</v>
      </c>
    </row>
    <row r="6" spans="1:6" x14ac:dyDescent="0.2">
      <c r="A6" s="33" t="str">
        <v>TotalPrivateDwelling</v>
      </c>
      <c r="B6" s="33">
        <v>2170</v>
      </c>
      <c r="C6" s="33">
        <v>2741</v>
      </c>
      <c r="D6" s="33">
        <v>2656</v>
      </c>
      <c r="E6" s="33">
        <v>3291</v>
      </c>
      <c r="F6" s="33">
        <v>3804</v>
      </c>
    </row>
    <row r="7" spans="1:6" x14ac:dyDescent="0.2">
      <c r="A7" s="33" t="s">
        <v>58</v>
      </c>
      <c r="B7" s="33">
        <f>B6/B3</f>
        <v>0.36409395973154363</v>
      </c>
      <c r="C7" s="33">
        <f>C6/C3</f>
        <v>0.3607053559678905</v>
      </c>
      <c r="D7" s="33">
        <f>D6/D3</f>
        <v>0.34970375246872942</v>
      </c>
      <c r="E7" s="33">
        <f>E6/E3</f>
        <v>0.337642351492767</v>
      </c>
      <c r="F7" s="33">
        <f>F6/F3</f>
        <v>0.33345021037868161</v>
      </c>
    </row>
    <row r="8" spans="1:6" x14ac:dyDescent="0.2">
      <c r="A8" s="33" t="s">
        <v>82</v>
      </c>
      <c r="B8" s="46">
        <f>B7/B7</f>
        <v>1</v>
      </c>
      <c r="C8" s="46">
        <f>C7/B7</f>
        <v>0.99069305141411401</v>
      </c>
      <c r="D8" s="46">
        <f>D7/B7</f>
        <v>0.96047666576664859</v>
      </c>
      <c r="E8" s="46">
        <f>E7/B7</f>
        <v>0.9273494999524845</v>
      </c>
      <c r="F8" s="46">
        <f>F7/B7</f>
        <v>0.91583560085573379</v>
      </c>
    </row>
    <row r="9" spans="1:6" x14ac:dyDescent="0.2">
      <c r="A9" s="4" t="s">
        <v>83</v>
      </c>
      <c r="B9" s="28">
        <f>B3/B3</f>
        <v>1</v>
      </c>
      <c r="C9" s="28">
        <f>C3/B3</f>
        <v>1.2749999999999999</v>
      </c>
      <c r="D9" s="28">
        <f>D3/B3</f>
        <v>1.2743288590604027</v>
      </c>
      <c r="E9" s="28">
        <f>E3/B3</f>
        <v>1.6354026845637584</v>
      </c>
      <c r="F9" s="28">
        <f>F3/B3</f>
        <v>1.9140939597315436</v>
      </c>
    </row>
    <row r="10" spans="1:6" x14ac:dyDescent="0.2">
      <c r="A10" s="33" t="s">
        <v>65</v>
      </c>
      <c r="B10" s="28">
        <f>B6/B6</f>
        <v>1</v>
      </c>
      <c r="C10" s="29">
        <f>C6/B6</f>
        <v>1.2631336405529954</v>
      </c>
      <c r="D10" s="29">
        <f>D6/B6</f>
        <v>1.223963133640553</v>
      </c>
      <c r="E10" s="29">
        <f>E6/B6</f>
        <v>1.5165898617511522</v>
      </c>
      <c r="F10" s="29">
        <f>F6/B6</f>
        <v>1.7529953917050691</v>
      </c>
    </row>
  </sheetData>
  <conditionalFormatting sqref="A3:F7 A1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{D9642E86-B6FC-444F-ADA9-AEA0931455DD}</x14:id>
        </ext>
      </extLst>
    </cfRule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B3:E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{C13D7865-B412-D14C-8908-499A4C68A646}</x14:id>
        </ext>
      </extLst>
    </cfRule>
  </conditionalFormatting>
  <conditionalFormatting sqref="B3:F3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B5:F5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{5186B7D7-33B5-E04F-9800-6551529842A0}</x14:id>
        </ext>
      </extLs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6:F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{CCC16B49-3A58-0645-B00E-673BA0B39D62}</x14:id>
        </ext>
      </extLs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7:F7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{5D11FF21-1916-D341-8544-32F14553DE83}</x14:id>
        </ext>
      </extLst>
    </cfRule>
  </conditionalFormatting>
  <conditionalFormatting sqref="B8:F8">
    <cfRule type="iconSet" priority="8">
      <iconSet iconSet="3Arrows">
        <cfvo type="percent" val="0"/>
        <cfvo type="percent" val="33"/>
        <cfvo type="percent" val="67"/>
      </iconSe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{062C3BD2-1F28-F845-8111-9269578EEC29}</x14:id>
        </ext>
      </extLst>
    </cfRule>
  </conditionalFormatting>
  <conditionalFormatting sqref="B9:F9 B10">
    <cfRule type="iconSet" priority="4">
      <iconSet iconSet="3Arrows">
        <cfvo type="percent" val="0"/>
        <cfvo type="percent" val="33"/>
        <cfvo type="percent" val="67"/>
      </iconSet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{BB43E44A-7C82-6B4C-AFC2-ECAF2B67CB6F}</x14:id>
        </ext>
      </extLst>
    </cfRule>
  </conditionalFormatting>
  <conditionalFormatting sqref="B10:F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{F03F1B40-E852-A844-896E-99A2FC23A5F9}</x14:id>
        </ext>
      </extLst>
    </cfRule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642E86-B6FC-444F-ADA9-AEA09314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A3:F7 A10</xm:sqref>
        </x14:conditionalFormatting>
        <x14:conditionalFormatting xmlns:xm="http://schemas.microsoft.com/office/excel/2006/main">
          <x14:cfRule type="dataBar" id="{C13D7865-B412-D14C-8908-499A4C68A6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B3:E3</xm:sqref>
        </x14:conditionalFormatting>
        <x14:conditionalFormatting xmlns:xm="http://schemas.microsoft.com/office/excel/2006/main">
          <x14:cfRule type="dataBar" id="{5186B7D7-33B5-E04F-9800-6551529842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CCC16B49-3A58-0645-B00E-673BA0B39D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5D11FF21-1916-D341-8544-32F14553DE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062C3BD2-1F28-F845-8111-9269578EEC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B8:F8</xm:sqref>
        </x14:conditionalFormatting>
        <x14:conditionalFormatting xmlns:xm="http://schemas.microsoft.com/office/excel/2006/main">
          <x14:cfRule type="dataBar" id="{BB43E44A-7C82-6B4C-AFC2-ECAF2B67CB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B9:F9 B10</xm:sqref>
        </x14:conditionalFormatting>
        <x14:conditionalFormatting xmlns:xm="http://schemas.microsoft.com/office/excel/2006/main">
          <x14:cfRule type="dataBar" id="{F03F1B40-E852-A844-896E-99A2FC23A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B10:F10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1065A2A-2164-844D-BE79-8B6941DDC4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'Supply and demand'!B9:F9</xm:f>
              <xm:sqref>G9</xm:sqref>
            </x14:sparkline>
            <x14:sparkline>
              <xm:f>'Supply and demand'!B10:F10</xm:f>
              <xm:sqref>G10</xm:sqref>
            </x14:sparkline>
          </x14:sparklines>
        </x14:sparklineGroup>
        <x14:sparklineGroup displayEmptyCellsAs="gap" xr2:uid="{BB62F2CB-7390-8C48-B6CB-D2CAFCA748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'Supply and demand'!B8:F8</xm:f>
              <xm:sqref>G8</xm:sqref>
            </x14:sparkline>
          </x14:sparklines>
        </x14:sparklineGroup>
        <x14:sparklineGroup type="column" displayEmptyCellsAs="gap" xr2:uid="{04306992-04F0-DC4A-9DD4-BF10C867DB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'Supply and demand'!B3:F3</xm:f>
              <xm:sqref>G3</xm:sqref>
            </x14:sparkline>
            <x14:sparkline>
              <xm:f>'Supply and demand'!B4:F4</xm:f>
              <xm:sqref>G4</xm:sqref>
            </x14:sparkline>
            <x14:sparkline>
              <xm:f>'Supply and demand'!B5:F5</xm:f>
              <xm:sqref>G5</xm:sqref>
            </x14:sparkline>
            <x14:sparkline>
              <xm:f>'Supply and demand'!B6:F6</xm:f>
              <xm:sqref>G6</xm:sqref>
            </x14:sparkline>
          </x14:sparklines>
        </x14:sparklineGroup>
        <x14:sparklineGroup displayEmptyCellsAs="gap" xr2:uid="{A8BA6977-5F40-7441-A909-07F90CA6619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'Supply and demand'!B7:F7</xm:f>
              <xm:sqref>G7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947E-CD14-2E45-AA64-FCE1509A9F93}">
  <dimension ref="A1:J21"/>
  <sheetViews>
    <sheetView topLeftCell="J2" zoomScaleNormal="82" workbookViewId="0">
      <selection activeCell="M68" sqref="M68"/>
    </sheetView>
  </sheetViews>
  <sheetFormatPr baseColWidth="10" defaultRowHeight="15" x14ac:dyDescent="0.2"/>
  <cols>
    <col min="1" max="1" width="24.83203125" customWidth="1"/>
    <col min="3" max="3" width="20.1640625" bestFit="1" customWidth="1"/>
  </cols>
  <sheetData>
    <row r="1" spans="1:10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10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10" x14ac:dyDescent="0.2">
      <c r="A3" s="4" t="str" cm="1">
        <f t="array" ref="A3:F3">'Original dataset'!A10:F10</f>
        <v>Population</v>
      </c>
      <c r="B3" s="4">
        <v>5960</v>
      </c>
      <c r="C3" s="4">
        <v>7599</v>
      </c>
      <c r="D3" s="4">
        <v>7595</v>
      </c>
      <c r="E3" s="4">
        <v>9747</v>
      </c>
      <c r="F3" s="4">
        <v>11408</v>
      </c>
    </row>
    <row r="4" spans="1:10" x14ac:dyDescent="0.2">
      <c r="A4" s="4" t="s">
        <v>61</v>
      </c>
      <c r="B4" s="28">
        <f>4961/B3</f>
        <v>0.83238255033557051</v>
      </c>
      <c r="C4" s="28">
        <f>6016/C3</f>
        <v>0.79168311619949994</v>
      </c>
      <c r="D4" s="28">
        <f>5959/D3</f>
        <v>0.7845951283739302</v>
      </c>
      <c r="E4" s="28">
        <f>7367/E3</f>
        <v>0.75582230429875863</v>
      </c>
      <c r="F4" s="28">
        <f>8645/F3</f>
        <v>0.75780154277699863</v>
      </c>
    </row>
    <row r="5" spans="1:10" x14ac:dyDescent="0.2">
      <c r="A5" s="5" t="str" cm="1">
        <f t="array" ref="A5:F8">'Original dataset'!A16:F19</f>
        <v>Married(%)</v>
      </c>
      <c r="B5" s="27">
        <v>0.54500000000000004</v>
      </c>
      <c r="C5" s="27">
        <v>0.56200000000000006</v>
      </c>
      <c r="D5" s="27">
        <v>0.55300000000000005</v>
      </c>
      <c r="E5" s="27">
        <v>0.58199999999999996</v>
      </c>
      <c r="F5" s="27">
        <v>0.55500000000000005</v>
      </c>
    </row>
    <row r="6" spans="1:10" x14ac:dyDescent="0.2">
      <c r="A6" s="5" t="str">
        <v>Separated+Divorced(%)</v>
      </c>
      <c r="B6" s="27">
        <v>8.8999999999999996E-2</v>
      </c>
      <c r="C6" s="27">
        <v>9.5000000000000001E-2</v>
      </c>
      <c r="D6" s="27">
        <v>0.1</v>
      </c>
      <c r="E6" s="27">
        <v>0.10299999999999999</v>
      </c>
      <c r="F6" s="27">
        <v>0.10199999999999999</v>
      </c>
    </row>
    <row r="7" spans="1:10" x14ac:dyDescent="0.2">
      <c r="A7" s="5" t="str">
        <v>Widowed(%)</v>
      </c>
      <c r="B7" s="27">
        <v>4.3999999999999997E-2</v>
      </c>
      <c r="C7" s="27">
        <v>4.4999999999999998E-2</v>
      </c>
      <c r="D7" s="27">
        <v>4.3999999999999997E-2</v>
      </c>
      <c r="E7" s="27">
        <v>4.2000000000000003E-2</v>
      </c>
      <c r="F7" s="27">
        <v>4.4999999999999998E-2</v>
      </c>
    </row>
    <row r="8" spans="1:10" x14ac:dyDescent="0.2">
      <c r="A8" s="5" t="str">
        <v>NeverMarried(%)</v>
      </c>
      <c r="B8" s="27">
        <v>0.32400000000000001</v>
      </c>
      <c r="C8" s="27">
        <v>0.29699999999999999</v>
      </c>
      <c r="D8" s="27">
        <v>0.30299999999999999</v>
      </c>
      <c r="E8" s="27">
        <v>0.27300000000000002</v>
      </c>
      <c r="F8" s="27">
        <v>0.29899999999999999</v>
      </c>
    </row>
    <row r="9" spans="1:10" x14ac:dyDescent="0.2">
      <c r="A9" s="4" t="s">
        <v>62</v>
      </c>
      <c r="B9" s="29">
        <f>1-B4</f>
        <v>0.16761744966442949</v>
      </c>
      <c r="C9" s="29">
        <f>1-C4</f>
        <v>0.20831688380050006</v>
      </c>
      <c r="D9" s="29">
        <f>1-D4</f>
        <v>0.2154048716260698</v>
      </c>
      <c r="E9" s="29">
        <f>1-E4</f>
        <v>0.24417769570124137</v>
      </c>
      <c r="F9" s="29">
        <f>1-F4</f>
        <v>0.24219845722300137</v>
      </c>
    </row>
    <row r="10" spans="1:10" x14ac:dyDescent="0.2">
      <c r="A10" s="4" t="s">
        <v>83</v>
      </c>
      <c r="B10" s="28">
        <f>B3/B3</f>
        <v>1</v>
      </c>
      <c r="C10" s="28">
        <f>C3/B3</f>
        <v>1.2749999999999999</v>
      </c>
      <c r="D10" s="28">
        <f>D3/B3</f>
        <v>1.2743288590604027</v>
      </c>
      <c r="E10" s="28">
        <f>E3/B3</f>
        <v>1.6354026845637584</v>
      </c>
      <c r="F10" s="28">
        <f>F3/B3</f>
        <v>1.9140939597315436</v>
      </c>
    </row>
    <row r="11" spans="1:10" x14ac:dyDescent="0.2">
      <c r="A11" s="6" t="str" cm="1">
        <f t="array" ref="A11:F11">'Original dataset'!A20:F20</f>
        <v>BirthInAustralia(%)</v>
      </c>
      <c r="B11" s="6">
        <v>0.85799999999999998</v>
      </c>
      <c r="C11" s="6">
        <v>0.65900000000000003</v>
      </c>
      <c r="D11" s="6">
        <v>0.65800000000000003</v>
      </c>
      <c r="E11" s="6">
        <v>0.63800000000000001</v>
      </c>
      <c r="F11" s="6">
        <v>0.63</v>
      </c>
    </row>
    <row r="12" spans="1:10" x14ac:dyDescent="0.2">
      <c r="A12" s="6" t="s">
        <v>84</v>
      </c>
      <c r="B12" s="6">
        <f>B11/B11</f>
        <v>1</v>
      </c>
      <c r="C12" s="6">
        <f>C11/B11</f>
        <v>0.76806526806526809</v>
      </c>
      <c r="D12" s="6">
        <f>D11/B11</f>
        <v>0.76689976689976691</v>
      </c>
      <c r="E12" s="6">
        <f>E11/B11</f>
        <v>0.74358974358974361</v>
      </c>
      <c r="F12" s="6">
        <f>F11/B11</f>
        <v>0.73426573426573427</v>
      </c>
    </row>
    <row r="16" spans="1:10" ht="18" x14ac:dyDescent="0.2">
      <c r="E16" s="24"/>
      <c r="F16" s="24"/>
      <c r="G16" s="24"/>
      <c r="H16" s="24"/>
      <c r="J16" s="26"/>
    </row>
    <row r="17" spans="5:10" ht="18" x14ac:dyDescent="0.2">
      <c r="E17" s="25"/>
      <c r="F17" s="25"/>
    </row>
    <row r="18" spans="5:10" ht="18" x14ac:dyDescent="0.2">
      <c r="F18" s="25"/>
      <c r="J18" s="25"/>
    </row>
    <row r="19" spans="5:10" ht="18" x14ac:dyDescent="0.2">
      <c r="E19" s="25"/>
      <c r="H19" s="24"/>
      <c r="J19" s="24"/>
    </row>
    <row r="20" spans="5:10" ht="18" x14ac:dyDescent="0.2">
      <c r="E20" s="24"/>
      <c r="F20" s="24"/>
      <c r="G20" s="24"/>
      <c r="H20" s="23"/>
      <c r="J20" s="23"/>
    </row>
    <row r="21" spans="5:10" x14ac:dyDescent="0.2">
      <c r="E21" s="23"/>
      <c r="F21" s="23"/>
      <c r="G21" s="23"/>
    </row>
  </sheetData>
  <conditionalFormatting sqref="B3:F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{CD78D95C-434B-604B-AC30-80CFEB6F03D7}</x14:id>
        </ext>
      </extLs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B4:F4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{154EF5D7-19AF-2F40-A8CD-D27D099A30CD}</x14:id>
        </ext>
      </extLst>
    </cfRule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B5:F5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{8868C813-1F34-2148-B69A-32E1A69047C4}</x14:id>
        </ext>
      </extLs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B5:F9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B6:F6">
    <cfRule type="iconSet" priority="12">
      <iconSet iconSet="3Arrows">
        <cfvo type="percent" val="0"/>
        <cfvo type="percent" val="33"/>
        <cfvo type="percent" val="67"/>
      </iconSet>
    </cfRule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{F7821746-5AE2-F74D-B7A2-63EA5D7487D3}</x14:id>
        </ext>
      </extLst>
    </cfRule>
  </conditionalFormatting>
  <conditionalFormatting sqref="B7:F7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{1A006CBF-6F02-CC43-B52D-ACC914464ED2}</x14:id>
        </ext>
      </extLs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8:F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{978692F7-8DA6-AA44-837C-4CFDB823E864}</x14:id>
        </ext>
      </extLst>
    </cfRule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B9:F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{8488CDB8-A555-4A47-A81C-5E648BEE0FF6}</x14:id>
        </ext>
      </extLst>
    </cfRule>
  </conditionalFormatting>
  <conditionalFormatting sqref="B10:F10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{A356E35A-34DC-4840-AC52-17086250ED5B}</x14:id>
        </ext>
      </extLst>
    </cfRule>
  </conditionalFormatting>
  <conditionalFormatting sqref="B11:F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{DD91EA6C-982C-974C-BE31-A747B0DB4BC5}</x14:id>
        </ext>
      </extLst>
    </cfRule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B12:F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{F25723C0-A0BF-3C4C-BA85-C78C0D813D2C}</x14:id>
        </ext>
      </extLst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78D95C-434B-604B-AC30-80CFEB6F03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154EF5D7-19AF-2F40-A8CD-D27D099A30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8868C813-1F34-2148-B69A-32E1A69047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F7821746-5AE2-F74D-B7A2-63EA5D7487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1A006CBF-6F02-CC43-B52D-ACC914464E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978692F7-8DA6-AA44-837C-4CFDB823E8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B8:F8</xm:sqref>
        </x14:conditionalFormatting>
        <x14:conditionalFormatting xmlns:xm="http://schemas.microsoft.com/office/excel/2006/main">
          <x14:cfRule type="dataBar" id="{8488CDB8-A555-4A47-A81C-5E648BEE0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B9:F9</xm:sqref>
        </x14:conditionalFormatting>
        <x14:conditionalFormatting xmlns:xm="http://schemas.microsoft.com/office/excel/2006/main">
          <x14:cfRule type="iconSet" priority="25" id="{2B963539-9954-3B41-86E2-443FFDD6B0B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dataBar" id="{A356E35A-34DC-4840-AC52-17086250ED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B10:F10</xm:sqref>
        </x14:conditionalFormatting>
        <x14:conditionalFormatting xmlns:xm="http://schemas.microsoft.com/office/excel/2006/main">
          <x14:cfRule type="dataBar" id="{DD91EA6C-982C-974C-BE31-A747B0DB4B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B11:F11</xm:sqref>
        </x14:conditionalFormatting>
        <x14:conditionalFormatting xmlns:xm="http://schemas.microsoft.com/office/excel/2006/main">
          <x14:cfRule type="dataBar" id="{F25723C0-A0BF-3C4C-BA85-C78C0D813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B12:F12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E9DE0B9-F1E6-5F45-9A48-AEF5505F370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Population!B9:F9</xm:f>
              <xm:sqref>G9</xm:sqref>
            </x14:sparkline>
          </x14:sparklines>
        </x14:sparklineGroup>
        <x14:sparklineGroup displayEmptyCellsAs="gap" xr2:uid="{AB7B7CE4-51E4-264F-9E31-28E02E9460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Population!B8:F8</xm:f>
              <xm:sqref>G8</xm:sqref>
            </x14:sparkline>
          </x14:sparklines>
        </x14:sparklineGroup>
        <x14:sparklineGroup displayEmptyCellsAs="gap" xr2:uid="{28418926-040A-BA47-BA9D-A658716465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Population!B7:F7</xm:f>
              <xm:sqref>G7</xm:sqref>
            </x14:sparkline>
          </x14:sparklines>
        </x14:sparklineGroup>
        <x14:sparklineGroup displayEmptyCellsAs="gap" xr2:uid="{71DAB9FC-EC83-9446-931B-19B9855C8AF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Population!B6:F6</xm:f>
              <xm:sqref>G6</xm:sqref>
            </x14:sparkline>
          </x14:sparklines>
        </x14:sparklineGroup>
        <x14:sparklineGroup displayEmptyCellsAs="gap" xr2:uid="{97D5116D-66FD-C74F-9808-00EACD6E37F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Population!B5:F5</xm:f>
              <xm:sqref>G5</xm:sqref>
            </x14:sparkline>
          </x14:sparklines>
        </x14:sparklineGroup>
        <x14:sparklineGroup displayEmptyCellsAs="gap" xr2:uid="{84BBE2B2-2D0E-B747-A5F0-2739253CE1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Population!B4:F4</xm:f>
              <xm:sqref>G4</xm:sqref>
            </x14:sparkline>
          </x14:sparklines>
        </x14:sparklineGroup>
        <x14:sparklineGroup displayEmptyCellsAs="gap" xr2:uid="{E3907A51-1CDB-AD46-884C-6BBA0DD0742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Population!B3:F3</xm:f>
              <xm:sqref>G3</xm:sqref>
            </x14:sparkline>
          </x14:sparklines>
        </x14:sparklineGroup>
        <x14:sparklineGroup displayEmptyCellsAs="gap" xr2:uid="{1FFE3FB4-2EBE-DC44-98AE-BD7BCE1F42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Population!B11:F11</xm:f>
              <xm:sqref>G11</xm:sqref>
            </x14:sparkline>
          </x14:sparklines>
        </x14:sparklineGroup>
        <x14:sparklineGroup displayEmptyCellsAs="gap" negative="1" xr2:uid="{2F55B807-DCC2-B148-9C5A-676465D14634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Population!B10:F10</xm:f>
              <xm:sqref>G10</xm:sqref>
            </x14:sparkline>
          </x14:sparklines>
        </x14:sparklineGroup>
        <x14:sparklineGroup displayEmptyCellsAs="gap" xr2:uid="{732B9C54-8048-7547-A3B1-EE2B278FCD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Population!B12:F12</xm:f>
              <xm:sqref>G12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97BB-8D5C-D147-9BB9-F1B6BA665F40}">
  <dimension ref="A1:F12"/>
  <sheetViews>
    <sheetView zoomScale="134" workbookViewId="0">
      <selection activeCell="M52" sqref="M52"/>
    </sheetView>
  </sheetViews>
  <sheetFormatPr baseColWidth="10" defaultRowHeight="15" x14ac:dyDescent="0.2"/>
  <cols>
    <col min="1" max="1" width="40.33203125" customWidth="1"/>
    <col min="6" max="6" width="11.83203125" customWidth="1"/>
  </cols>
  <sheetData>
    <row r="1" spans="1:6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3" t="str" cm="1">
        <f t="array" ref="A3:F7">'Original dataset'!A5:F9</f>
        <v>MedianPersonalWeeklyIncome</v>
      </c>
      <c r="B3" s="3">
        <v>0</v>
      </c>
      <c r="C3" s="3">
        <v>522</v>
      </c>
      <c r="D3" s="3">
        <v>630</v>
      </c>
      <c r="E3" s="3">
        <v>746</v>
      </c>
      <c r="F3" s="3">
        <v>843</v>
      </c>
    </row>
    <row r="4" spans="1:6" x14ac:dyDescent="0.2">
      <c r="A4" s="3" t="str">
        <v>MedianFamilyWeeklyIncome</v>
      </c>
      <c r="B4" s="3">
        <v>0</v>
      </c>
      <c r="C4" s="3">
        <v>1272</v>
      </c>
      <c r="D4" s="3">
        <v>1542</v>
      </c>
      <c r="E4" s="3">
        <v>1972</v>
      </c>
      <c r="F4" s="3">
        <v>2340</v>
      </c>
    </row>
    <row r="5" spans="1:6" x14ac:dyDescent="0.2">
      <c r="A5" s="3" t="str">
        <v>MedianHouseholdWeeIklyIncome</v>
      </c>
      <c r="B5" s="3">
        <v>0</v>
      </c>
      <c r="C5" s="3">
        <v>1166</v>
      </c>
      <c r="D5" s="3">
        <v>1434</v>
      </c>
      <c r="E5" s="3">
        <v>1889</v>
      </c>
      <c r="F5" s="3">
        <v>2201</v>
      </c>
    </row>
    <row r="6" spans="1:6" x14ac:dyDescent="0.2">
      <c r="A6" s="3" t="str">
        <v>MedianMortgageWeeklyPayment</v>
      </c>
      <c r="B6" s="3">
        <v>0</v>
      </c>
      <c r="C6" s="3">
        <v>398.84925201380901</v>
      </c>
      <c r="D6" s="3">
        <v>529.34407364787114</v>
      </c>
      <c r="E6" s="3">
        <v>556.73187571921756</v>
      </c>
      <c r="F6" s="3">
        <v>575.37399309551211</v>
      </c>
    </row>
    <row r="7" spans="1:6" x14ac:dyDescent="0.2">
      <c r="A7" s="3" t="str">
        <v>MedianWeeklyRent</v>
      </c>
      <c r="B7" s="3">
        <v>0</v>
      </c>
      <c r="C7" s="3">
        <v>250</v>
      </c>
      <c r="D7" s="3">
        <v>351</v>
      </c>
      <c r="E7" s="3">
        <v>450</v>
      </c>
      <c r="F7" s="3">
        <v>500</v>
      </c>
    </row>
    <row r="8" spans="1:6" x14ac:dyDescent="0.2">
      <c r="A8" s="43" t="s">
        <v>78</v>
      </c>
      <c r="B8" s="44"/>
      <c r="C8" s="44">
        <f>C3/C3</f>
        <v>1</v>
      </c>
      <c r="D8" s="44">
        <f>D3/C3</f>
        <v>1.2068965517241379</v>
      </c>
      <c r="E8" s="44">
        <f>E3/C3</f>
        <v>1.4291187739463602</v>
      </c>
      <c r="F8" s="44">
        <f>F3/C3</f>
        <v>1.6149425287356323</v>
      </c>
    </row>
    <row r="9" spans="1:6" x14ac:dyDescent="0.2">
      <c r="A9" s="43" t="s">
        <v>79</v>
      </c>
      <c r="B9" s="44"/>
      <c r="C9" s="44">
        <f>C4/C4</f>
        <v>1</v>
      </c>
      <c r="D9" s="44">
        <f>D4/C4</f>
        <v>1.2122641509433962</v>
      </c>
      <c r="E9" s="44">
        <f>E4/C4</f>
        <v>1.550314465408805</v>
      </c>
      <c r="F9" s="44">
        <f>F4/C4</f>
        <v>1.8396226415094339</v>
      </c>
    </row>
    <row r="10" spans="1:6" x14ac:dyDescent="0.2">
      <c r="A10" s="43" t="s">
        <v>80</v>
      </c>
      <c r="B10" s="44"/>
      <c r="C10" s="44">
        <f>C5/C5</f>
        <v>1</v>
      </c>
      <c r="D10" s="44">
        <f>D5/C5</f>
        <v>1.2298456260720412</v>
      </c>
      <c r="E10" s="44">
        <f>E5/C5</f>
        <v>1.6200686106346485</v>
      </c>
      <c r="F10" s="44">
        <f>F5/C5</f>
        <v>1.8876500857632934</v>
      </c>
    </row>
    <row r="11" spans="1:6" x14ac:dyDescent="0.2">
      <c r="A11" s="43" t="s">
        <v>63</v>
      </c>
      <c r="B11" s="43"/>
      <c r="C11" s="44">
        <f t="shared" ref="C11:C12" si="0">C6/C6</f>
        <v>1</v>
      </c>
      <c r="D11" s="44">
        <f t="shared" ref="D11:D12" si="1">D6/C6</f>
        <v>1.3271783035199076</v>
      </c>
      <c r="E11" s="44">
        <f t="shared" ref="E11:E12" si="2">E6/C6</f>
        <v>1.3958453548759377</v>
      </c>
      <c r="F11" s="44">
        <f t="shared" ref="F11:F12" si="3">F6/C6</f>
        <v>1.4425851125216387</v>
      </c>
    </row>
    <row r="12" spans="1:6" x14ac:dyDescent="0.2">
      <c r="A12" s="43" t="s">
        <v>64</v>
      </c>
      <c r="B12" s="43"/>
      <c r="C12" s="44">
        <f t="shared" si="0"/>
        <v>1</v>
      </c>
      <c r="D12" s="44">
        <f t="shared" si="1"/>
        <v>1.4039999999999999</v>
      </c>
      <c r="E12" s="44">
        <f t="shared" si="2"/>
        <v>1.8</v>
      </c>
      <c r="F12" s="44">
        <f t="shared" si="3"/>
        <v>2</v>
      </c>
    </row>
  </sheetData>
  <conditionalFormatting sqref="C3:F3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{26A8050E-340D-F841-B542-204A6D9EA9E1}</x14:id>
        </ext>
      </extLst>
    </cfRule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C4:F4">
    <cfRule type="iconSet" priority="23">
      <iconSet iconSet="3Arrows">
        <cfvo type="percent" val="0"/>
        <cfvo type="percent" val="33"/>
        <cfvo type="percent" val="67"/>
      </iconSet>
    </cfRule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{5D939800-C010-CB42-A094-D56DE7F5B980}</x14:id>
        </ext>
      </extLst>
    </cfRule>
  </conditionalFormatting>
  <conditionalFormatting sqref="C5:F5">
    <cfRule type="iconSet" priority="21">
      <iconSet iconSet="3Arrows">
        <cfvo type="percent" val="0"/>
        <cfvo type="percent" val="33"/>
        <cfvo type="percent" val="67"/>
      </iconSet>
    </cfRule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{36AE4825-2160-7949-AEF4-180A6FEA1BD9}</x14:id>
        </ext>
      </extLst>
    </cfRule>
  </conditionalFormatting>
  <conditionalFormatting sqref="C6:F6">
    <cfRule type="iconSet" priority="19">
      <iconSet iconSet="3Arrows">
        <cfvo type="percent" val="0"/>
        <cfvo type="percent" val="33"/>
        <cfvo type="percent" val="67"/>
      </iconSet>
    </cfRule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{120C8084-8070-D444-9031-148227A1D02D}</x14:id>
        </ext>
      </extLst>
    </cfRule>
  </conditionalFormatting>
  <conditionalFormatting sqref="C7:F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{7A10BB19-3BE5-724A-A0EF-FD3CF23B409A}</x14:id>
        </ext>
      </extLst>
    </cfRule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C8:F8">
    <cfRule type="iconSet" priority="9">
      <iconSet iconSet="3Arrows">
        <cfvo type="percent" val="0"/>
        <cfvo type="percent" val="33"/>
        <cfvo type="percent" val="67"/>
      </iconSet>
    </cfRule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{D22DD1F5-3CCE-A545-960C-841F4BC5FA34}</x14:id>
        </ext>
      </extLst>
    </cfRule>
  </conditionalFormatting>
  <conditionalFormatting sqref="C9:F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{CA6CB0C7-CA46-2A47-BE6D-BF0CD7F29EEA}</x14:id>
        </ext>
      </extLs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10:F10">
    <cfRule type="iconSet" priority="5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{28D22CC3-581C-1C48-A71C-970ECF1EE8DF}</x14:id>
        </ext>
      </extLst>
    </cfRule>
  </conditionalFormatting>
  <conditionalFormatting sqref="C11:F1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{BBB30B8F-4769-4347-A0E4-E3FFF0C61C58}</x14:id>
        </ext>
      </extLst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C12:F12">
    <cfRule type="iconSet" priority="1">
      <iconSet iconSet="3Arrows">
        <cfvo type="percent" val="0"/>
        <cfvo type="percent" val="33"/>
        <cfvo type="percent" val="67"/>
      </iconSe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{7D1A1CCE-3048-F241-B998-EEF73039D3F0}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A8050E-340D-F841-B542-204A6D9EA9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C3:F3</xm:sqref>
        </x14:conditionalFormatting>
        <x14:conditionalFormatting xmlns:xm="http://schemas.microsoft.com/office/excel/2006/main">
          <x14:cfRule type="dataBar" id="{5D939800-C010-CB42-A094-D56DE7F5B9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C4:F4</xm:sqref>
        </x14:conditionalFormatting>
        <x14:conditionalFormatting xmlns:xm="http://schemas.microsoft.com/office/excel/2006/main">
          <x14:cfRule type="dataBar" id="{36AE4825-2160-7949-AEF4-180A6FEA1B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C5:F5</xm:sqref>
        </x14:conditionalFormatting>
        <x14:conditionalFormatting xmlns:xm="http://schemas.microsoft.com/office/excel/2006/main">
          <x14:cfRule type="dataBar" id="{120C8084-8070-D444-9031-148227A1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C6:F6</xm:sqref>
        </x14:conditionalFormatting>
        <x14:conditionalFormatting xmlns:xm="http://schemas.microsoft.com/office/excel/2006/main">
          <x14:cfRule type="dataBar" id="{7A10BB19-3BE5-724A-A0EF-FD3CF23B40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C7:F7</xm:sqref>
        </x14:conditionalFormatting>
        <x14:conditionalFormatting xmlns:xm="http://schemas.microsoft.com/office/excel/2006/main">
          <x14:cfRule type="dataBar" id="{D22DD1F5-3CCE-A545-960C-841F4BC5FA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C8:F8</xm:sqref>
        </x14:conditionalFormatting>
        <x14:conditionalFormatting xmlns:xm="http://schemas.microsoft.com/office/excel/2006/main">
          <x14:cfRule type="dataBar" id="{CA6CB0C7-CA46-2A47-BE6D-BF0CD7F29E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C9:F9</xm:sqref>
        </x14:conditionalFormatting>
        <x14:conditionalFormatting xmlns:xm="http://schemas.microsoft.com/office/excel/2006/main">
          <x14:cfRule type="dataBar" id="{28D22CC3-581C-1C48-A71C-970ECF1EE8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C10:F10</xm:sqref>
        </x14:conditionalFormatting>
        <x14:conditionalFormatting xmlns:xm="http://schemas.microsoft.com/office/excel/2006/main">
          <x14:cfRule type="dataBar" id="{BBB30B8F-4769-4347-A0E4-E3FFF0C61C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C11:F11</xm:sqref>
        </x14:conditionalFormatting>
        <x14:conditionalFormatting xmlns:xm="http://schemas.microsoft.com/office/excel/2006/main">
          <x14:cfRule type="dataBar" id="{7D1A1CCE-3048-F241-B998-EEF73039D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C12:F12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AB4E8CC-924A-3643-AB22-663825DB451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'House finance status'!C8:F8</xm:f>
              <xm:sqref>G8</xm:sqref>
            </x14:sparkline>
            <x14:sparkline>
              <xm:f>'House finance status'!C9:F9</xm:f>
              <xm:sqref>G9</xm:sqref>
            </x14:sparkline>
            <x14:sparkline>
              <xm:f>'House finance status'!C10:F10</xm:f>
              <xm:sqref>G10</xm:sqref>
            </x14:sparkline>
            <x14:sparkline>
              <xm:f>'House finance status'!C11:F11</xm:f>
              <xm:sqref>G11</xm:sqref>
            </x14:sparkline>
            <x14:sparkline>
              <xm:f>'House finance status'!C12:F12</xm:f>
              <xm:sqref>G12</xm:sqref>
            </x14:sparkline>
          </x14:sparklines>
        </x14:sparklineGroup>
        <x14:sparklineGroup type="column" displayEmptyCellsAs="gap" xr2:uid="{0577AAE7-6224-9948-821B-999E841A5E0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'House finance status'!C3:F3</xm:f>
              <xm:sqref>G3</xm:sqref>
            </x14:sparkline>
            <x14:sparkline>
              <xm:f>'House finance status'!C4:F4</xm:f>
              <xm:sqref>G4</xm:sqref>
            </x14:sparkline>
            <x14:sparkline>
              <xm:f>'House finance status'!C5:F5</xm:f>
              <xm:sqref>G5</xm:sqref>
            </x14:sparkline>
            <x14:sparkline>
              <xm:f>'House finance status'!C6:F6</xm:f>
              <xm:sqref>G6</xm:sqref>
            </x14:sparkline>
            <x14:sparkline>
              <xm:f>'House finance status'!C7:F7</xm:f>
              <xm:sqref>G7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7629-15DF-F74E-B94C-66B241CFA4FD}">
  <dimension ref="A1:F14"/>
  <sheetViews>
    <sheetView zoomScale="65" workbookViewId="0">
      <selection activeCell="Q4" sqref="Q4"/>
    </sheetView>
  </sheetViews>
  <sheetFormatPr baseColWidth="10" defaultRowHeight="15" x14ac:dyDescent="0.2"/>
  <cols>
    <col min="1" max="1" width="28.6640625" customWidth="1"/>
  </cols>
  <sheetData>
    <row r="1" spans="1:6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4" t="str" cm="1">
        <f t="array" ref="A3:F3">'Original dataset'!A13:F13</f>
        <v>TotalPrivateDwelling</v>
      </c>
      <c r="B3" s="4">
        <v>2170</v>
      </c>
      <c r="C3" s="4">
        <v>2741</v>
      </c>
      <c r="D3" s="4">
        <v>2656</v>
      </c>
      <c r="E3" s="4">
        <v>3291</v>
      </c>
      <c r="F3" s="4">
        <v>3804</v>
      </c>
    </row>
    <row r="4" spans="1:6" x14ac:dyDescent="0.2">
      <c r="A4" s="10" t="str" cm="1">
        <f t="array" ref="A4:F13">'Original dataset'!A32:F41</f>
        <v>OccupiedDwellings(%)</v>
      </c>
      <c r="B4" s="6">
        <v>0.95399999999999996</v>
      </c>
      <c r="C4" s="6">
        <v>0.9372491791317038</v>
      </c>
      <c r="D4" s="6">
        <v>0.95199999999999996</v>
      </c>
      <c r="E4" s="6">
        <v>0.94799999999999995</v>
      </c>
      <c r="F4" s="6">
        <v>0.96</v>
      </c>
    </row>
    <row r="5" spans="1:6" x14ac:dyDescent="0.2">
      <c r="A5" s="10" t="str">
        <v>UnoccupiedDwelling(%)</v>
      </c>
      <c r="B5" s="6">
        <v>4.5999999999999999E-2</v>
      </c>
      <c r="C5" s="6">
        <v>6.3E-2</v>
      </c>
      <c r="D5" s="6">
        <v>4.8000000000000001E-2</v>
      </c>
      <c r="E5" s="6">
        <v>5.1999999999999998E-2</v>
      </c>
      <c r="F5" s="6">
        <v>4.2000000000000003E-2</v>
      </c>
    </row>
    <row r="6" spans="1:6" x14ac:dyDescent="0.2">
      <c r="A6" s="11" t="str">
        <v>SeparateHouse(dwellings%)</v>
      </c>
      <c r="B6" s="31">
        <v>0.85699999999999998</v>
      </c>
      <c r="C6" s="31">
        <v>0.88100000000000001</v>
      </c>
      <c r="D6" s="31">
        <v>0.877</v>
      </c>
      <c r="E6" s="31">
        <v>0.85199999999999998</v>
      </c>
      <c r="F6" s="31">
        <v>0.82099999999999995</v>
      </c>
    </row>
    <row r="7" spans="1:6" x14ac:dyDescent="0.2">
      <c r="A7" s="11" t="str">
        <v>SemiDetached(dwellings%)</v>
      </c>
      <c r="B7" s="31">
        <v>0.111</v>
      </c>
      <c r="C7" s="31">
        <v>9.7000000000000003E-2</v>
      </c>
      <c r="D7" s="31">
        <v>8.8999999999999996E-2</v>
      </c>
      <c r="E7" s="31">
        <v>0.124</v>
      </c>
      <c r="F7" s="31">
        <v>0.14000000000000001</v>
      </c>
    </row>
    <row r="8" spans="1:6" x14ac:dyDescent="0.2">
      <c r="A8" s="11" t="str">
        <v>FlatUnitApartment(dwellings%)</v>
      </c>
      <c r="B8" s="31">
        <v>2.5999999999999999E-2</v>
      </c>
      <c r="C8" s="31">
        <v>1.9E-2</v>
      </c>
      <c r="D8" s="31">
        <v>3.3000000000000002E-2</v>
      </c>
      <c r="E8" s="31">
        <v>0.02</v>
      </c>
      <c r="F8" s="31">
        <v>3.6999999999999998E-2</v>
      </c>
    </row>
    <row r="9" spans="1:6" x14ac:dyDescent="0.2">
      <c r="A9" s="5" t="str">
        <v>0xBedroom(%)</v>
      </c>
      <c r="B9" s="5">
        <v>0</v>
      </c>
      <c r="C9" s="5">
        <v>0</v>
      </c>
      <c r="D9" s="5">
        <v>2E-3</v>
      </c>
      <c r="E9" s="5">
        <v>1E-3</v>
      </c>
      <c r="F9" s="5">
        <v>1E-3</v>
      </c>
    </row>
    <row r="10" spans="1:6" x14ac:dyDescent="0.2">
      <c r="A10" s="5" t="str">
        <v>1xBedroom(%)</v>
      </c>
      <c r="B10" s="5">
        <v>0</v>
      </c>
      <c r="C10" s="5">
        <v>0</v>
      </c>
      <c r="D10" s="5">
        <v>1.4E-2</v>
      </c>
      <c r="E10" s="5">
        <v>1.4999999999999999E-2</v>
      </c>
      <c r="F10" s="5">
        <v>1.4E-2</v>
      </c>
    </row>
    <row r="11" spans="1:6" x14ac:dyDescent="0.2">
      <c r="A11" s="5" t="str">
        <v>2xBedroom(%)</v>
      </c>
      <c r="B11" s="5">
        <v>0</v>
      </c>
      <c r="C11" s="5">
        <v>0</v>
      </c>
      <c r="D11" s="5">
        <v>0.06</v>
      </c>
      <c r="E11" s="5">
        <v>5.6000000000000001E-2</v>
      </c>
      <c r="F11" s="5">
        <v>7.3999999999999996E-2</v>
      </c>
    </row>
    <row r="12" spans="1:6" x14ac:dyDescent="0.2">
      <c r="A12" s="5" t="str">
        <v>3xBedroom(%)</v>
      </c>
      <c r="B12" s="5">
        <v>0</v>
      </c>
      <c r="C12" s="5">
        <v>0</v>
      </c>
      <c r="D12" s="5">
        <v>0.503</v>
      </c>
      <c r="E12" s="5">
        <v>0.40100000000000002</v>
      </c>
      <c r="F12" s="5">
        <v>0.37</v>
      </c>
    </row>
    <row r="13" spans="1:6" x14ac:dyDescent="0.2">
      <c r="A13" s="5" t="str">
        <v>4xBedroom+(%)</v>
      </c>
      <c r="B13" s="5">
        <v>0</v>
      </c>
      <c r="C13" s="5">
        <v>0</v>
      </c>
      <c r="D13" s="5">
        <v>0.40600000000000003</v>
      </c>
      <c r="E13" s="5">
        <v>0.50600000000000001</v>
      </c>
      <c r="F13" s="5">
        <v>0.52900000000000003</v>
      </c>
    </row>
    <row r="14" spans="1:6" x14ac:dyDescent="0.2">
      <c r="A14" s="4" t="s">
        <v>65</v>
      </c>
      <c r="B14" s="28">
        <f>B3/B3</f>
        <v>1</v>
      </c>
      <c r="C14" s="28">
        <f>C3/B3</f>
        <v>1.2631336405529954</v>
      </c>
      <c r="D14" s="28">
        <f>D3/B3</f>
        <v>1.223963133640553</v>
      </c>
      <c r="E14" s="28">
        <f>E3/B3</f>
        <v>1.5165898617511522</v>
      </c>
      <c r="F14" s="28">
        <f>F3/B3</f>
        <v>1.7529953917050691</v>
      </c>
    </row>
  </sheetData>
  <conditionalFormatting sqref="B3:F3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{8F14E680-3B04-4A45-8593-66D61066BE94}</x14:id>
        </ext>
      </extLst>
    </cfRule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B4:F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{74B5B4B7-EB6D-F74D-A34E-67A2F088B213}</x14:id>
        </ext>
      </extLst>
    </cfRule>
  </conditionalFormatting>
  <conditionalFormatting sqref="B4:F5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{730D4E06-4271-AC4E-8E04-FCD5712FF5AF}</x14:id>
        </ext>
      </extLst>
    </cfRule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B5:F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{685C3E34-AE86-9241-A5BC-0BD18C103039}</x14:id>
        </ext>
      </extLst>
    </cfRule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B6:F6">
    <cfRule type="iconSet" priority="19">
      <iconSet iconSet="3Arrows">
        <cfvo type="percent" val="0"/>
        <cfvo type="percent" val="33"/>
        <cfvo type="percent" val="67"/>
      </iconSe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{288E1B5A-4AE1-8147-8B4D-740675867431}</x14:id>
        </ext>
      </extLst>
    </cfRule>
  </conditionalFormatting>
  <conditionalFormatting sqref="B6:F8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{24312576-5360-9249-B456-3FA6F079D829}</x14:id>
        </ext>
      </extLst>
    </cfRule>
  </conditionalFormatting>
  <conditionalFormatting sqref="B7:F7">
    <cfRule type="iconSet" priority="2">
      <iconSet iconSet="3Arrows">
        <cfvo type="percent" val="0"/>
        <cfvo type="percent" val="33"/>
        <cfvo type="percent" val="67"/>
      </iconSet>
    </cfRule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{B087D292-BDE6-634D-A7BB-7E9674B5BAFD}</x14:id>
        </ext>
      </extLst>
    </cfRule>
  </conditionalFormatting>
  <conditionalFormatting sqref="B8:F8">
    <cfRule type="iconSet" priority="1">
      <iconSet iconSet="3Arrows">
        <cfvo type="percent" val="0"/>
        <cfvo type="percent" val="33"/>
        <cfvo type="percent" val="67"/>
      </iconSe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{67F68CAE-8FD6-A944-B5EB-B3D6DAFA89F1}</x14:id>
        </ext>
      </extLst>
    </cfRule>
  </conditionalFormatting>
  <conditionalFormatting sqref="B14:F14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{2805E1C1-B84A-0D4B-A30B-5E70FFF1986B}</x14:id>
        </ext>
      </extLst>
    </cfRule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B4:G4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D9:F9">
    <cfRule type="iconSet" priority="15">
      <iconSet iconSet="3Arrows">
        <cfvo type="percent" val="0"/>
        <cfvo type="percent" val="33"/>
        <cfvo type="percent" val="67"/>
      </iconSe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{62438C36-E211-E045-944C-7FFD8F081DD9}</x14:id>
        </ext>
      </extLst>
    </cfRule>
  </conditionalFormatting>
  <conditionalFormatting sqref="D10:F10">
    <cfRule type="iconSet" priority="13">
      <iconSet iconSet="3Arrows">
        <cfvo type="percent" val="0"/>
        <cfvo type="percent" val="33"/>
        <cfvo type="percent" val="67"/>
      </iconSet>
    </cfRule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{28D7607B-BD8F-AA40-A7F3-BE44D35B17D2}</x14:id>
        </ext>
      </extLst>
    </cfRule>
  </conditionalFormatting>
  <conditionalFormatting sqref="D11:F1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{570650D7-BFB1-C44A-8852-1AFDD2F0FB24}</x14:id>
        </ext>
      </extLs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12:F1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{85C30A7F-D585-724F-938D-B0E1B7B7894F}</x14:id>
        </ext>
      </extLs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D13:F1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{3E7045DD-4DB6-9C46-AA78-0FAC2CE6C0C7}</x14:id>
        </ext>
      </extLst>
    </cfRule>
    <cfRule type="iconSet" priority="10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14E680-3B04-4A45-8593-66D61066BE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74B5B4B7-EB6D-F74D-A34E-67A2F088B2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730D4E06-4271-AC4E-8E04-FCD5712FF5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B4:F5</xm:sqref>
        </x14:conditionalFormatting>
        <x14:conditionalFormatting xmlns:xm="http://schemas.microsoft.com/office/excel/2006/main">
          <x14:cfRule type="dataBar" id="{685C3E34-AE86-9241-A5BC-0BD18C1030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288E1B5A-4AE1-8147-8B4D-7406758674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24312576-5360-9249-B456-3FA6F079D8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B6:F8</xm:sqref>
        </x14:conditionalFormatting>
        <x14:conditionalFormatting xmlns:xm="http://schemas.microsoft.com/office/excel/2006/main">
          <x14:cfRule type="dataBar" id="{B087D292-BDE6-634D-A7BB-7E9674B5B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67F68CAE-8FD6-A944-B5EB-B3D6DAFA89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B8:F8</xm:sqref>
        </x14:conditionalFormatting>
        <x14:conditionalFormatting xmlns:xm="http://schemas.microsoft.com/office/excel/2006/main">
          <x14:cfRule type="dataBar" id="{2805E1C1-B84A-0D4B-A30B-5E70FFF198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B14:F14</xm:sqref>
        </x14:conditionalFormatting>
        <x14:conditionalFormatting xmlns:xm="http://schemas.microsoft.com/office/excel/2006/main">
          <x14:cfRule type="dataBar" id="{62438C36-E211-E045-944C-7FFD8F081D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D9:F9</xm:sqref>
        </x14:conditionalFormatting>
        <x14:conditionalFormatting xmlns:xm="http://schemas.microsoft.com/office/excel/2006/main">
          <x14:cfRule type="dataBar" id="{28D7607B-BD8F-AA40-A7F3-BE44D35B17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D10:F10</xm:sqref>
        </x14:conditionalFormatting>
        <x14:conditionalFormatting xmlns:xm="http://schemas.microsoft.com/office/excel/2006/main">
          <x14:cfRule type="dataBar" id="{570650D7-BFB1-C44A-8852-1AFDD2F0F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D11:F11</xm:sqref>
        </x14:conditionalFormatting>
        <x14:conditionalFormatting xmlns:xm="http://schemas.microsoft.com/office/excel/2006/main">
          <x14:cfRule type="dataBar" id="{85C30A7F-D585-724F-938D-B0E1B7B789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D12:F12</xm:sqref>
        </x14:conditionalFormatting>
        <x14:conditionalFormatting xmlns:xm="http://schemas.microsoft.com/office/excel/2006/main">
          <x14:cfRule type="dataBar" id="{3E7045DD-4DB6-9C46-AA78-0FAC2CE6C0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D13:F13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5AF8255-E2E8-384F-830B-4CFB854704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 Dwelling status'!B14:F14</xm:f>
              <xm:sqref>G14</xm:sqref>
            </x14:sparkline>
          </x14:sparklines>
        </x14:sparklineGroup>
        <x14:sparklineGroup displayEmptyCellsAs="gap" xr2:uid="{31665197-4A5B-DC49-A357-666E63069C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 Dwelling status'!D9:F9</xm:f>
              <xm:sqref>G9</xm:sqref>
            </x14:sparkline>
            <x14:sparkline>
              <xm:f>' Dwelling status'!D10:F10</xm:f>
              <xm:sqref>G10</xm:sqref>
            </x14:sparkline>
            <x14:sparkline>
              <xm:f>' Dwelling status'!D11:F11</xm:f>
              <xm:sqref>G11</xm:sqref>
            </x14:sparkline>
            <x14:sparkline>
              <xm:f>' Dwelling status'!D12:F12</xm:f>
              <xm:sqref>G12</xm:sqref>
            </x14:sparkline>
            <x14:sparkline>
              <xm:f>' Dwelling status'!D13:F13</xm:f>
              <xm:sqref>G13</xm:sqref>
            </x14:sparkline>
          </x14:sparklines>
        </x14:sparklineGroup>
        <x14:sparklineGroup displayEmptyCellsAs="gap" xr2:uid="{55DB03C3-1A40-A347-B79F-C2A86685B6E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 Dwelling status'!B6:F6</xm:f>
              <xm:sqref>G6</xm:sqref>
            </x14:sparkline>
            <x14:sparkline>
              <xm:f>' Dwelling status'!B7:F7</xm:f>
              <xm:sqref>G7</xm:sqref>
            </x14:sparkline>
            <x14:sparkline>
              <xm:f>' Dwelling status'!B8:F8</xm:f>
              <xm:sqref>G8</xm:sqref>
            </x14:sparkline>
          </x14:sparklines>
        </x14:sparklineGroup>
        <x14:sparklineGroup type="column" displayEmptyCellsAs="gap" xr2:uid="{EA733D74-18A4-0C4F-AAC4-0AA03E627A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 Dwelling status'!B3:F3</xm:f>
              <xm:sqref>G3</xm:sqref>
            </x14:sparkline>
          </x14:sparklines>
        </x14:sparklineGroup>
        <x14:sparklineGroup displayEmptyCellsAs="gap" xr2:uid="{A6486981-09B6-0948-B2E6-D13E668E745D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 Dwelling status'!B4:F4</xm:f>
              <xm:sqref>G4</xm:sqref>
            </x14:sparkline>
          </x14:sparklines>
        </x14:sparklineGroup>
        <x14:sparklineGroup displayEmptyCellsAs="gap" xr2:uid="{29EE1B9E-8856-FB41-A9AF-E6105B259D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 Dwelling status'!B5:F5</xm:f>
              <xm:sqref>G5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8BE2-C13A-594B-92F6-4C26FFB6E92A}">
  <dimension ref="A1:F20"/>
  <sheetViews>
    <sheetView tabSelected="1" workbookViewId="0">
      <selection activeCell="R17" sqref="R17"/>
    </sheetView>
  </sheetViews>
  <sheetFormatPr baseColWidth="10" defaultRowHeight="15" x14ac:dyDescent="0.2"/>
  <sheetData>
    <row r="1" spans="1:6" x14ac:dyDescent="0.2">
      <c r="A1" t="str" cm="1">
        <f t="array" ref="A1:F2">'Original dataset'!A1:F2</f>
        <v>Location</v>
      </c>
      <c r="B1" t="str">
        <v>Moorebank</v>
      </c>
      <c r="C1" t="str">
        <v>Moorebank</v>
      </c>
      <c r="D1" t="str">
        <v>Moorebank</v>
      </c>
      <c r="E1" t="str">
        <v>Moorebank</v>
      </c>
      <c r="F1" t="str">
        <v>Moorebank</v>
      </c>
    </row>
    <row r="2" spans="1:6" x14ac:dyDescent="0.2">
      <c r="A2" t="str">
        <v>Time</v>
      </c>
      <c r="B2" t="str">
        <v>Y2001</v>
      </c>
      <c r="C2" t="str">
        <v>Y2006</v>
      </c>
      <c r="D2" t="str">
        <v>Y2011</v>
      </c>
      <c r="E2" t="str">
        <v>Y2016</v>
      </c>
      <c r="F2" t="str">
        <v>Y2021</v>
      </c>
    </row>
    <row r="3" spans="1:6" x14ac:dyDescent="0.2">
      <c r="A3" s="35" t="s">
        <v>28</v>
      </c>
      <c r="B3" s="6">
        <v>0.95399999999999996</v>
      </c>
      <c r="C3" s="6">
        <f>2569/2741</f>
        <v>0.9372491791317038</v>
      </c>
      <c r="D3" s="6">
        <v>0.95199999999999996</v>
      </c>
      <c r="E3" s="6">
        <v>0.94799999999999995</v>
      </c>
      <c r="F3" s="6">
        <v>0.96</v>
      </c>
    </row>
    <row r="4" spans="1:6" x14ac:dyDescent="0.2">
      <c r="A4" s="35" t="s">
        <v>29</v>
      </c>
      <c r="B4" s="6">
        <v>4.5999999999999999E-2</v>
      </c>
      <c r="C4" s="6">
        <v>6.3E-2</v>
      </c>
      <c r="D4" s="6">
        <v>4.8000000000000001E-2</v>
      </c>
      <c r="E4" s="6">
        <v>5.1999999999999998E-2</v>
      </c>
      <c r="F4" s="6">
        <v>4.2000000000000003E-2</v>
      </c>
    </row>
    <row r="5" spans="1:6" x14ac:dyDescent="0.2">
      <c r="A5" s="11" t="s">
        <v>30</v>
      </c>
      <c r="B5" s="31">
        <v>0.85699999999999998</v>
      </c>
      <c r="C5" s="31">
        <v>0.88100000000000001</v>
      </c>
      <c r="D5" s="31">
        <v>0.877</v>
      </c>
      <c r="E5" s="31">
        <v>0.85199999999999998</v>
      </c>
      <c r="F5" s="31">
        <v>0.82099999999999995</v>
      </c>
    </row>
    <row r="6" spans="1:6" x14ac:dyDescent="0.2">
      <c r="A6" s="11" t="s">
        <v>31</v>
      </c>
      <c r="B6" s="31">
        <v>0.111</v>
      </c>
      <c r="C6" s="31">
        <v>9.7000000000000003E-2</v>
      </c>
      <c r="D6" s="31">
        <v>8.8999999999999996E-2</v>
      </c>
      <c r="E6" s="31">
        <v>0.124</v>
      </c>
      <c r="F6" s="31">
        <v>0.14000000000000001</v>
      </c>
    </row>
    <row r="7" spans="1:6" x14ac:dyDescent="0.2">
      <c r="A7" s="11" t="s">
        <v>32</v>
      </c>
      <c r="B7" s="31">
        <v>2.5999999999999999E-2</v>
      </c>
      <c r="C7" s="31">
        <v>1.9E-2</v>
      </c>
      <c r="D7" s="31">
        <v>3.3000000000000002E-2</v>
      </c>
      <c r="E7" s="31">
        <v>0.02</v>
      </c>
      <c r="F7" s="31">
        <v>3.6999999999999998E-2</v>
      </c>
    </row>
    <row r="8" spans="1:6" x14ac:dyDescent="0.2">
      <c r="A8" s="5" t="s">
        <v>33</v>
      </c>
      <c r="B8" s="5"/>
      <c r="C8" s="5"/>
      <c r="D8" s="5">
        <v>2E-3</v>
      </c>
      <c r="E8" s="5">
        <v>1E-3</v>
      </c>
      <c r="F8" s="5">
        <v>1E-3</v>
      </c>
    </row>
    <row r="9" spans="1:6" x14ac:dyDescent="0.2">
      <c r="A9" s="5" t="s">
        <v>34</v>
      </c>
      <c r="B9" s="5"/>
      <c r="C9" s="5"/>
      <c r="D9" s="5">
        <v>1.4E-2</v>
      </c>
      <c r="E9" s="5">
        <v>1.4999999999999999E-2</v>
      </c>
      <c r="F9" s="5">
        <v>1.4E-2</v>
      </c>
    </row>
    <row r="10" spans="1:6" x14ac:dyDescent="0.2">
      <c r="A10" s="5" t="s">
        <v>35</v>
      </c>
      <c r="B10" s="5"/>
      <c r="C10" s="5"/>
      <c r="D10" s="5">
        <v>0.06</v>
      </c>
      <c r="E10" s="5">
        <v>5.6000000000000001E-2</v>
      </c>
      <c r="F10" s="5">
        <v>7.3999999999999996E-2</v>
      </c>
    </row>
    <row r="11" spans="1:6" x14ac:dyDescent="0.2">
      <c r="A11" s="5" t="s">
        <v>36</v>
      </c>
      <c r="B11" s="5"/>
      <c r="C11" s="5"/>
      <c r="D11" s="5">
        <v>0.503</v>
      </c>
      <c r="E11" s="5">
        <v>0.40100000000000002</v>
      </c>
      <c r="F11" s="5">
        <v>0.37</v>
      </c>
    </row>
    <row r="12" spans="1:6" x14ac:dyDescent="0.2">
      <c r="A12" s="5" t="s">
        <v>37</v>
      </c>
      <c r="B12" s="5"/>
      <c r="C12" s="5"/>
      <c r="D12" s="5">
        <v>0.40600000000000003</v>
      </c>
      <c r="E12" s="5">
        <v>0.50600000000000001</v>
      </c>
      <c r="F12" s="5">
        <v>0.52900000000000003</v>
      </c>
    </row>
    <row r="13" spans="1:6" x14ac:dyDescent="0.2">
      <c r="A13" s="12" t="s">
        <v>38</v>
      </c>
      <c r="B13" s="12"/>
      <c r="C13" s="12"/>
      <c r="D13" s="12">
        <v>3.4</v>
      </c>
      <c r="E13" s="12">
        <v>3.6</v>
      </c>
      <c r="F13" s="12">
        <v>3.6</v>
      </c>
    </row>
    <row r="14" spans="1:6" x14ac:dyDescent="0.2">
      <c r="A14" s="12" t="s">
        <v>39</v>
      </c>
      <c r="B14" s="12"/>
      <c r="C14" s="12">
        <v>2.9</v>
      </c>
      <c r="D14" s="12">
        <v>2.9</v>
      </c>
      <c r="E14" s="12">
        <v>3.1</v>
      </c>
      <c r="F14" s="12">
        <v>3.1</v>
      </c>
    </row>
    <row r="15" spans="1:6" x14ac:dyDescent="0.2">
      <c r="A15" s="36" t="s">
        <v>40</v>
      </c>
      <c r="B15" s="36">
        <v>0.51100000000000001</v>
      </c>
      <c r="C15" s="36">
        <v>0.36299999999999999</v>
      </c>
      <c r="D15" s="36">
        <v>0.34</v>
      </c>
      <c r="E15" s="36">
        <v>0.29499999999999998</v>
      </c>
      <c r="F15" s="36">
        <v>0.27500000000000002</v>
      </c>
    </row>
    <row r="16" spans="1:6" x14ac:dyDescent="0.2">
      <c r="A16" s="36" t="s">
        <v>41</v>
      </c>
      <c r="B16" s="36">
        <v>0.245</v>
      </c>
      <c r="C16" s="36">
        <v>0.36199999999999999</v>
      </c>
      <c r="D16" s="36">
        <v>0.442</v>
      </c>
      <c r="E16" s="36">
        <v>0.505</v>
      </c>
      <c r="F16" s="36">
        <v>0.48599999999999999</v>
      </c>
    </row>
    <row r="17" spans="1:6" x14ac:dyDescent="0.2">
      <c r="A17" s="36" t="s">
        <v>42</v>
      </c>
      <c r="B17" s="36">
        <v>0.18</v>
      </c>
      <c r="C17" s="36">
        <v>0.216</v>
      </c>
      <c r="D17" s="36">
        <v>0.19400000000000001</v>
      </c>
      <c r="E17" s="36">
        <v>0.17499999999999999</v>
      </c>
      <c r="F17" s="36">
        <v>0.22600000000000001</v>
      </c>
    </row>
    <row r="18" spans="1:6" x14ac:dyDescent="0.2">
      <c r="A18" s="37" t="s">
        <v>43</v>
      </c>
      <c r="B18" s="36">
        <v>0.80300000000000005</v>
      </c>
      <c r="C18" s="36">
        <v>0.79300000000000004</v>
      </c>
      <c r="D18" s="36">
        <v>0.82799999999999996</v>
      </c>
      <c r="E18" s="36">
        <v>0.84399999999999997</v>
      </c>
      <c r="F18" s="36">
        <v>0.83399999999999996</v>
      </c>
    </row>
    <row r="19" spans="1:6" x14ac:dyDescent="0.2">
      <c r="A19" s="37" t="s">
        <v>44</v>
      </c>
      <c r="B19" s="36">
        <v>0.14399999999999999</v>
      </c>
      <c r="C19" s="36">
        <v>0.14699999999999999</v>
      </c>
      <c r="D19" s="36">
        <v>0.155</v>
      </c>
      <c r="E19" s="36">
        <v>0.14199999999999999</v>
      </c>
      <c r="F19" s="36">
        <v>0.14499999999999999</v>
      </c>
    </row>
    <row r="20" spans="1:6" x14ac:dyDescent="0.2">
      <c r="A20" s="37" t="s">
        <v>45</v>
      </c>
      <c r="B20" s="36">
        <v>2.5000000000000001E-2</v>
      </c>
      <c r="C20" s="36">
        <v>0.02</v>
      </c>
      <c r="D20" s="36">
        <v>1.7000000000000001E-2</v>
      </c>
      <c r="E20" s="36">
        <v>1.2999999999999999E-2</v>
      </c>
      <c r="F20" s="36">
        <v>2.1000000000000001E-2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48F4-6B78-2845-83E3-8AF85375AE05}">
  <dimension ref="A1:F18"/>
  <sheetViews>
    <sheetView topLeftCell="I56" zoomScale="132" zoomScaleNormal="75" workbookViewId="0">
      <selection sqref="A1:G11"/>
    </sheetView>
  </sheetViews>
  <sheetFormatPr baseColWidth="10" defaultRowHeight="15" x14ac:dyDescent="0.2"/>
  <cols>
    <col min="1" max="1" width="26.1640625" customWidth="1"/>
  </cols>
  <sheetData>
    <row r="1" spans="1:6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13" t="str" cm="1">
        <f t="array" ref="A3:F5">'Original dataset'!A44:F46</f>
        <v>FullyOwned(%)</v>
      </c>
      <c r="B3" s="13">
        <v>0.51100000000000001</v>
      </c>
      <c r="C3" s="13">
        <v>0.36299999999999999</v>
      </c>
      <c r="D3" s="13">
        <v>0.34</v>
      </c>
      <c r="E3" s="13">
        <v>0.29499999999999998</v>
      </c>
      <c r="F3" s="13">
        <v>0.27500000000000002</v>
      </c>
    </row>
    <row r="4" spans="1:6" x14ac:dyDescent="0.2">
      <c r="A4" s="13" t="str">
        <v>OwnedWithMortgage(%)</v>
      </c>
      <c r="B4" s="13">
        <v>0.245</v>
      </c>
      <c r="C4" s="13">
        <v>0.36199999999999999</v>
      </c>
      <c r="D4" s="13">
        <v>0.442</v>
      </c>
      <c r="E4" s="13">
        <v>0.505</v>
      </c>
      <c r="F4" s="13">
        <v>0.48599999999999999</v>
      </c>
    </row>
    <row r="5" spans="1:6" x14ac:dyDescent="0.2">
      <c r="A5" s="13" t="str">
        <v>Rented(%)</v>
      </c>
      <c r="B5" s="13">
        <v>0.18</v>
      </c>
      <c r="C5" s="13">
        <v>0.216</v>
      </c>
      <c r="D5" s="13">
        <v>0.19400000000000001</v>
      </c>
      <c r="E5" s="13">
        <v>0.17499999999999999</v>
      </c>
      <c r="F5" s="13">
        <v>0.22600000000000001</v>
      </c>
    </row>
    <row r="6" spans="1:6" x14ac:dyDescent="0.2">
      <c r="A6" s="13" t="s">
        <v>66</v>
      </c>
      <c r="B6" s="32">
        <f>B3/B3</f>
        <v>1</v>
      </c>
      <c r="C6" s="32">
        <f>C3/B3</f>
        <v>0.71037181996086107</v>
      </c>
      <c r="D6" s="32">
        <f>D3/B3</f>
        <v>0.665362035225049</v>
      </c>
      <c r="E6" s="32">
        <f>E3/B3</f>
        <v>0.57729941291585118</v>
      </c>
      <c r="F6" s="32">
        <f>F3/B3</f>
        <v>0.53816046966731901</v>
      </c>
    </row>
    <row r="7" spans="1:6" x14ac:dyDescent="0.2">
      <c r="A7" s="13" t="s">
        <v>67</v>
      </c>
      <c r="B7" s="32">
        <f t="shared" ref="B7:B8" si="0">B4/B4</f>
        <v>1</v>
      </c>
      <c r="C7" s="32">
        <f t="shared" ref="C7:C8" si="1">C4/B4</f>
        <v>1.4775510204081632</v>
      </c>
      <c r="D7" s="32">
        <f t="shared" ref="D7:D8" si="2">D4/B4</f>
        <v>1.8040816326530613</v>
      </c>
      <c r="E7" s="32">
        <f t="shared" ref="E7:E8" si="3">E4/B4</f>
        <v>2.0612244897959182</v>
      </c>
      <c r="F7" s="32">
        <f t="shared" ref="F7:F8" si="4">F4/B4</f>
        <v>1.9836734693877551</v>
      </c>
    </row>
    <row r="8" spans="1:6" x14ac:dyDescent="0.2">
      <c r="A8" s="13" t="s">
        <v>68</v>
      </c>
      <c r="B8" s="32">
        <f t="shared" si="0"/>
        <v>1</v>
      </c>
      <c r="C8" s="32">
        <f t="shared" si="1"/>
        <v>1.2</v>
      </c>
      <c r="D8" s="32">
        <f t="shared" si="2"/>
        <v>1.0777777777777779</v>
      </c>
      <c r="E8" s="32">
        <f t="shared" si="3"/>
        <v>0.97222222222222221</v>
      </c>
      <c r="F8" s="32">
        <f t="shared" si="4"/>
        <v>1.2555555555555555</v>
      </c>
    </row>
    <row r="9" spans="1:6" x14ac:dyDescent="0.2">
      <c r="A9" s="37" t="str" cm="1">
        <f t="array" ref="A9:F11">'Original dataset'!A47:F49</f>
        <v>FamilyHouseHolds(%)</v>
      </c>
      <c r="B9" s="36">
        <v>0.80300000000000005</v>
      </c>
      <c r="C9" s="36">
        <v>0.79300000000000004</v>
      </c>
      <c r="D9" s="36">
        <v>0.82799999999999996</v>
      </c>
      <c r="E9" s="36">
        <v>0.84399999999999997</v>
      </c>
      <c r="F9" s="36">
        <v>0.83399999999999996</v>
      </c>
    </row>
    <row r="10" spans="1:6" x14ac:dyDescent="0.2">
      <c r="A10" s="37" t="str">
        <v>SinglePersonHouseHolds(%)</v>
      </c>
      <c r="B10" s="36">
        <v>0.14399999999999999</v>
      </c>
      <c r="C10" s="36">
        <v>0.14699999999999999</v>
      </c>
      <c r="D10" s="36">
        <v>0.155</v>
      </c>
      <c r="E10" s="36">
        <v>0.14199999999999999</v>
      </c>
      <c r="F10" s="36">
        <v>0.14499999999999999</v>
      </c>
    </row>
    <row r="11" spans="1:6" x14ac:dyDescent="0.2">
      <c r="A11" s="37" t="str">
        <v>GroupHouseHold(%)</v>
      </c>
      <c r="B11" s="36">
        <v>2.5000000000000001E-2</v>
      </c>
      <c r="C11" s="36">
        <v>0.02</v>
      </c>
      <c r="D11" s="36">
        <v>1.7000000000000001E-2</v>
      </c>
      <c r="E11" s="36">
        <v>1.2999999999999999E-2</v>
      </c>
      <c r="F11" s="36">
        <v>2.1000000000000001E-2</v>
      </c>
    </row>
    <row r="18" spans="5:5" ht="18" x14ac:dyDescent="0.2">
      <c r="E18" s="24"/>
    </row>
  </sheetData>
  <conditionalFormatting sqref="B3:F3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B3:F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{3163FC68-EE49-2341-B383-14DF17D2FF15}</x14:id>
        </ext>
      </extLst>
    </cfRule>
  </conditionalFormatting>
  <conditionalFormatting sqref="B4:F4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5:F5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B6:F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{4EFB24BB-0A6C-314A-9F43-47A5E019E701}</x14:id>
        </ext>
      </extLs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7:F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{9436D3F6-CBE7-D648-972F-7BFB0318BC32}</x14:id>
        </ext>
      </extLs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8:F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{C106DACA-A570-174A-93BF-034B4235F544}</x14:id>
        </ext>
      </extLst>
    </cfRule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9:F9">
    <cfRule type="iconSet" priority="5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{4248CDBA-CB32-9741-8359-FADDB81DA8A6}</x14:id>
        </ext>
      </extLst>
    </cfRule>
  </conditionalFormatting>
  <conditionalFormatting sqref="B10:F10">
    <cfRule type="iconSet" priority="3">
      <iconSet iconSet="3Arrows">
        <cfvo type="percent" val="0"/>
        <cfvo type="percent" val="33"/>
        <cfvo type="percent" val="67"/>
      </iconSe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{DF0839C2-C410-F14E-BD64-ECC695C3CE75}</x14:id>
        </ext>
      </extLst>
    </cfRule>
  </conditionalFormatting>
  <conditionalFormatting sqref="B11:F11">
    <cfRule type="iconSet" priority="1">
      <iconSet iconSet="3Arrows">
        <cfvo type="percent" val="0"/>
        <cfvo type="percent" val="33"/>
        <cfvo type="percent" val="67"/>
      </iconSe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{C716B020-F481-4449-8BF8-28717E95C207}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63FC68-EE49-2341-B383-14DF17D2FF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B3:F5</xm:sqref>
        </x14:conditionalFormatting>
        <x14:conditionalFormatting xmlns:xm="http://schemas.microsoft.com/office/excel/2006/main">
          <x14:cfRule type="dataBar" id="{4EFB24BB-0A6C-314A-9F43-47A5E019E7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9436D3F6-CBE7-D648-972F-7BFB0318BC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C106DACA-A570-174A-93BF-034B4235F5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B8:F8</xm:sqref>
        </x14:conditionalFormatting>
        <x14:conditionalFormatting xmlns:xm="http://schemas.microsoft.com/office/excel/2006/main">
          <x14:cfRule type="dataBar" id="{4248CDBA-CB32-9741-8359-FADDB81DA8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B9:F9</xm:sqref>
        </x14:conditionalFormatting>
        <x14:conditionalFormatting xmlns:xm="http://schemas.microsoft.com/office/excel/2006/main">
          <x14:cfRule type="dataBar" id="{DF0839C2-C410-F14E-BD64-ECC695C3CE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B10:F10</xm:sqref>
        </x14:conditionalFormatting>
        <x14:conditionalFormatting xmlns:xm="http://schemas.microsoft.com/office/excel/2006/main">
          <x14:cfRule type="dataBar" id="{C716B020-F481-4449-8BF8-28717E95C2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B11:F11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5B5273-5B65-7841-9A5F-BADC4156E9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Ownership!B6:F6</xm:f>
              <xm:sqref>G6</xm:sqref>
            </x14:sparkline>
            <x14:sparkline>
              <xm:f>Ownership!B7:F7</xm:f>
              <xm:sqref>G7</xm:sqref>
            </x14:sparkline>
            <x14:sparkline>
              <xm:f>Ownership!B8:F8</xm:f>
              <xm:sqref>G8</xm:sqref>
            </x14:sparkline>
          </x14:sparklines>
        </x14:sparklineGroup>
        <x14:sparklineGroup type="column" displayEmptyCellsAs="gap" xr2:uid="{B67D1D3E-0435-874B-A03F-E08E0C431C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Ownership!B5:F5</xm:f>
              <xm:sqref>G5</xm:sqref>
            </x14:sparkline>
          </x14:sparklines>
        </x14:sparklineGroup>
        <x14:sparklineGroup type="column" displayEmptyCellsAs="gap" xr2:uid="{CC41CF5B-1D7F-104C-A985-FC56AE1A95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Ownership!B4:F4</xm:f>
              <xm:sqref>G4</xm:sqref>
            </x14:sparkline>
          </x14:sparklines>
        </x14:sparklineGroup>
        <x14:sparklineGroup type="column" displayEmptyCellsAs="gap" xr2:uid="{099E41ED-94FF-2D45-BFDB-7C1962BBA92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Ownership!B3:F3</xm:f>
              <xm:sqref>G3</xm:sqref>
            </x14:sparkline>
          </x14:sparklines>
        </x14:sparklineGroup>
        <x14:sparklineGroup displayEmptyCellsAs="gap" xr2:uid="{677ADBE9-C0DD-1840-8F93-1EE4BEA2A86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Ownership!B9:F9</xm:f>
              <xm:sqref>G9</xm:sqref>
            </x14:sparkline>
            <x14:sparkline>
              <xm:f>Ownership!B10:F10</xm:f>
              <xm:sqref>G10</xm:sqref>
            </x14:sparkline>
            <x14:sparkline>
              <xm:f>Ownership!B11:F11</xm:f>
              <xm:sqref>G11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CA46-0B7A-4548-82E0-F72580D31438}">
  <dimension ref="A1:F12"/>
  <sheetViews>
    <sheetView topLeftCell="I43" workbookViewId="0">
      <selection activeCell="V49" sqref="V49"/>
    </sheetView>
  </sheetViews>
  <sheetFormatPr baseColWidth="10" defaultRowHeight="15" x14ac:dyDescent="0.2"/>
  <cols>
    <col min="1" max="1" width="32.1640625" customWidth="1"/>
  </cols>
  <sheetData>
    <row r="1" spans="1:6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4" t="str" cm="1">
        <f t="array" ref="A3:F3">'Original dataset'!A12:F12</f>
        <v>Families</v>
      </c>
      <c r="B3" s="4">
        <v>1711</v>
      </c>
      <c r="C3" s="4">
        <v>2107</v>
      </c>
      <c r="D3" s="4">
        <v>2118</v>
      </c>
      <c r="E3" s="4">
        <v>2702</v>
      </c>
      <c r="F3" s="4">
        <v>3092</v>
      </c>
    </row>
    <row r="4" spans="1:6" x14ac:dyDescent="0.2">
      <c r="A4" s="9" t="str" cm="1">
        <f t="array" ref="A4:F7">'Original dataset'!A28:F31</f>
        <v>CoupleFamilyNoChidren(%)</v>
      </c>
      <c r="B4" s="18">
        <v>0.317</v>
      </c>
      <c r="C4" s="18">
        <v>0.315</v>
      </c>
      <c r="D4" s="18">
        <v>0.316</v>
      </c>
      <c r="E4" s="18">
        <v>0.29199999999999998</v>
      </c>
      <c r="F4" s="18">
        <v>0.26900000000000002</v>
      </c>
    </row>
    <row r="5" spans="1:6" x14ac:dyDescent="0.2">
      <c r="A5" s="9" t="str">
        <v>CoupleFamilyHasChidren(%)</v>
      </c>
      <c r="B5" s="18">
        <v>0.52500000000000002</v>
      </c>
      <c r="C5" s="18">
        <v>0.52500000000000002</v>
      </c>
      <c r="D5" s="18">
        <v>0.51400000000000001</v>
      </c>
      <c r="E5" s="18">
        <v>0.55000000000000004</v>
      </c>
      <c r="F5" s="18">
        <v>0.57099999999999995</v>
      </c>
    </row>
    <row r="6" spans="1:6" x14ac:dyDescent="0.2">
      <c r="A6" s="9" t="str">
        <v>OneParentFamily(%)</v>
      </c>
      <c r="B6" s="18">
        <v>0.14499999999999999</v>
      </c>
      <c r="C6" s="18">
        <v>0.14899999999999999</v>
      </c>
      <c r="D6" s="18">
        <v>0.159</v>
      </c>
      <c r="E6" s="18">
        <v>0.14499999999999999</v>
      </c>
      <c r="F6" s="18">
        <v>0.15</v>
      </c>
    </row>
    <row r="7" spans="1:6" x14ac:dyDescent="0.2">
      <c r="A7" s="9" t="str">
        <v>OtherFamily(%)</v>
      </c>
      <c r="B7" s="18">
        <v>1.2E-2</v>
      </c>
      <c r="C7" s="18">
        <v>1.2E-2</v>
      </c>
      <c r="D7" s="18">
        <v>1.0999999999999999E-2</v>
      </c>
      <c r="E7" s="18">
        <v>1.2999999999999999E-2</v>
      </c>
      <c r="F7" s="18">
        <v>1.2E-2</v>
      </c>
    </row>
    <row r="8" spans="1:6" x14ac:dyDescent="0.2">
      <c r="A8" s="9" t="s">
        <v>73</v>
      </c>
      <c r="B8" s="18">
        <f>B3/B3</f>
        <v>1</v>
      </c>
      <c r="C8" s="18">
        <f>C3/B3</f>
        <v>1.2314436002337814</v>
      </c>
      <c r="D8" s="18">
        <f>D3/B3</f>
        <v>1.2378725891291642</v>
      </c>
      <c r="E8" s="18">
        <f>E3/B3</f>
        <v>1.5791934541203974</v>
      </c>
      <c r="F8" s="18">
        <f>F3/B3</f>
        <v>1.8071303331385156</v>
      </c>
    </row>
    <row r="9" spans="1:6" x14ac:dyDescent="0.2">
      <c r="A9" s="33" t="s">
        <v>69</v>
      </c>
      <c r="B9" s="18">
        <f>B4/B4</f>
        <v>1</v>
      </c>
      <c r="C9" s="18">
        <f t="shared" ref="C9:C12" si="0">C4/B4</f>
        <v>0.99369085173501581</v>
      </c>
      <c r="D9" s="18">
        <f t="shared" ref="D9:D12" si="1">D4/B4</f>
        <v>0.99684542586750791</v>
      </c>
      <c r="E9" s="18">
        <f t="shared" ref="E9:E12" si="2">E4/B4</f>
        <v>0.9211356466876971</v>
      </c>
      <c r="F9" s="18">
        <f t="shared" ref="F9:F11" si="3">F4/B4</f>
        <v>0.8485804416403786</v>
      </c>
    </row>
    <row r="10" spans="1:6" x14ac:dyDescent="0.2">
      <c r="A10" s="33" t="s">
        <v>70</v>
      </c>
      <c r="B10" s="18">
        <f t="shared" ref="B10:B12" si="4">B5/B5</f>
        <v>1</v>
      </c>
      <c r="C10" s="18">
        <f t="shared" si="0"/>
        <v>1</v>
      </c>
      <c r="D10" s="18">
        <f t="shared" si="1"/>
        <v>0.97904761904761906</v>
      </c>
      <c r="E10" s="18">
        <f t="shared" si="2"/>
        <v>1.0476190476190477</v>
      </c>
      <c r="F10" s="18">
        <f t="shared" si="3"/>
        <v>1.0876190476190475</v>
      </c>
    </row>
    <row r="11" spans="1:6" x14ac:dyDescent="0.2">
      <c r="A11" s="33" t="s">
        <v>71</v>
      </c>
      <c r="B11" s="18">
        <f t="shared" si="4"/>
        <v>1</v>
      </c>
      <c r="C11" s="18">
        <f t="shared" si="0"/>
        <v>1.0275862068965518</v>
      </c>
      <c r="D11" s="18">
        <f t="shared" si="1"/>
        <v>1.0965517241379312</v>
      </c>
      <c r="E11" s="18">
        <f t="shared" si="2"/>
        <v>1</v>
      </c>
      <c r="F11" s="18">
        <f t="shared" si="3"/>
        <v>1.0344827586206897</v>
      </c>
    </row>
    <row r="12" spans="1:6" x14ac:dyDescent="0.2">
      <c r="A12" s="33" t="s">
        <v>72</v>
      </c>
      <c r="B12" s="18">
        <f t="shared" si="4"/>
        <v>1</v>
      </c>
      <c r="C12" s="18">
        <f t="shared" si="0"/>
        <v>1</v>
      </c>
      <c r="D12" s="18">
        <f t="shared" si="1"/>
        <v>0.91666666666666663</v>
      </c>
      <c r="E12" s="18">
        <f t="shared" si="2"/>
        <v>1.0833333333333333</v>
      </c>
      <c r="F12" s="18">
        <f>F7/B7</f>
        <v>1</v>
      </c>
    </row>
  </sheetData>
  <conditionalFormatting sqref="B3:F3">
    <cfRule type="iconSet" priority="20">
      <iconSet iconSet="3Arrows">
        <cfvo type="percent" val="0"/>
        <cfvo type="percent" val="33"/>
        <cfvo type="percent" val="67"/>
      </iconSet>
    </cfRule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{BC0A416E-A781-9949-A692-B720110172B3}</x14:id>
        </ext>
      </extLst>
    </cfRule>
  </conditionalFormatting>
  <conditionalFormatting sqref="B4:F4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B4:F12">
    <cfRule type="iconSet" priority="18">
      <iconSet iconSet="3Arrows">
        <cfvo type="percent" val="0"/>
        <cfvo type="percent" val="33"/>
        <cfvo type="percent" val="67"/>
      </iconSet>
    </cfRule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{C305EEE3-0A99-A846-9EF6-0E07539CBE07}</x14:id>
        </ext>
      </extLst>
    </cfRule>
  </conditionalFormatting>
  <conditionalFormatting sqref="B5:F5">
    <cfRule type="iconSet" priority="15">
      <iconSet iconSet="3Arrows">
        <cfvo type="percent" val="0"/>
        <cfvo type="percent" val="33"/>
        <cfvo type="percent" val="67"/>
      </iconSet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{5D2EC71C-0A62-8442-9700-EF12F5FFF9FE}</x14:id>
        </ext>
      </extLst>
    </cfRule>
  </conditionalFormatting>
  <conditionalFormatting sqref="B6:F6">
    <cfRule type="iconSet" priority="13">
      <iconSet iconSet="3Arrows">
        <cfvo type="percent" val="0"/>
        <cfvo type="percent" val="33"/>
        <cfvo type="percent" val="67"/>
      </iconSet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{A93BD655-6655-CA42-968A-17EB651C6677}</x14:id>
        </ext>
      </extLst>
    </cfRule>
  </conditionalFormatting>
  <conditionalFormatting sqref="B7:F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{7A565890-E7AA-4B4B-90A9-E85FD4D0376A}</x14:id>
        </ext>
      </extLst>
    </cfRule>
  </conditionalFormatting>
  <conditionalFormatting sqref="B7:F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{3F83618C-9697-A44E-93BE-1589056B7CF5}</x14:id>
        </ext>
      </extLs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8:F12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9:F9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B10:F10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B11:F11">
    <cfRule type="iconSet" priority="6">
      <iconSet iconSet="3Arrows">
        <cfvo type="percent" val="0"/>
        <cfvo type="percent" val="33"/>
        <cfvo type="percent" val="67"/>
      </iconSet>
    </cfRule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{08A35720-A377-3E48-85DA-EAC791363CC8}</x14:id>
        </ext>
      </extLst>
    </cfRule>
  </conditionalFormatting>
  <conditionalFormatting sqref="B12:F12">
    <cfRule type="iconSet" priority="5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0A416E-A781-9949-A692-B72011017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C305EEE3-0A99-A846-9EF6-0E07539CBE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B4:F12</xm:sqref>
        </x14:conditionalFormatting>
        <x14:conditionalFormatting xmlns:xm="http://schemas.microsoft.com/office/excel/2006/main">
          <x14:cfRule type="dataBar" id="{5D2EC71C-0A62-8442-9700-EF12F5FFF9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A93BD655-6655-CA42-968A-17EB651C66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7A565890-E7AA-4B4B-90A9-E85FD4D037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3F83618C-9697-A44E-93BE-1589056B7C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B7:F12</xm:sqref>
        </x14:conditionalFormatting>
        <x14:conditionalFormatting xmlns:xm="http://schemas.microsoft.com/office/excel/2006/main">
          <x14:cfRule type="dataBar" id="{08A35720-A377-3E48-85DA-EAC791363C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B11:F11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EEBDD95-8D54-2847-B546-A6C08C3A89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'Family information'!B9:F9</xm:f>
              <xm:sqref>G9</xm:sqref>
            </x14:sparkline>
            <x14:sparkline>
              <xm:f>'Family information'!B10:F10</xm:f>
              <xm:sqref>G10</xm:sqref>
            </x14:sparkline>
            <x14:sparkline>
              <xm:f>'Family information'!B11:F11</xm:f>
              <xm:sqref>G11</xm:sqref>
            </x14:sparkline>
            <x14:sparkline>
              <xm:f>'Family information'!B12:F12</xm:f>
              <xm:sqref>G12</xm:sqref>
            </x14:sparkline>
          </x14:sparklines>
        </x14:sparklineGroup>
        <x14:sparklineGroup displayEmptyCellsAs="gap" xr2:uid="{7D124763-D90F-0B47-B5B5-DF2BC81DDE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'Family information'!B4:F4</xm:f>
              <xm:sqref>G4</xm:sqref>
            </x14:sparkline>
            <x14:sparkline>
              <xm:f>'Family information'!B5:F5</xm:f>
              <xm:sqref>G5</xm:sqref>
            </x14:sparkline>
            <x14:sparkline>
              <xm:f>'Family information'!B6:F6</xm:f>
              <xm:sqref>G6</xm:sqref>
            </x14:sparkline>
            <x14:sparkline>
              <xm:f>'Family information'!B7:F7</xm:f>
              <xm:sqref>G7</xm:sqref>
            </x14:sparkline>
            <x14:sparkline>
              <xm:f>'Family information'!B8:F8</xm:f>
              <xm:sqref>G8</xm:sqref>
            </x14:sparkline>
          </x14:sparklines>
        </x14:sparklineGroup>
        <x14:sparklineGroup type="column" displayEmptyCellsAs="gap" xr2:uid="{DCE33724-79BB-5748-856E-8A4D52219D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'Family information'!B3:F3</xm:f>
              <xm:sqref>G3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D788-1857-BA49-AF69-49426C51B5BF}">
  <dimension ref="A1:F11"/>
  <sheetViews>
    <sheetView topLeftCell="A13" zoomScaleNormal="112" workbookViewId="0">
      <selection activeCell="C21" sqref="C21"/>
    </sheetView>
  </sheetViews>
  <sheetFormatPr baseColWidth="10" defaultRowHeight="15" x14ac:dyDescent="0.2"/>
  <cols>
    <col min="1" max="1" width="26.6640625" customWidth="1"/>
    <col min="2" max="6" width="11.33203125" customWidth="1"/>
  </cols>
  <sheetData>
    <row r="1" spans="1:6" x14ac:dyDescent="0.2">
      <c r="A1" s="1" t="str" cm="1">
        <f t="array" ref="A1:F2">'Original dataset'!A1:F2</f>
        <v>Location</v>
      </c>
      <c r="B1" s="17" t="str">
        <v>Moorebank</v>
      </c>
      <c r="C1" s="17" t="str">
        <v>Moorebank</v>
      </c>
      <c r="D1" s="17" t="str">
        <v>Moorebank</v>
      </c>
      <c r="E1" s="17" t="str">
        <v>Moorebank</v>
      </c>
      <c r="F1" s="17" t="str">
        <v>Moorebank</v>
      </c>
    </row>
    <row r="2" spans="1:6" x14ac:dyDescent="0.2">
      <c r="A2" s="1" t="str">
        <v>Time</v>
      </c>
      <c r="B2" s="1" t="str">
        <v>Y2001</v>
      </c>
      <c r="C2" s="1" t="str">
        <v>Y2006</v>
      </c>
      <c r="D2" s="1" t="str">
        <v>Y2011</v>
      </c>
      <c r="E2" s="1" t="str">
        <v>Y2016</v>
      </c>
      <c r="F2" s="1" t="str">
        <v>Y2021</v>
      </c>
    </row>
    <row r="3" spans="1:6" x14ac:dyDescent="0.2">
      <c r="A3" s="41" t="str" cm="1">
        <f t="array" ref="A3:F3">'Original dataset'!A21:F21</f>
        <v>LabourForce</v>
      </c>
      <c r="B3" s="42">
        <v>3309</v>
      </c>
      <c r="C3" s="42">
        <v>3951</v>
      </c>
      <c r="D3" s="42">
        <v>3781</v>
      </c>
      <c r="E3" s="42">
        <v>4768</v>
      </c>
      <c r="F3" s="42">
        <v>5169</v>
      </c>
    </row>
    <row r="4" spans="1:6" x14ac:dyDescent="0.2">
      <c r="A4" s="34" t="str" cm="1">
        <f t="array" ref="A4:F6">'Original dataset'!A22:F24</f>
        <v>Worked full-time(%)</v>
      </c>
      <c r="B4" s="34">
        <v>0.66100000000000003</v>
      </c>
      <c r="C4" s="34">
        <v>0.66900000000000004</v>
      </c>
      <c r="D4" s="34">
        <v>0.65800000000000003</v>
      </c>
      <c r="E4" s="34">
        <v>0.65500000000000003</v>
      </c>
      <c r="F4" s="34">
        <v>0.54900000000000004</v>
      </c>
    </row>
    <row r="5" spans="1:6" x14ac:dyDescent="0.2">
      <c r="A5" s="34" t="str">
        <v>Worked part-time(%)</v>
      </c>
      <c r="B5" s="34">
        <v>0.25800000000000001</v>
      </c>
      <c r="C5" s="34">
        <v>0.223</v>
      </c>
      <c r="D5" s="34">
        <v>0.23</v>
      </c>
      <c r="E5" s="34">
        <v>0.245</v>
      </c>
      <c r="F5" s="34">
        <v>0.246</v>
      </c>
    </row>
    <row r="6" spans="1:6" x14ac:dyDescent="0.2">
      <c r="A6" s="34" t="str">
        <v>Unemployment(%)</v>
      </c>
      <c r="B6" s="34">
        <v>5.2999999999999999E-2</v>
      </c>
      <c r="C6" s="34">
        <v>4.2999999999999997E-2</v>
      </c>
      <c r="D6" s="34">
        <v>4.7E-2</v>
      </c>
      <c r="E6" s="34">
        <v>0.05</v>
      </c>
      <c r="F6" s="34">
        <v>4.8000000000000001E-2</v>
      </c>
    </row>
    <row r="7" spans="1:6" x14ac:dyDescent="0.2">
      <c r="A7" s="38" t="s">
        <v>74</v>
      </c>
      <c r="B7" s="39">
        <f>B4/B4</f>
        <v>1</v>
      </c>
      <c r="C7" s="39">
        <f>C4/B4</f>
        <v>1.0121028744326779</v>
      </c>
      <c r="D7" s="39">
        <f>D4/B4</f>
        <v>0.9954614220877458</v>
      </c>
      <c r="E7" s="39">
        <f>E4/B4</f>
        <v>0.9909228441754917</v>
      </c>
      <c r="F7" s="39">
        <f>F4/B4</f>
        <v>0.83055975794251136</v>
      </c>
    </row>
    <row r="8" spans="1:6" x14ac:dyDescent="0.2">
      <c r="A8" s="38" t="s">
        <v>75</v>
      </c>
      <c r="B8" s="39">
        <f t="shared" ref="B8:B9" si="0">B5/B5</f>
        <v>1</v>
      </c>
      <c r="C8" s="39">
        <f t="shared" ref="C8:C9" si="1">C5/B5</f>
        <v>0.86434108527131781</v>
      </c>
      <c r="D8" s="39">
        <f t="shared" ref="D8:D9" si="2">D5/B5</f>
        <v>0.89147286821705429</v>
      </c>
      <c r="E8" s="39">
        <f t="shared" ref="E8:E9" si="3">E5/B5</f>
        <v>0.9496124031007751</v>
      </c>
      <c r="F8" s="39">
        <f t="shared" ref="F8:F9" si="4">F5/B5</f>
        <v>0.95348837209302317</v>
      </c>
    </row>
    <row r="9" spans="1:6" x14ac:dyDescent="0.2">
      <c r="A9" s="38" t="s">
        <v>76</v>
      </c>
      <c r="B9" s="39">
        <f t="shared" si="0"/>
        <v>1</v>
      </c>
      <c r="C9" s="39">
        <f t="shared" si="1"/>
        <v>0.81132075471698106</v>
      </c>
      <c r="D9" s="39">
        <f t="shared" si="2"/>
        <v>0.8867924528301887</v>
      </c>
      <c r="E9" s="39">
        <f t="shared" si="3"/>
        <v>0.94339622641509446</v>
      </c>
      <c r="F9" s="39">
        <f t="shared" si="4"/>
        <v>0.90566037735849059</v>
      </c>
    </row>
    <row r="10" spans="1:6" x14ac:dyDescent="0.2">
      <c r="A10" s="38" t="s">
        <v>81</v>
      </c>
      <c r="B10" s="39">
        <f>B3/B3</f>
        <v>1</v>
      </c>
      <c r="C10" s="39">
        <f>C3/B3</f>
        <v>1.1940163191296465</v>
      </c>
      <c r="D10" s="39">
        <f>D3/B3</f>
        <v>1.1426412813538833</v>
      </c>
      <c r="E10" s="39">
        <f>E3/B3</f>
        <v>1.4409187065578726</v>
      </c>
      <c r="F10" s="39">
        <f>F3/B3</f>
        <v>1.5621033544877607</v>
      </c>
    </row>
    <row r="11" spans="1:6" x14ac:dyDescent="0.2">
      <c r="C11" s="30"/>
    </row>
  </sheetData>
  <conditionalFormatting sqref="B3:F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{13F65CA0-38A6-2546-B85C-8AFE992D0FCD}</x14:id>
        </ext>
      </extLst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4:F4">
    <cfRule type="iconSet" priority="5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{F527A0F6-098C-7B41-A7A4-49C9699AC243}</x14:id>
        </ext>
      </extLst>
    </cfRule>
  </conditionalFormatting>
  <conditionalFormatting sqref="B5:F5">
    <cfRule type="iconSet" priority="15">
      <iconSet iconSet="3Arrows">
        <cfvo type="percent" val="0"/>
        <cfvo type="percent" val="33"/>
        <cfvo type="percent" val="67"/>
      </iconSet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{4158D5C8-1E5C-7E40-9C79-584DDB975C49}</x14:id>
        </ext>
      </extLst>
    </cfRule>
  </conditionalFormatting>
  <conditionalFormatting sqref="B6:F6">
    <cfRule type="iconSet" priority="13">
      <iconSet iconSet="3Arrows">
        <cfvo type="percent" val="0"/>
        <cfvo type="percent" val="33"/>
        <cfvo type="percent" val="67"/>
      </iconSet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{BA304F2B-1BC8-4146-A6E6-99A4F21C914C}</x14:id>
        </ext>
      </extLst>
    </cfRule>
  </conditionalFormatting>
  <conditionalFormatting sqref="B7:F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{F51E1861-53A9-804B-9AC0-271353F0219B}</x14:id>
        </ext>
      </extLs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8:F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{A651B4DE-4A4E-684B-9FA4-CC23E4501E7C}</x14:id>
        </ext>
      </extLs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9:F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{B62485F2-5F8A-DF4E-9B5C-68BA776DDA4F}</x14:id>
        </ext>
      </extLst>
    </cfRule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10:F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{D6B3BF42-131C-6B41-9DCF-34A6A4AB9F07}</x14:id>
        </ext>
      </extLst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F65CA0-38A6-2546-B85C-8AFE992D0F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F527A0F6-098C-7B41-A7A4-49C9699A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4158D5C8-1E5C-7E40-9C79-584DDB975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BA304F2B-1BC8-4146-A6E6-99A4F21C91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B6:F6</xm:sqref>
        </x14:conditionalFormatting>
        <x14:conditionalFormatting xmlns:xm="http://schemas.microsoft.com/office/excel/2006/main">
          <x14:cfRule type="dataBar" id="{F51E1861-53A9-804B-9AC0-271353F02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A651B4DE-4A4E-684B-9FA4-CC23E4501E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B8:F8</xm:sqref>
        </x14:conditionalFormatting>
        <x14:conditionalFormatting xmlns:xm="http://schemas.microsoft.com/office/excel/2006/main">
          <x14:cfRule type="dataBar" id="{B62485F2-5F8A-DF4E-9B5C-68BA776DDA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B9:F9</xm:sqref>
        </x14:conditionalFormatting>
        <x14:conditionalFormatting xmlns:xm="http://schemas.microsoft.com/office/excel/2006/main">
          <x14:cfRule type="dataBar" id="{D6B3BF42-131C-6B41-9DCF-34A6A4AB9F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B10:F10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34C4C02-4885-454A-8623-D93C2A8BF1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Workforce!B3:F3</xm:f>
              <xm:sqref>G3</xm:sqref>
            </x14:sparkline>
          </x14:sparklines>
        </x14:sparklineGroup>
        <x14:sparklineGroup displayEmptyCellsAs="gap" xr2:uid="{89E406DF-5054-BD43-894B-3D4646432BF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Workforce!B7:F7</xm:f>
              <xm:sqref>G7</xm:sqref>
            </x14:sparkline>
            <x14:sparkline>
              <xm:f>Workforce!B8:F8</xm:f>
              <xm:sqref>G8</xm:sqref>
            </x14:sparkline>
            <x14:sparkline>
              <xm:f>Workforce!B9:F9</xm:f>
              <xm:sqref>G9</xm:sqref>
            </x14:sparkline>
            <x14:sparkline>
              <xm:f>Workforce!B10:F10</xm:f>
              <xm:sqref>G10</xm:sqref>
            </x14:sparkline>
          </x14:sparklines>
        </x14:sparklineGroup>
        <x14:sparklineGroup type="column" displayEmptyCellsAs="gap" xr2:uid="{3D59BD6E-1658-6F45-8963-6B73E03692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Workforce!B4:F4</xm:f>
              <xm:sqref>G4</xm:sqref>
            </x14:sparkline>
            <x14:sparkline>
              <xm:f>Workforce!B5:F5</xm:f>
              <xm:sqref>G5</xm:sqref>
            </x14:sparkline>
            <x14:sparkline>
              <xm:f>Workforce!B6:F6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dataset</vt:lpstr>
      <vt:lpstr>Property price</vt:lpstr>
      <vt:lpstr>Supply and demand</vt:lpstr>
      <vt:lpstr>Population</vt:lpstr>
      <vt:lpstr>House finance status</vt:lpstr>
      <vt:lpstr> Dwelling status</vt:lpstr>
      <vt:lpstr>Sheet1</vt:lpstr>
      <vt:lpstr>Ownership</vt:lpstr>
      <vt:lpstr>Family information</vt:lpstr>
      <vt:lpstr>Workforce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Binh An Thai</cp:lastModifiedBy>
  <dcterms:created xsi:type="dcterms:W3CDTF">2015-06-05T18:17:20Z</dcterms:created>
  <dcterms:modified xsi:type="dcterms:W3CDTF">2023-09-22T15:32:30Z</dcterms:modified>
</cp:coreProperties>
</file>