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<sst xmlns="http://schemas.openxmlformats.org/spreadsheetml/2006/main" count="1539" uniqueCount="188">
  <si>
    <t xml:space="preserve">TUGAS STMH - GAME CONGKLAK DENGAN GENETIC ALGORITHM</t>
  </si>
  <si>
    <t xml:space="preserve">Rule</t>
  </si>
  <si>
    <t xml:space="preserve">H1</t>
  </si>
  <si>
    <t xml:space="preserve">Timbun sebanyak mungkin rock dalam satu lubang. Karena pada akhir permainan, rock pada lubang akan dipindahkan semuanya pada lumbung. Lubang kanan semakin aman.</t>
  </si>
  <si>
    <t xml:space="preserve">Nilainya 0 / 1</t>
  </si>
  <si>
    <t xml:space="preserve">H2</t>
  </si>
  <si>
    <t xml:space="preserve">Pertahankan agar rock pada sisi kita sebanyak mungkin. (versi umum H1)</t>
  </si>
  <si>
    <t xml:space="preserve">nilainya jumlah batu/ total sebelum dipindahkan</t>
  </si>
  <si>
    <t xml:space="preserve">H3</t>
  </si>
  <si>
    <t xml:space="preserve">Mempertahankan gerakan memindah rock sebanyak mungkin</t>
  </si>
  <si>
    <t xml:space="preserve">Nilainya 0/1</t>
  </si>
  <si>
    <t xml:space="preserve">H4</t>
  </si>
  <si>
    <t xml:space="preserve">Memaksimalkan jumlah rock pada lumbung. Dengan memilih langkah mencuri</t>
  </si>
  <si>
    <t xml:space="preserve">nilainya jumlah batu yang dicuri paling banyak</t>
  </si>
  <si>
    <t xml:space="preserve">H5</t>
  </si>
  <si>
    <t xml:space="preserve">Menggerakan rock pada pit paling dekat dengan sisi musuh.</t>
  </si>
  <si>
    <t xml:space="preserve">??????</t>
  </si>
  <si>
    <t xml:space="preserve">H6</t>
  </si>
  <si>
    <t xml:space="preserve">Menjaga score musuh seminimal mungkin. (heuristik dengan mempertimbangkan 2 gerakan musuh kedepan.</t>
  </si>
  <si>
    <t xml:space="preserve">memberi batu kemusih seditkit mungkin(semakin banyak semakin rugi)</t>
  </si>
  <si>
    <t xml:space="preserve">H1&amp;H2</t>
  </si>
  <si>
    <t xml:space="preserve">Strategi Menimbun</t>
  </si>
  <si>
    <t xml:space="preserve">Strategi pemaksimalan move</t>
  </si>
  <si>
    <t xml:space="preserve">Random Number Generator</t>
  </si>
  <si>
    <t xml:space="preserve">H4&amp;H5</t>
  </si>
  <si>
    <t xml:space="preserve">Strategi menyerang</t>
  </si>
  <si>
    <t xml:space="preserve">Random Gen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</si>
  <si>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</si>
  <si>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</si>
  <si>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</si>
  <si>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</si>
  <si>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</si>
  <si>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</si>
  <si>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Strategi bertahan</t>
  </si>
  <si>
    <t xml:space="preserve">individu 1</t>
  </si>
  <si>
    <t xml:space="preserve">individu 2</t>
  </si>
  <si>
    <t xml:space="preserve">#Fitness Function *Divilly, dkk</t>
  </si>
  <si>
    <t xml:space="preserve">individu 3</t>
  </si>
  <si>
    <t xml:space="preserve">f = H1w1 + H2w2 + H3w3 + H4w4 + H5w5 - H6w6</t>
  </si>
  <si>
    <t xml:space="preserve">individu 4</t>
  </si>
  <si>
    <t xml:space="preserve">asumsi nilai H1 s.d H6 adalah 1.</t>
  </si>
  <si>
    <t xml:space="preserve">individu 5</t>
  </si>
  <si>
    <t xml:space="preserve">individu 6</t>
  </si>
  <si>
    <t xml:space="preserve">#w1 - w6 adalah bobot dari strategi H1 - H6</t>
  </si>
  <si>
    <t xml:space="preserve">individu 7</t>
  </si>
  <si>
    <t xml:space="preserve">#Ada 7 Lubang dan 1 Lumbung untuk masing-masing pemain dengan 7 batu disetiap lubang; setiap pemain mempunyai 1 lumbung.</t>
  </si>
  <si>
    <t xml:space="preserve">individu 8</t>
  </si>
  <si>
    <t xml:space="preserve">#7 lubang tersebut akan ditinjau fitness-nya masing-masing.</t>
  </si>
  <si>
    <t xml:space="preserve">individu 9</t>
  </si>
  <si>
    <t xml:space="preserve">#f1 - f7 yang nilai fitnessnya paling besar, akan dipilih.</t>
  </si>
  <si>
    <t xml:space="preserve">individu 10</t>
  </si>
  <si>
    <t xml:space="preserve">#GA digunakan untuk mencari nilai w yang optimal</t>
  </si>
  <si>
    <t xml:space="preserve">Roulette random</t>
  </si>
  <si>
    <t xml:space="preserve">pc random</t>
  </si>
  <si>
    <t xml:space="preserve">pm random</t>
  </si>
  <si>
    <t xml:space="preserve">rdm 1</t>
  </si>
  <si>
    <t xml:space="preserve">#Diketahui Popsize = 10; pm=5% ; pc=80%; representasi untuk permasalahan ini adalah real presentation</t>
  </si>
  <si>
    <t xml:space="preserve">rdm 2</t>
  </si>
  <si>
    <t xml:space="preserve">new random</t>
  </si>
  <si>
    <t xml:space="preserve">:</t>
  </si>
  <si>
    <t xml:space="preserve">#Pembangkitan Awal</t>
  </si>
  <si>
    <t xml:space="preserve">Asumsi iterasi max sudah selesai untuk satu putaran</t>
  </si>
  <si>
    <t xml:space="preserve">fitness</t>
  </si>
  <si>
    <t xml:space="preserve">LUBANG 1</t>
  </si>
  <si>
    <t xml:space="preserve">Seleksi Parent (Roullete Wheel 2 Kandidat)</t>
  </si>
  <si>
    <t xml:space="preserve">Crossover (pc: 80%); Menggunakan Aritmetic Crossover</t>
  </si>
  <si>
    <t xml:space="preserve">Mutation (pm: 5%); setiap w, di mutasi dengan angka random baru.</t>
  </si>
  <si>
    <t xml:space="preserve">Elitism (change the weak parent)</t>
  </si>
  <si>
    <t xml:space="preserve">New Populasi</t>
  </si>
  <si>
    <t xml:space="preserve">Pilih pop dengan nilai fitness tertinggi</t>
  </si>
  <si>
    <t xml:space="preserve">Fitness</t>
  </si>
  <si>
    <t xml:space="preserve">Total Fitness :</t>
  </si>
  <si>
    <t xml:space="preserve">(range)</t>
  </si>
  <si>
    <t xml:space="preserve">value random roulette</t>
  </si>
  <si>
    <t xml:space="preserve">if pc random &gt; 80 then do nothing else crossover</t>
  </si>
  <si>
    <t xml:space="preserve">if pm &gt; 5 then do nothing, else mutation</t>
  </si>
  <si>
    <t xml:space="preserve">Fitness Max</t>
  </si>
  <si>
    <t xml:space="preserve">%</t>
  </si>
  <si>
    <t xml:space="preserve">pm:</t>
  </si>
  <si>
    <t xml:space="preserve">Pop 1</t>
  </si>
  <si>
    <t xml:space="preserve">Lubang 1</t>
  </si>
  <si>
    <t xml:space="preserve">LUBANG</t>
  </si>
  <si>
    <t xml:space="preserve">parent 1</t>
  </si>
  <si>
    <t xml:space="preserve">pop 10</t>
  </si>
  <si>
    <t xml:space="preserve">Pop 2</t>
  </si>
  <si>
    <t xml:space="preserve">Lubang 2</t>
  </si>
  <si>
    <t xml:space="preserve">Parent 1</t>
  </si>
  <si>
    <t xml:space="preserve">value cross</t>
  </si>
  <si>
    <t xml:space="preserve">parent 2</t>
  </si>
  <si>
    <t xml:space="preserve">pop 5</t>
  </si>
  <si>
    <t xml:space="preserve">Pop 3</t>
  </si>
  <si>
    <t xml:space="preserve">Lubang 3</t>
  </si>
  <si>
    <t xml:space="preserve">Terpilih</t>
  </si>
  <si>
    <t xml:space="preserve">Parent 2</t>
  </si>
  <si>
    <t xml:space="preserve">Mutation</t>
  </si>
  <si>
    <t xml:space="preserve">none</t>
  </si>
  <si>
    <t xml:space="preserve">offspring</t>
  </si>
  <si>
    <t xml:space="preserve">Pop 4</t>
  </si>
  <si>
    <t xml:space="preserve">Lubang 4</t>
  </si>
  <si>
    <t xml:space="preserve">Pop 10</t>
  </si>
  <si>
    <t xml:space="preserve">Pop 5</t>
  </si>
  <si>
    <t xml:space="preserve">Crossover</t>
  </si>
  <si>
    <t xml:space="preserve">Offspring</t>
  </si>
  <si>
    <t xml:space="preserve">N.Pop 5</t>
  </si>
  <si>
    <t xml:space="preserve">Lubang 5</t>
  </si>
  <si>
    <t xml:space="preserve">Weak</t>
  </si>
  <si>
    <t xml:space="preserve">Pop 6</t>
  </si>
  <si>
    <t xml:space="preserve">Lubang 6</t>
  </si>
  <si>
    <t xml:space="preserve">Pop 7</t>
  </si>
  <si>
    <t xml:space="preserve">Lubang 7</t>
  </si>
  <si>
    <t xml:space="preserve">Pop 8</t>
  </si>
  <si>
    <t xml:space="preserve">Pop 9</t>
  </si>
  <si>
    <t xml:space="preserve">Kemudian Pilih Lubang dengan Fitness tertinggi</t>
  </si>
  <si>
    <t xml:space="preserve">Max</t>
  </si>
  <si>
    <t xml:space="preserve">LUBANG 2</t>
  </si>
  <si>
    <t xml:space="preserve">Maka yang digerakan pertama adalah rock pada lubang 5</t>
  </si>
  <si>
    <t xml:space="preserve">Total Fitness:</t>
  </si>
  <si>
    <t xml:space="preserve">pop 8</t>
  </si>
  <si>
    <t xml:space="preserve">MOVE LUBANG</t>
  </si>
  <si>
    <t xml:space="preserve">pop 1</t>
  </si>
  <si>
    <t xml:space="preserve">N.Pop 8</t>
  </si>
  <si>
    <t xml:space="preserve">LUBANG 3</t>
  </si>
  <si>
    <t xml:space="preserve">pop 9</t>
  </si>
  <si>
    <t xml:space="preserve">pop 4</t>
  </si>
  <si>
    <t xml:space="preserve">N.Pop 9</t>
  </si>
  <si>
    <t xml:space="preserve">LUBANG 4</t>
  </si>
  <si>
    <t xml:space="preserve">N.Pop 4</t>
  </si>
  <si>
    <t xml:space="preserve">LUBANG 5</t>
  </si>
  <si>
    <t xml:space="preserve">N.Pop 10</t>
  </si>
  <si>
    <t xml:space="preserve">LUBANG 6</t>
  </si>
  <si>
    <t xml:space="preserve">N.Pop 1</t>
  </si>
  <si>
    <t xml:space="preserve">pop 3</t>
  </si>
  <si>
    <t xml:space="preserve">LUBANG 7</t>
  </si>
  <si>
    <t xml:space="preserve">pop 2</t>
  </si>
  <si>
    <t xml:space="preserve">musuh</t>
  </si>
  <si>
    <t xml:space="preserve">lumbung</t>
  </si>
  <si>
    <t xml:space="preserve">lubang1</t>
  </si>
  <si>
    <t xml:space="preserve">GA player</t>
  </si>
  <si>
    <t xml:space="preserve">lubang2</t>
  </si>
  <si>
    <t xml:space="preserve">total awal</t>
  </si>
  <si>
    <t xml:space="preserve">lubang3</t>
  </si>
  <si>
    <t xml:space="preserve">H1=1</t>
  </si>
  <si>
    <t xml:space="preserve">H1=0</t>
  </si>
  <si>
    <t xml:space="preserve">lubang4</t>
  </si>
  <si>
    <t xml:space="preserve">1+move</t>
  </si>
  <si>
    <t xml:space="preserve">lubang4 </t>
  </si>
  <si>
    <t xml:space="preserve">H2=48/49</t>
  </si>
  <si>
    <t xml:space="preserve">H2=28/28</t>
  </si>
  <si>
    <t xml:space="preserve">H2=27/28</t>
  </si>
  <si>
    <t xml:space="preserve">H2=44/49</t>
  </si>
  <si>
    <t xml:space="preserve">H2=23/28</t>
  </si>
  <si>
    <t xml:space="preserve">H2=21/28</t>
  </si>
  <si>
    <t xml:space="preserve">lubang5</t>
  </si>
  <si>
    <t xml:space="preserve">H3=1</t>
  </si>
  <si>
    <t xml:space="preserve">H3=0</t>
  </si>
  <si>
    <t xml:space="preserve">lubang6</t>
  </si>
  <si>
    <t xml:space="preserve">H4=</t>
  </si>
  <si>
    <t xml:space="preserve">H4=?</t>
  </si>
  <si>
    <t xml:space="preserve">lubang7</t>
  </si>
  <si>
    <t xml:space="preserve">H6=0</t>
  </si>
  <si>
    <t xml:space="preserve">H6=1</t>
  </si>
  <si>
    <t xml:space="preserve">H6=2</t>
  </si>
  <si>
    <t xml:space="preserve">H6=3</t>
  </si>
  <si>
    <t xml:space="preserve">H6=4</t>
  </si>
  <si>
    <t xml:space="preserve">H6=5</t>
  </si>
  <si>
    <t xml:space="preserve">H6=6</t>
  </si>
  <si>
    <t xml:space="preserve">f=kita-h6</t>
  </si>
  <si>
    <t xml:space="preserve">0 sampai 1</t>
  </si>
  <si>
    <t xml:space="preserve">nilainya jumlah batu / total sebelum dipindahkan </t>
  </si>
  <si>
    <t xml:space="preserve">1-(1/jumlah batu yang dicuri)</t>
  </si>
  <si>
    <t xml:space="preserve">eliminasi</t>
  </si>
  <si>
    <t xml:space="preserve">jumlah batu yang diberikan musuh/ 7</t>
  </si>
  <si>
    <t xml:space="preserve">Lumbung Musuh</t>
  </si>
  <si>
    <t xml:space="preserve">Lumbung Player</t>
  </si>
  <si>
    <t xml:space="preserve">Lumbung</t>
  </si>
  <si>
    <t xml:space="preserve">#Scan Kondisi H1-H6 untuk setiap Lubang Player</t>
  </si>
  <si>
    <t xml:space="preserve">46/46</t>
  </si>
  <si>
    <t xml:space="preserve">Ind 9</t>
  </si>
  <si>
    <t xml:space="preserve">Ind 5</t>
  </si>
  <si>
    <t xml:space="preserve">42/46</t>
  </si>
  <si>
    <t xml:space="preserve">Ind 7</t>
  </si>
  <si>
    <t xml:space="preserve">Ind 1</t>
  </si>
  <si>
    <t xml:space="preserve">41/46</t>
  </si>
  <si>
    <t xml:space="preserve">Ind 4</t>
  </si>
  <si>
    <t xml:space="preserve">Invalid move</t>
  </si>
  <si>
    <t xml:space="preserve">39/46</t>
  </si>
  <si>
    <t xml:space="preserve">38/46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</si>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</sst>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"/>
    <numFmt numFmtId="167" formatCode="MM/DD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7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DEDCE6"/>
        <bgColor rgb="FFCCFFFF"/>
      </patternFill>
    </fill>
    <fill>
      <patternFill patternType="solid">
        <fgColor rgb="FFE16173"/>
        <bgColor rgb="FFFF6600"/>
      </patternFill>
    </fill>
    <fill>
      <patternFill patternType="solid">
        <fgColor rgb="FF3465A4"/>
        <bgColor rgb="FF3366FF"/>
      </patternFill>
    </fill>
    <fill>
      <patternFill patternType="solid">
        <fgColor rgb="FF168253"/>
        <bgColor rgb="FF008080"/>
      </patternFill>
    </fill>
    <fill>
      <patternFill patternType="solid">
        <fgColor rgb="FF5EB91E"/>
        <bgColor rgb="FF70AD47"/>
      </patternFill>
    </fill>
    <fill>
      <patternFill patternType="solid">
        <fgColor rgb="FF70AD47"/>
        <bgColor rgb="FF5EB91E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A9D18E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3465A4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32"/>
  <sheetViews>
    <sheetView showFormulas="false" showGridLines="true" showRowColHeaders="true" showZeros="true" rightToLeft="false" tabSelected="false" showOutlineSymbols="true" defaultGridColor="true" view="normal" topLeftCell="AI21" colorId="64" zoomScale="160" zoomScaleNormal="160" zoomScalePageLayoutView="100" workbookViewId="0">
      <selection pane="topLeft" activeCell="AU28" activeCellId="0" sqref="AU28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11" min="2" style="0" width="8.71"/>
    <col collapsed="false" customWidth="true" hidden="false" outlineLevel="0" max="12" min="12" style="0" width="15.86"/>
    <col collapsed="false" customWidth="true" hidden="false" outlineLevel="0" max="13" min="13" style="0" width="9.14"/>
    <col collapsed="false" customWidth="true" hidden="false" outlineLevel="0" max="14" min="14" style="0" width="13.7"/>
    <col collapsed="false" customWidth="true" hidden="false" outlineLevel="0" max="27" min="15" style="0" width="8.71"/>
    <col collapsed="false" customWidth="true" hidden="false" outlineLevel="0" max="28" min="28" style="0" width="11.57"/>
    <col collapsed="false" customWidth="true" hidden="false" outlineLevel="0" max="54" min="29" style="0" width="8.71"/>
    <col collapsed="false" customWidth="true" hidden="false" outlineLevel="0" max="55" min="55" style="0" width="11.14"/>
    <col collapsed="false" customWidth="true" hidden="false" outlineLevel="0" max="56" min="56" style="0" width="8.71"/>
    <col collapsed="false" customWidth="true" hidden="false" outlineLevel="0" max="57" min="57" style="0" width="11.99"/>
    <col collapsed="false" customWidth="true" hidden="false" outlineLevel="0" max="1025" min="58" style="0" width="8.71"/>
  </cols>
  <sheetData>
    <row r="1" customFormat="false" ht="31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B2" s="2"/>
    </row>
    <row r="3" customFormat="false" ht="15" hidden="false" customHeight="false" outlineLevel="0" collapsed="false">
      <c r="B3" s="0" t="s">
        <v>1</v>
      </c>
    </row>
    <row r="4" customFormat="false" ht="15" hidden="false" customHeight="false" outlineLevel="0" collapsed="false">
      <c r="B4" s="0" t="s">
        <v>2</v>
      </c>
      <c r="C4" s="0" t="s">
        <v>3</v>
      </c>
      <c r="T4" s="0" t="s">
        <v>4</v>
      </c>
    </row>
    <row r="5" customFormat="false" ht="15" hidden="false" customHeight="false" outlineLevel="0" collapsed="false">
      <c r="B5" s="0" t="s">
        <v>5</v>
      </c>
      <c r="C5" s="0" t="s">
        <v>6</v>
      </c>
      <c r="T5" s="0" t="s">
        <v>7</v>
      </c>
    </row>
    <row r="6" customFormat="false" ht="15" hidden="false" customHeight="false" outlineLevel="0" collapsed="false">
      <c r="B6" s="0" t="s">
        <v>8</v>
      </c>
      <c r="C6" s="0" t="s">
        <v>9</v>
      </c>
      <c r="T6" s="0" t="s">
        <v>10</v>
      </c>
    </row>
    <row r="7" customFormat="false" ht="15" hidden="false" customHeight="false" outlineLevel="0" collapsed="false">
      <c r="B7" s="0" t="s">
        <v>11</v>
      </c>
      <c r="C7" s="0" t="s">
        <v>12</v>
      </c>
      <c r="T7" s="0" t="s">
        <v>13</v>
      </c>
    </row>
    <row r="8" customFormat="false" ht="15" hidden="false" customHeight="false" outlineLevel="0" collapsed="false">
      <c r="B8" s="0" t="s">
        <v>14</v>
      </c>
      <c r="C8" s="0" t="s">
        <v>15</v>
      </c>
      <c r="T8" s="0" t="s">
        <v>16</v>
      </c>
    </row>
    <row r="9" customFormat="false" ht="15" hidden="false" customHeight="false" outlineLevel="0" collapsed="false">
      <c r="B9" s="0" t="s">
        <v>17</v>
      </c>
      <c r="C9" s="0" t="s">
        <v>18</v>
      </c>
      <c r="T9" s="0" t="s">
        <v>19</v>
      </c>
    </row>
    <row r="11" customFormat="false" ht="15" hidden="false" customHeight="false" outlineLevel="0" collapsed="false">
      <c r="B11" s="0" t="s">
        <v>20</v>
      </c>
      <c r="C11" s="0" t="s">
        <v>21</v>
      </c>
    </row>
    <row r="12" customFormat="false" ht="15" hidden="false" customHeight="false" outlineLevel="0" collapsed="false">
      <c r="B12" s="0" t="s">
        <v>8</v>
      </c>
      <c r="C12" s="0" t="s">
        <v>22</v>
      </c>
      <c r="P12" s="3" t="s">
        <v>23</v>
      </c>
      <c r="Q12" s="3"/>
      <c r="R12" s="3"/>
    </row>
    <row r="13" customFormat="false" ht="15" hidden="false" customHeight="false" outlineLevel="0" collapsed="false">
      <c r="B13" s="0" t="s">
        <v>24</v>
      </c>
      <c r="C13" s="0" t="s">
        <v>25</v>
      </c>
      <c r="N13" s="4" t="s">
        <v>26</v>
      </c>
      <c r="O13" s="4" t="s">
        <v>27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</row>
    <row r="14" customFormat="false" ht="15" hidden="false" customHeight="false" outlineLevel="0" collapsed="false">
      <c r="B14" s="0" t="s">
        <v>17</v>
      </c>
      <c r="C14" s="0" t="s">
        <v>33</v>
      </c>
      <c r="N14" s="5" t="s">
        <v>34</v>
      </c>
      <c r="O14" s="5" t="n">
        <f aca="true">RAND()</f>
        <v>0.738730419170205</v>
      </c>
      <c r="P14" s="5" t="n">
        <f aca="true">RAND()</f>
        <v>0.691514499958417</v>
      </c>
      <c r="Q14" s="5" t="n">
        <f aca="true">RAND()</f>
        <v>0.614776583491014</v>
      </c>
      <c r="R14" s="5" t="n">
        <f aca="true">RAND()</f>
        <v>0.511301418026787</v>
      </c>
      <c r="S14" s="5" t="n">
        <f aca="true">RAND()</f>
        <v>0.0852011110577148</v>
      </c>
      <c r="T14" s="5" t="n">
        <f aca="true">RAND()</f>
        <v>0.277502200565461</v>
      </c>
    </row>
    <row r="15" customFormat="false" ht="15" hidden="false" customHeight="false" outlineLevel="0" collapsed="false">
      <c r="N15" s="5" t="s">
        <v>35</v>
      </c>
      <c r="O15" s="5" t="n">
        <f aca="true">RAND()</f>
        <v>0.599985229460924</v>
      </c>
      <c r="P15" s="5" t="n">
        <f aca="true">RAND()</f>
        <v>0.845222929997212</v>
      </c>
      <c r="Q15" s="5" t="n">
        <f aca="true">RAND()</f>
        <v>0.704840276992056</v>
      </c>
      <c r="R15" s="5" t="n">
        <f aca="true">RAND()</f>
        <v>0.726980753311281</v>
      </c>
      <c r="S15" s="5" t="n">
        <f aca="true">RAND()</f>
        <v>0.0928776531511152</v>
      </c>
      <c r="T15" s="5" t="n">
        <f aca="true">RAND()</f>
        <v>0.0927646992213407</v>
      </c>
    </row>
    <row r="16" customFormat="false" ht="15" hidden="false" customHeight="false" outlineLevel="0" collapsed="false">
      <c r="B16" s="0" t="s">
        <v>36</v>
      </c>
      <c r="N16" s="5" t="s">
        <v>37</v>
      </c>
      <c r="O16" s="5" t="n">
        <f aca="true">RAND()</f>
        <v>0.12668740709755</v>
      </c>
      <c r="P16" s="5" t="n">
        <f aca="true">RAND()</f>
        <v>0.239357578720651</v>
      </c>
      <c r="Q16" s="5" t="n">
        <f aca="true">RAND()</f>
        <v>0.0531135045167257</v>
      </c>
      <c r="R16" s="5" t="n">
        <f aca="true">RAND()</f>
        <v>0.556292889552598</v>
      </c>
      <c r="S16" s="5" t="n">
        <f aca="true">RAND()</f>
        <v>0.918638718312643</v>
      </c>
      <c r="T16" s="5" t="n">
        <f aca="true">RAND()</f>
        <v>0.651878668945975</v>
      </c>
    </row>
    <row r="17" customFormat="false" ht="15" hidden="false" customHeight="false" outlineLevel="0" collapsed="false">
      <c r="B17" s="0" t="s">
        <v>38</v>
      </c>
      <c r="N17" s="5" t="s">
        <v>39</v>
      </c>
      <c r="O17" s="5" t="n">
        <f aca="true">RAND()</f>
        <v>0.824071768267918</v>
      </c>
      <c r="P17" s="5" t="n">
        <f aca="true">RAND()</f>
        <v>0.322699246905317</v>
      </c>
      <c r="Q17" s="5" t="n">
        <f aca="true">RAND()</f>
        <v>0.0398655040927346</v>
      </c>
      <c r="R17" s="5" t="n">
        <f aca="true">RAND()</f>
        <v>0.172243977326113</v>
      </c>
      <c r="S17" s="5" t="n">
        <f aca="true">RAND()</f>
        <v>0.344570025989776</v>
      </c>
      <c r="T17" s="5" t="n">
        <f aca="true">RAND()</f>
        <v>0.0819986761413628</v>
      </c>
    </row>
    <row r="18" customFormat="false" ht="15" hidden="false" customHeight="false" outlineLevel="0" collapsed="false">
      <c r="B18" s="0" t="s">
        <v>40</v>
      </c>
      <c r="N18" s="5" t="s">
        <v>41</v>
      </c>
      <c r="O18" s="5" t="n">
        <f aca="true">RAND()</f>
        <v>0.549041141409018</v>
      </c>
      <c r="P18" s="5" t="n">
        <f aca="true">RAND()</f>
        <v>0.345711489951443</v>
      </c>
      <c r="Q18" s="5" t="n">
        <f aca="true">RAND()</f>
        <v>0.760007098215938</v>
      </c>
      <c r="R18" s="5" t="n">
        <f aca="true">RAND()</f>
        <v>0.162996096662893</v>
      </c>
      <c r="S18" s="5" t="n">
        <f aca="true">RAND()</f>
        <v>0.283562081428287</v>
      </c>
      <c r="T18" s="5" t="n">
        <f aca="true">RAND()</f>
        <v>0.408727445510281</v>
      </c>
    </row>
    <row r="19" customFormat="false" ht="15" hidden="false" customHeight="false" outlineLevel="0" collapsed="false">
      <c r="N19" s="5" t="s">
        <v>42</v>
      </c>
      <c r="O19" s="5" t="n">
        <f aca="true">RAND()</f>
        <v>0.628034131528825</v>
      </c>
      <c r="P19" s="5" t="n">
        <f aca="true">RAND()</f>
        <v>0.368655635302721</v>
      </c>
      <c r="Q19" s="5" t="n">
        <f aca="true">RAND()</f>
        <v>0.56920960641824</v>
      </c>
      <c r="R19" s="5" t="n">
        <f aca="true">RAND()</f>
        <v>0.170098016409544</v>
      </c>
      <c r="S19" s="5" t="n">
        <f aca="true">RAND()</f>
        <v>0.850976004195035</v>
      </c>
      <c r="T19" s="5" t="n">
        <f aca="true">RAND()</f>
        <v>0.789194602541753</v>
      </c>
    </row>
    <row r="20" customFormat="false" ht="15" hidden="false" customHeight="false" outlineLevel="0" collapsed="false">
      <c r="B20" s="0" t="s">
        <v>43</v>
      </c>
      <c r="N20" s="5" t="s">
        <v>44</v>
      </c>
      <c r="O20" s="5" t="n">
        <f aca="true">RAND()</f>
        <v>0.435719737929644</v>
      </c>
      <c r="P20" s="5" t="n">
        <f aca="true">RAND()</f>
        <v>0.296812859430974</v>
      </c>
      <c r="Q20" s="5" t="n">
        <f aca="true">RAND()</f>
        <v>0.0434985546271829</v>
      </c>
      <c r="R20" s="5" t="n">
        <f aca="true">RAND()</f>
        <v>0.45157988697089</v>
      </c>
      <c r="S20" s="5" t="n">
        <f aca="true">RAND()</f>
        <v>0.864064227475397</v>
      </c>
      <c r="T20" s="5" t="n">
        <f aca="true">RAND()</f>
        <v>0.820524555048499</v>
      </c>
    </row>
    <row r="21" customFormat="false" ht="15" hidden="false" customHeight="false" outlineLevel="0" collapsed="false">
      <c r="B21" s="0" t="s">
        <v>45</v>
      </c>
      <c r="N21" s="5" t="s">
        <v>46</v>
      </c>
      <c r="O21" s="5" t="n">
        <f aca="true">RAND()</f>
        <v>0.894935484735913</v>
      </c>
      <c r="P21" s="5" t="n">
        <f aca="true">RAND()</f>
        <v>0.66468867663276</v>
      </c>
      <c r="Q21" s="5" t="n">
        <f aca="true">RAND()</f>
        <v>0.860911631031875</v>
      </c>
      <c r="R21" s="5" t="n">
        <f aca="true">RAND()</f>
        <v>0.814320805252843</v>
      </c>
      <c r="S21" s="5" t="n">
        <f aca="true">RAND()</f>
        <v>0.303193662574051</v>
      </c>
      <c r="T21" s="5" t="n">
        <f aca="true">RAND()</f>
        <v>0.757341593946067</v>
      </c>
    </row>
    <row r="22" customFormat="false" ht="15" hidden="false" customHeight="false" outlineLevel="0" collapsed="false">
      <c r="B22" s="0" t="s">
        <v>47</v>
      </c>
      <c r="N22" s="5" t="s">
        <v>48</v>
      </c>
      <c r="O22" s="5" t="n">
        <f aca="true">RAND()</f>
        <v>0.376448400892465</v>
      </c>
      <c r="P22" s="5" t="n">
        <f aca="true">RAND()</f>
        <v>0.559511293148716</v>
      </c>
      <c r="Q22" s="5" t="n">
        <f aca="true">RAND()</f>
        <v>0.078180318930399</v>
      </c>
      <c r="R22" s="5" t="n">
        <f aca="true">RAND()</f>
        <v>0.0104103256334718</v>
      </c>
      <c r="S22" s="5" t="n">
        <f aca="true">RAND()</f>
        <v>0.550887582726022</v>
      </c>
      <c r="T22" s="5" t="n">
        <f aca="true">RAND()</f>
        <v>0.89595036923432</v>
      </c>
    </row>
    <row r="23" customFormat="false" ht="15" hidden="false" customHeight="false" outlineLevel="0" collapsed="false">
      <c r="B23" s="0" t="s">
        <v>49</v>
      </c>
      <c r="N23" s="5" t="s">
        <v>50</v>
      </c>
      <c r="O23" s="5" t="n">
        <f aca="true">RAND()</f>
        <v>0.0407781381330569</v>
      </c>
      <c r="P23" s="5" t="n">
        <f aca="true">RAND()</f>
        <v>0.685438227574639</v>
      </c>
      <c r="Q23" s="5" t="n">
        <f aca="true">RAND()</f>
        <v>0.122306872099555</v>
      </c>
      <c r="R23" s="5" t="n">
        <f aca="true">RAND()</f>
        <v>0.218051787822574</v>
      </c>
      <c r="S23" s="5" t="n">
        <f aca="true">RAND()</f>
        <v>0.659199081317935</v>
      </c>
      <c r="T23" s="5" t="n">
        <f aca="true">RAND()</f>
        <v>0.781162062658432</v>
      </c>
    </row>
    <row r="24" customFormat="false" ht="15" hidden="false" customHeight="false" outlineLevel="0" collapsed="false">
      <c r="B24" s="0" t="s">
        <v>51</v>
      </c>
      <c r="N24" s="6" t="s">
        <v>52</v>
      </c>
      <c r="R24" s="0" t="s">
        <v>53</v>
      </c>
      <c r="AB24" s="0" t="s">
        <v>54</v>
      </c>
      <c r="AC24" s="0" t="s">
        <v>27</v>
      </c>
      <c r="AD24" s="0" t="s">
        <v>28</v>
      </c>
      <c r="AE24" s="0" t="s">
        <v>29</v>
      </c>
      <c r="AF24" s="0" t="s">
        <v>30</v>
      </c>
      <c r="AG24" s="0" t="s">
        <v>31</v>
      </c>
      <c r="AH24" s="0" t="s">
        <v>32</v>
      </c>
    </row>
    <row r="25" customFormat="false" ht="15" hidden="false" customHeight="false" outlineLevel="0" collapsed="false">
      <c r="N25" s="0" t="s">
        <v>55</v>
      </c>
      <c r="O25" s="0" t="n">
        <f aca="true">RAND() *100</f>
        <v>94.9823602461981</v>
      </c>
      <c r="R25" s="0" t="n">
        <f aca="true">RAND() * 100</f>
        <v>23.4017436654852</v>
      </c>
      <c r="AC25" s="0" t="n">
        <f aca="true">RAND() * 100</f>
        <v>10.5258703103539</v>
      </c>
      <c r="AD25" s="0" t="n">
        <f aca="true">RAND() * 100</f>
        <v>46.7555803341129</v>
      </c>
      <c r="AE25" s="0" t="n">
        <f aca="true">RAND() * 100</f>
        <v>3.18867076596363</v>
      </c>
      <c r="AF25" s="0" t="n">
        <f aca="true">RAND() * 100</f>
        <v>50.6361823571267</v>
      </c>
      <c r="AG25" s="0" t="n">
        <f aca="true">RAND() * 100</f>
        <v>83.0616509715844</v>
      </c>
      <c r="AH25" s="0" t="n">
        <f aca="true">RAND() * 100</f>
        <v>62.9426199241662</v>
      </c>
    </row>
    <row r="26" customFormat="false" ht="15" hidden="false" customHeight="false" outlineLevel="0" collapsed="false">
      <c r="B26" s="0" t="s">
        <v>56</v>
      </c>
      <c r="N26" s="0" t="s">
        <v>57</v>
      </c>
      <c r="O26" s="0" t="n">
        <f aca="true">RAND() *100</f>
        <v>25.6425426369854</v>
      </c>
      <c r="AB26" s="0" t="s">
        <v>58</v>
      </c>
      <c r="AC26" s="0" t="s">
        <v>59</v>
      </c>
      <c r="AD26" s="0" t="n">
        <f aca="true">RAND()</f>
        <v>0.38367676155444</v>
      </c>
    </row>
    <row r="27" customFormat="false" ht="15" hidden="false" customHeight="false" outlineLevel="0" collapsed="false">
      <c r="B27" s="2" t="s">
        <v>60</v>
      </c>
      <c r="BD27" s="0" t="s">
        <v>61</v>
      </c>
    </row>
    <row r="28" customFormat="false" ht="21" hidden="false" customHeight="false" outlineLevel="0" collapsed="false">
      <c r="B28" s="2" t="s">
        <v>62</v>
      </c>
      <c r="D28" s="3" t="s">
        <v>63</v>
      </c>
      <c r="E28" s="3"/>
      <c r="K28" s="7" t="s">
        <v>64</v>
      </c>
      <c r="L28" s="7"/>
      <c r="M28" s="7"/>
      <c r="N28" s="7"/>
      <c r="O28" s="7"/>
      <c r="P28" s="7"/>
      <c r="Q28" s="7"/>
      <c r="S28" s="7" t="s">
        <v>65</v>
      </c>
      <c r="T28" s="7"/>
      <c r="U28" s="7"/>
      <c r="V28" s="7"/>
      <c r="W28" s="7"/>
      <c r="X28" s="7"/>
      <c r="Y28" s="7"/>
      <c r="Z28" s="7"/>
      <c r="AB28" s="8" t="s">
        <v>66</v>
      </c>
      <c r="AC28" s="8"/>
      <c r="AD28" s="8"/>
      <c r="AE28" s="8"/>
      <c r="AF28" s="8"/>
      <c r="AG28" s="8"/>
      <c r="AH28" s="8"/>
      <c r="AI28" s="8"/>
      <c r="AK28" s="7" t="s">
        <v>67</v>
      </c>
      <c r="AL28" s="7"/>
      <c r="AM28" s="7"/>
      <c r="AN28" s="7"/>
      <c r="AO28" s="7"/>
      <c r="AP28" s="7"/>
      <c r="AQ28" s="7"/>
      <c r="AR28" s="7"/>
      <c r="AS28" s="7"/>
      <c r="AU28" s="9" t="s">
        <v>68</v>
      </c>
      <c r="AV28" s="9"/>
      <c r="AW28" s="9"/>
      <c r="AX28" s="9"/>
      <c r="AY28" s="9"/>
      <c r="AZ28" s="9"/>
      <c r="BA28" s="9"/>
      <c r="BB28" s="9"/>
      <c r="BD28" s="0" t="s">
        <v>69</v>
      </c>
    </row>
    <row r="29" customFormat="false" ht="15" hidden="false" customHeight="false" outlineLevel="0" collapsed="false">
      <c r="B29" s="4"/>
      <c r="C29" s="4" t="s">
        <v>27</v>
      </c>
      <c r="D29" s="4" t="s">
        <v>28</v>
      </c>
      <c r="E29" s="4" t="s">
        <v>29</v>
      </c>
      <c r="F29" s="4" t="s">
        <v>30</v>
      </c>
      <c r="G29" s="4" t="s">
        <v>31</v>
      </c>
      <c r="H29" s="4" t="s">
        <v>32</v>
      </c>
      <c r="I29" s="4" t="s">
        <v>70</v>
      </c>
      <c r="K29" s="10" t="s">
        <v>71</v>
      </c>
      <c r="L29" s="11"/>
      <c r="M29" s="11" t="n">
        <f aca="false">SUM(I30:I39)</f>
        <v>19.4043542283625</v>
      </c>
      <c r="N29" s="12" t="s">
        <v>72</v>
      </c>
      <c r="O29" s="11" t="s">
        <v>73</v>
      </c>
      <c r="P29" s="11"/>
      <c r="Q29" s="13"/>
      <c r="S29" s="14" t="s">
        <v>74</v>
      </c>
      <c r="T29" s="11"/>
      <c r="U29" s="11"/>
      <c r="V29" s="11"/>
      <c r="W29" s="11"/>
      <c r="X29" s="11"/>
      <c r="Y29" s="11"/>
      <c r="Z29" s="13"/>
      <c r="AB29" s="14" t="s">
        <v>75</v>
      </c>
      <c r="AC29" s="11"/>
      <c r="AD29" s="11"/>
      <c r="AE29" s="11"/>
      <c r="AF29" s="11"/>
      <c r="AG29" s="11"/>
      <c r="AH29" s="11"/>
      <c r="AI29" s="13"/>
      <c r="AK29" s="14"/>
      <c r="AL29" s="11"/>
      <c r="AM29" s="11"/>
      <c r="AN29" s="11"/>
      <c r="AO29" s="11"/>
      <c r="AP29" s="11"/>
      <c r="AQ29" s="11"/>
      <c r="AR29" s="11"/>
      <c r="AS29" s="13"/>
      <c r="AU29" s="4"/>
      <c r="AV29" s="4" t="s">
        <v>27</v>
      </c>
      <c r="AW29" s="4" t="s">
        <v>28</v>
      </c>
      <c r="AX29" s="4" t="s">
        <v>29</v>
      </c>
      <c r="AY29" s="4" t="s">
        <v>30</v>
      </c>
      <c r="AZ29" s="4" t="s">
        <v>31</v>
      </c>
      <c r="BA29" s="4" t="s">
        <v>32</v>
      </c>
      <c r="BB29" s="4" t="s">
        <v>70</v>
      </c>
      <c r="BE29" s="15" t="s">
        <v>76</v>
      </c>
    </row>
    <row r="30" customFormat="false" ht="15" hidden="false" customHeight="false" outlineLevel="0" collapsed="false">
      <c r="B30" s="5" t="s">
        <v>34</v>
      </c>
      <c r="C30" s="5" t="n">
        <v>0.351386024129276</v>
      </c>
      <c r="D30" s="5" t="n">
        <v>0.99578983022142</v>
      </c>
      <c r="E30" s="5" t="n">
        <v>0.383359500676797</v>
      </c>
      <c r="F30" s="5" t="n">
        <v>0.759864453386282</v>
      </c>
      <c r="G30" s="5" t="n">
        <v>0.64713676946109</v>
      </c>
      <c r="H30" s="5" t="n">
        <v>0.188476827021186</v>
      </c>
      <c r="I30" s="5" t="n">
        <f aca="false">C30+D30+E30+F30+G30-H30</f>
        <v>2.94905975085368</v>
      </c>
      <c r="K30" s="16" t="n">
        <f aca="false">I30/M29*100</f>
        <v>15.1979278266481</v>
      </c>
      <c r="L30" s="17" t="s">
        <v>77</v>
      </c>
      <c r="M30" s="17" t="n">
        <v>0</v>
      </c>
      <c r="N30" s="17" t="n">
        <v>15.19</v>
      </c>
      <c r="O30" s="17" t="n">
        <v>1</v>
      </c>
      <c r="P30" s="17" t="n">
        <v>96.7028519200863</v>
      </c>
      <c r="Q30" s="18"/>
      <c r="S30" s="16" t="s">
        <v>53</v>
      </c>
      <c r="T30" s="17" t="s">
        <v>59</v>
      </c>
      <c r="U30" s="17" t="n">
        <v>8.9177082093431</v>
      </c>
      <c r="V30" s="17"/>
      <c r="W30" s="17"/>
      <c r="X30" s="17"/>
      <c r="Y30" s="17"/>
      <c r="Z30" s="18"/>
      <c r="AB30" s="16" t="s">
        <v>78</v>
      </c>
      <c r="AC30" s="17" t="n">
        <v>74.2766273291597</v>
      </c>
      <c r="AD30" s="17" t="n">
        <v>90.171870374428</v>
      </c>
      <c r="AE30" s="17" t="n">
        <v>85.3300223350969</v>
      </c>
      <c r="AF30" s="17" t="n">
        <v>18.9611997114732</v>
      </c>
      <c r="AG30" s="17" t="n">
        <v>68.1826203842937</v>
      </c>
      <c r="AH30" s="17" t="n">
        <v>55.7758603743329</v>
      </c>
      <c r="AI30" s="18"/>
      <c r="AK30" s="16"/>
      <c r="AL30" s="17" t="s">
        <v>27</v>
      </c>
      <c r="AM30" s="17" t="s">
        <v>28</v>
      </c>
      <c r="AN30" s="17" t="s">
        <v>29</v>
      </c>
      <c r="AO30" s="17" t="s">
        <v>30</v>
      </c>
      <c r="AP30" s="17" t="s">
        <v>31</v>
      </c>
      <c r="AQ30" s="17" t="s">
        <v>32</v>
      </c>
      <c r="AR30" s="17" t="s">
        <v>62</v>
      </c>
      <c r="AS30" s="18"/>
      <c r="AU30" s="5" t="s">
        <v>79</v>
      </c>
      <c r="AV30" s="5" t="n">
        <v>0.351386024129276</v>
      </c>
      <c r="AW30" s="5" t="n">
        <v>0.99578983022142</v>
      </c>
      <c r="AX30" s="5" t="n">
        <v>0.383359500676797</v>
      </c>
      <c r="AY30" s="5" t="n">
        <v>0.759864453386282</v>
      </c>
      <c r="AZ30" s="5" t="n">
        <v>0.64713676946109</v>
      </c>
      <c r="BA30" s="5" t="n">
        <v>0.188476827021186</v>
      </c>
      <c r="BB30" s="5" t="n">
        <f aca="false">SUM(AV30:AZ30)-BA30</f>
        <v>2.94905975085368</v>
      </c>
      <c r="BD30" s="0" t="s">
        <v>80</v>
      </c>
      <c r="BE30" s="0" t="n">
        <f aca="false">MAX(BB30:BB39)</f>
        <v>2.94905975085368</v>
      </c>
    </row>
    <row r="31" customFormat="false" ht="15" hidden="false" customHeight="false" outlineLevel="0" collapsed="false">
      <c r="A31" s="2" t="s">
        <v>81</v>
      </c>
      <c r="B31" s="5" t="s">
        <v>35</v>
      </c>
      <c r="C31" s="5" t="n">
        <v>0.281984126397849</v>
      </c>
      <c r="D31" s="5" t="n">
        <v>0.44691473424174</v>
      </c>
      <c r="E31" s="5" t="n">
        <v>0.362683531640929</v>
      </c>
      <c r="F31" s="5" t="n">
        <v>0.527494332647451</v>
      </c>
      <c r="G31" s="5" t="n">
        <v>0.832047037516089</v>
      </c>
      <c r="H31" s="5" t="n">
        <v>0.461199425324444</v>
      </c>
      <c r="I31" s="5" t="n">
        <f aca="false">C31+D31+E31+F31+G31-H31</f>
        <v>1.98992433711961</v>
      </c>
      <c r="K31" s="16" t="n">
        <f aca="false">I31/M29*100</f>
        <v>10.2550402538572</v>
      </c>
      <c r="L31" s="17" t="s">
        <v>77</v>
      </c>
      <c r="M31" s="19" t="n">
        <v>15.2</v>
      </c>
      <c r="N31" s="19" t="n">
        <f aca="false">M31+K31</f>
        <v>25.4550402538572</v>
      </c>
      <c r="O31" s="17" t="n">
        <v>2</v>
      </c>
      <c r="P31" s="17" t="n">
        <v>50.3388721467545</v>
      </c>
      <c r="Q31" s="18"/>
      <c r="S31" s="16"/>
      <c r="T31" s="17" t="s">
        <v>27</v>
      </c>
      <c r="U31" s="17" t="s">
        <v>28</v>
      </c>
      <c r="V31" s="17" t="s">
        <v>29</v>
      </c>
      <c r="W31" s="17" t="s">
        <v>30</v>
      </c>
      <c r="X31" s="17" t="s">
        <v>31</v>
      </c>
      <c r="Y31" s="17" t="s">
        <v>32</v>
      </c>
      <c r="Z31" s="18"/>
      <c r="AB31" s="16"/>
      <c r="AC31" s="17" t="s">
        <v>27</v>
      </c>
      <c r="AD31" s="17" t="s">
        <v>28</v>
      </c>
      <c r="AE31" s="17" t="s">
        <v>29</v>
      </c>
      <c r="AF31" s="17" t="s">
        <v>30</v>
      </c>
      <c r="AG31" s="17" t="s">
        <v>31</v>
      </c>
      <c r="AH31" s="17" t="s">
        <v>32</v>
      </c>
      <c r="AI31" s="18"/>
      <c r="AK31" s="16" t="s">
        <v>82</v>
      </c>
      <c r="AL31" s="5" t="n">
        <v>0.285584184633596</v>
      </c>
      <c r="AM31" s="5" t="n">
        <v>0.171675623143028</v>
      </c>
      <c r="AN31" s="5" t="n">
        <v>0.62857882782458</v>
      </c>
      <c r="AO31" s="5" t="n">
        <v>0.863463831235636</v>
      </c>
      <c r="AP31" s="5" t="n">
        <v>0.115560866615404</v>
      </c>
      <c r="AQ31" s="5" t="n">
        <v>0.155042171866359</v>
      </c>
      <c r="AR31" s="5" t="n">
        <f aca="false">SUM(AL31:AP31)-AQ31</f>
        <v>1.90982116158588</v>
      </c>
      <c r="AS31" s="18" t="s">
        <v>83</v>
      </c>
      <c r="AU31" s="5" t="s">
        <v>84</v>
      </c>
      <c r="AV31" s="5" t="n">
        <v>0.281984126397849</v>
      </c>
      <c r="AW31" s="5" t="n">
        <v>0.44691473424174</v>
      </c>
      <c r="AX31" s="5" t="n">
        <v>0.362683531640929</v>
      </c>
      <c r="AY31" s="5" t="n">
        <v>0.527494332647451</v>
      </c>
      <c r="AZ31" s="5" t="n">
        <v>0.832047037516089</v>
      </c>
      <c r="BA31" s="5" t="n">
        <v>0.461199425324444</v>
      </c>
      <c r="BB31" s="5" t="n">
        <f aca="false">SUM(AV31:AZ31)-BA31</f>
        <v>1.98992433711961</v>
      </c>
      <c r="BD31" s="0" t="s">
        <v>85</v>
      </c>
      <c r="BE31" s="0" t="n">
        <f aca="false">MAX(BB43:BB52)</f>
        <v>3.17801151376627</v>
      </c>
    </row>
    <row r="32" customFormat="false" ht="15" hidden="false" customHeight="false" outlineLevel="0" collapsed="false">
      <c r="A32" s="20" t="n">
        <v>1</v>
      </c>
      <c r="B32" s="5" t="s">
        <v>37</v>
      </c>
      <c r="C32" s="5" t="n">
        <v>0.017439353698933</v>
      </c>
      <c r="D32" s="5" t="n">
        <v>0.551520499646163</v>
      </c>
      <c r="E32" s="5" t="n">
        <v>0.887341395350627</v>
      </c>
      <c r="F32" s="5" t="n">
        <v>0.320412312186666</v>
      </c>
      <c r="G32" s="5" t="n">
        <v>0.42464773373155</v>
      </c>
      <c r="H32" s="5" t="n">
        <v>0.243015462169611</v>
      </c>
      <c r="I32" s="5" t="n">
        <f aca="false">C32+D32+E32+F32+G32-H32</f>
        <v>1.95834583244433</v>
      </c>
      <c r="K32" s="16" t="n">
        <f aca="false">I32/M29*100</f>
        <v>10.0923009825387</v>
      </c>
      <c r="L32" s="17" t="s">
        <v>77</v>
      </c>
      <c r="M32" s="19" t="n">
        <v>25.47</v>
      </c>
      <c r="N32" s="19" t="n">
        <f aca="false">M32+K32</f>
        <v>35.5623009825387</v>
      </c>
      <c r="O32" s="17"/>
      <c r="P32" s="17"/>
      <c r="Q32" s="18"/>
      <c r="S32" s="16" t="s">
        <v>86</v>
      </c>
      <c r="T32" s="5" t="n">
        <v>0.285584184633596</v>
      </c>
      <c r="U32" s="5" t="n">
        <v>0.171675623143028</v>
      </c>
      <c r="V32" s="5" t="n">
        <v>0.62857882782458</v>
      </c>
      <c r="W32" s="5" t="n">
        <v>0.863463831235636</v>
      </c>
      <c r="X32" s="5" t="n">
        <v>0.115560866615404</v>
      </c>
      <c r="Y32" s="5" t="n">
        <v>0.155042171866359</v>
      </c>
      <c r="Z32" s="18"/>
      <c r="AB32" s="16" t="s">
        <v>87</v>
      </c>
      <c r="AC32" s="5" t="n">
        <v>0.210781464709414</v>
      </c>
      <c r="AD32" s="5" t="n">
        <v>0.4086086068133</v>
      </c>
      <c r="AE32" s="5" t="n">
        <v>0.649558567130081</v>
      </c>
      <c r="AF32" s="5" t="n">
        <v>0.521905261373197</v>
      </c>
      <c r="AG32" s="5" t="n">
        <v>0.157682395577724</v>
      </c>
      <c r="AH32" s="5" t="n">
        <v>0.36238060926946</v>
      </c>
      <c r="AI32" s="18"/>
      <c r="AK32" s="16" t="s">
        <v>88</v>
      </c>
      <c r="AL32" s="5" t="n">
        <v>0.135978744785233</v>
      </c>
      <c r="AM32" s="5" t="n">
        <v>0.645541590483573</v>
      </c>
      <c r="AN32" s="5" t="n">
        <v>0.670538306435582</v>
      </c>
      <c r="AO32" s="5" t="n">
        <v>0.180346691510758</v>
      </c>
      <c r="AP32" s="5" t="n">
        <v>0.199803924540043</v>
      </c>
      <c r="AQ32" s="5" t="n">
        <v>0.56971904667256</v>
      </c>
      <c r="AR32" s="5" t="n">
        <f aca="false">SUM(AL32:AP32)-AQ32</f>
        <v>1.26249021108263</v>
      </c>
      <c r="AS32" s="18" t="s">
        <v>89</v>
      </c>
      <c r="AU32" s="5" t="s">
        <v>90</v>
      </c>
      <c r="AV32" s="5" t="n">
        <v>0.017439353698933</v>
      </c>
      <c r="AW32" s="5" t="n">
        <v>0.551520499646163</v>
      </c>
      <c r="AX32" s="5" t="n">
        <v>0.887341395350627</v>
      </c>
      <c r="AY32" s="5" t="n">
        <v>0.320412312186666</v>
      </c>
      <c r="AZ32" s="5" t="n">
        <v>0.42464773373155</v>
      </c>
      <c r="BA32" s="5" t="n">
        <v>0.243015462169611</v>
      </c>
      <c r="BB32" s="5" t="n">
        <f aca="false">SUM(AV32:AZ32)-BA32</f>
        <v>1.95834583244433</v>
      </c>
      <c r="BC32" s="21" t="n">
        <v>1</v>
      </c>
      <c r="BD32" s="0" t="s">
        <v>91</v>
      </c>
      <c r="BE32" s="0" t="n">
        <f aca="false">MAX(BB56:BB65)</f>
        <v>2.86120464917307</v>
      </c>
    </row>
    <row r="33" customFormat="false" ht="15" hidden="false" customHeight="false" outlineLevel="0" collapsed="false">
      <c r="A33" s="20"/>
      <c r="B33" s="5" t="s">
        <v>39</v>
      </c>
      <c r="C33" s="5" t="n">
        <v>0.801211745236705</v>
      </c>
      <c r="D33" s="5" t="n">
        <v>0.10920271194347</v>
      </c>
      <c r="E33" s="5" t="n">
        <v>0.356779641761778</v>
      </c>
      <c r="F33" s="5" t="n">
        <v>0.147004457331561</v>
      </c>
      <c r="G33" s="5" t="n">
        <v>0.881635599478291</v>
      </c>
      <c r="H33" s="5" t="n">
        <v>0.527319886695434</v>
      </c>
      <c r="I33" s="5" t="n">
        <f aca="false">C33+D33+E33+F33+G33-H33</f>
        <v>1.76851426905637</v>
      </c>
      <c r="K33" s="16" t="n">
        <f aca="false">I33/M29*100</f>
        <v>9.11400734208103</v>
      </c>
      <c r="L33" s="17" t="s">
        <v>77</v>
      </c>
      <c r="M33" s="19" t="n">
        <v>35.57</v>
      </c>
      <c r="N33" s="19" t="n">
        <f aca="false">M33+K33</f>
        <v>44.684007342081</v>
      </c>
      <c r="O33" s="17" t="s">
        <v>92</v>
      </c>
      <c r="P33" s="17"/>
      <c r="Q33" s="18"/>
      <c r="S33" s="16" t="s">
        <v>93</v>
      </c>
      <c r="T33" s="5" t="n">
        <v>0.135978744785233</v>
      </c>
      <c r="U33" s="5" t="n">
        <v>0.645541590483573</v>
      </c>
      <c r="V33" s="5" t="n">
        <v>0.670538306435582</v>
      </c>
      <c r="W33" s="5" t="n">
        <v>0.180346691510758</v>
      </c>
      <c r="X33" s="5" t="n">
        <v>0.199803924540043</v>
      </c>
      <c r="Y33" s="5" t="n">
        <v>0.56971904667256</v>
      </c>
      <c r="Z33" s="18"/>
      <c r="AB33" s="16" t="s">
        <v>94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18"/>
      <c r="AK33" s="16" t="s">
        <v>96</v>
      </c>
      <c r="AL33" s="5" t="n">
        <v>0.210781464709414</v>
      </c>
      <c r="AM33" s="5" t="n">
        <v>0.4086086068133</v>
      </c>
      <c r="AN33" s="5" t="n">
        <v>0.649558567130081</v>
      </c>
      <c r="AO33" s="5" t="n">
        <v>0.521905261373197</v>
      </c>
      <c r="AP33" s="5" t="n">
        <v>0.157682395577724</v>
      </c>
      <c r="AQ33" s="5" t="n">
        <v>0.36238060926946</v>
      </c>
      <c r="AR33" s="5" t="n">
        <f aca="false">SUM(AL33:AP33)-AQ33</f>
        <v>1.58615568633426</v>
      </c>
      <c r="AS33" s="18"/>
      <c r="AU33" s="5" t="s">
        <v>97</v>
      </c>
      <c r="AV33" s="5" t="n">
        <v>0.801211745236705</v>
      </c>
      <c r="AW33" s="5" t="n">
        <v>0.10920271194347</v>
      </c>
      <c r="AX33" s="5" t="n">
        <v>0.356779641761778</v>
      </c>
      <c r="AY33" s="5" t="n">
        <v>0.147004457331561</v>
      </c>
      <c r="AZ33" s="5" t="n">
        <v>0.881635599478291</v>
      </c>
      <c r="BA33" s="5" t="n">
        <v>0.527319886695434</v>
      </c>
      <c r="BB33" s="5" t="n">
        <f aca="false">SUM(AV33:AZ33)-BA33</f>
        <v>1.76851426905637</v>
      </c>
      <c r="BC33" s="21"/>
      <c r="BD33" s="0" t="s">
        <v>98</v>
      </c>
      <c r="BE33" s="0" t="n">
        <f aca="false">MAX(BB69:BB78)</f>
        <v>2.9408810509918</v>
      </c>
    </row>
    <row r="34" customFormat="false" ht="15" hidden="false" customHeight="false" outlineLevel="0" collapsed="false">
      <c r="A34" s="20"/>
      <c r="B34" s="5" t="s">
        <v>41</v>
      </c>
      <c r="C34" s="5" t="n">
        <v>0.135978744785233</v>
      </c>
      <c r="D34" s="5" t="n">
        <v>0.645541590483573</v>
      </c>
      <c r="E34" s="5" t="n">
        <v>0.670538306435582</v>
      </c>
      <c r="F34" s="5" t="n">
        <v>0.180346691510758</v>
      </c>
      <c r="G34" s="5" t="n">
        <v>0.199803924540043</v>
      </c>
      <c r="H34" s="5" t="n">
        <v>0.56971904667256</v>
      </c>
      <c r="I34" s="5" t="n">
        <f aca="false">C34+D34+E34+F34+G34-H34</f>
        <v>1.26249021108263</v>
      </c>
      <c r="K34" s="16" t="n">
        <f aca="false">I34/M29*100</f>
        <v>6.50622121316101</v>
      </c>
      <c r="L34" s="17" t="s">
        <v>77</v>
      </c>
      <c r="M34" s="19" t="n">
        <v>44.69</v>
      </c>
      <c r="N34" s="19" t="n">
        <f aca="false">M34+K34</f>
        <v>51.196221213161</v>
      </c>
      <c r="O34" s="17" t="s">
        <v>99</v>
      </c>
      <c r="P34" s="17" t="s">
        <v>100</v>
      </c>
      <c r="Q34" s="18"/>
      <c r="S34" s="16" t="s">
        <v>101</v>
      </c>
      <c r="T34" s="5" t="n">
        <f aca="false">(T32+T33)/2</f>
        <v>0.210781464709415</v>
      </c>
      <c r="U34" s="5" t="n">
        <f aca="false">(U32+U33)/2</f>
        <v>0.4086086068133</v>
      </c>
      <c r="V34" s="5" t="n">
        <f aca="false">(V32+V33)/2</f>
        <v>0.649558567130081</v>
      </c>
      <c r="W34" s="5" t="n">
        <f aca="false">(W32+W33)/2</f>
        <v>0.521905261373197</v>
      </c>
      <c r="X34" s="5" t="n">
        <f aca="false">(X32+X33)/2</f>
        <v>0.157682395577724</v>
      </c>
      <c r="Y34" s="5" t="n">
        <f aca="false">(Y32+Y33)/2</f>
        <v>0.36238060926946</v>
      </c>
      <c r="Z34" s="18"/>
      <c r="AB34" s="16" t="s">
        <v>102</v>
      </c>
      <c r="AC34" s="5" t="n">
        <v>0.210781464709414</v>
      </c>
      <c r="AD34" s="5" t="n">
        <v>0.4086086068133</v>
      </c>
      <c r="AE34" s="5" t="n">
        <v>0.649558567130081</v>
      </c>
      <c r="AF34" s="5" t="n">
        <v>0.521905261373197</v>
      </c>
      <c r="AG34" s="5" t="n">
        <v>0.157682395577724</v>
      </c>
      <c r="AH34" s="5" t="n">
        <v>0.36238060926946</v>
      </c>
      <c r="AI34" s="18"/>
      <c r="AK34" s="16"/>
      <c r="AL34" s="17"/>
      <c r="AM34" s="17"/>
      <c r="AN34" s="17"/>
      <c r="AO34" s="17"/>
      <c r="AP34" s="17"/>
      <c r="AQ34" s="17"/>
      <c r="AR34" s="17"/>
      <c r="AS34" s="18"/>
      <c r="AU34" s="22" t="s">
        <v>103</v>
      </c>
      <c r="AV34" s="22" t="n">
        <v>0.210781464709414</v>
      </c>
      <c r="AW34" s="22" t="n">
        <v>0.4086086068133</v>
      </c>
      <c r="AX34" s="22" t="n">
        <v>0.649558567130081</v>
      </c>
      <c r="AY34" s="22" t="n">
        <v>0.521905261373197</v>
      </c>
      <c r="AZ34" s="22" t="n">
        <v>0.157682395577724</v>
      </c>
      <c r="BA34" s="22" t="n">
        <v>0.36238060926946</v>
      </c>
      <c r="BB34" s="22" t="n">
        <f aca="false">SUM(AV34:AZ34)-BA34</f>
        <v>1.58615568633426</v>
      </c>
      <c r="BC34" s="21"/>
      <c r="BD34" s="0" t="s">
        <v>104</v>
      </c>
      <c r="BE34" s="0" t="n">
        <f aca="false">MAX(BB82:BB91)</f>
        <v>3.2600124018095</v>
      </c>
    </row>
    <row r="35" customFormat="false" ht="15" hidden="false" customHeight="false" outlineLevel="0" collapsed="false">
      <c r="A35" s="20"/>
      <c r="B35" s="5" t="s">
        <v>42</v>
      </c>
      <c r="C35" s="5" t="n">
        <v>0.670233949748303</v>
      </c>
      <c r="D35" s="5" t="n">
        <v>0.0957230776649934</v>
      </c>
      <c r="E35" s="5" t="n">
        <v>0.464220238077599</v>
      </c>
      <c r="F35" s="5" t="n">
        <v>0.861998329942891</v>
      </c>
      <c r="G35" s="5" t="n">
        <v>0.309229909065424</v>
      </c>
      <c r="H35" s="5" t="n">
        <v>0.805635211767983</v>
      </c>
      <c r="I35" s="5" t="n">
        <f aca="false">C35+D35+E35+F35+G35-H35</f>
        <v>1.59577029273123</v>
      </c>
      <c r="K35" s="16" t="n">
        <f aca="false">I35/M29*100</f>
        <v>8.22377428257188</v>
      </c>
      <c r="L35" s="17" t="s">
        <v>77</v>
      </c>
      <c r="M35" s="19" t="n">
        <v>51.21</v>
      </c>
      <c r="N35" s="19" t="n">
        <f aca="false">M35+K35</f>
        <v>59.4337742825719</v>
      </c>
      <c r="O35" s="17"/>
      <c r="P35" s="17"/>
      <c r="Q35" s="18"/>
      <c r="S35" s="16"/>
      <c r="T35" s="17"/>
      <c r="U35" s="17"/>
      <c r="V35" s="17"/>
      <c r="W35" s="17"/>
      <c r="X35" s="17"/>
      <c r="Y35" s="17"/>
      <c r="Z35" s="18"/>
      <c r="AB35" s="16"/>
      <c r="AC35" s="17"/>
      <c r="AD35" s="17"/>
      <c r="AE35" s="17"/>
      <c r="AF35" s="17"/>
      <c r="AG35" s="17"/>
      <c r="AH35" s="17"/>
      <c r="AI35" s="18"/>
      <c r="AK35" s="16"/>
      <c r="AL35" s="17"/>
      <c r="AM35" s="17"/>
      <c r="AN35" s="17"/>
      <c r="AO35" s="17"/>
      <c r="AP35" s="17"/>
      <c r="AQ35" s="17" t="s">
        <v>105</v>
      </c>
      <c r="AR35" s="17" t="n">
        <f aca="false">MIN(AR31:AR33)</f>
        <v>1.26249021108263</v>
      </c>
      <c r="AS35" s="18"/>
      <c r="AU35" s="5" t="s">
        <v>106</v>
      </c>
      <c r="AV35" s="5" t="n">
        <v>0.670233949748303</v>
      </c>
      <c r="AW35" s="5" t="n">
        <v>0.0957230776649934</v>
      </c>
      <c r="AX35" s="5" t="n">
        <v>0.464220238077599</v>
      </c>
      <c r="AY35" s="5" t="n">
        <v>0.861998329942891</v>
      </c>
      <c r="AZ35" s="5" t="n">
        <v>0.309229909065424</v>
      </c>
      <c r="BA35" s="5" t="n">
        <v>0.805635211767983</v>
      </c>
      <c r="BB35" s="5" t="n">
        <f aca="false">SUM(AV35:AZ35)-BA35</f>
        <v>1.59577029273123</v>
      </c>
      <c r="BC35" s="21"/>
      <c r="BD35" s="0" t="s">
        <v>107</v>
      </c>
      <c r="BE35" s="0" t="n">
        <f aca="false">MAX(BB95:BB104)</f>
        <v>2.91647619401806</v>
      </c>
    </row>
    <row r="36" customFormat="false" ht="15" hidden="false" customHeight="false" outlineLevel="0" collapsed="false">
      <c r="A36" s="20"/>
      <c r="B36" s="5" t="s">
        <v>44</v>
      </c>
      <c r="C36" s="5" t="n">
        <v>0.0919108991260027</v>
      </c>
      <c r="D36" s="5" t="n">
        <v>0.573941574192519</v>
      </c>
      <c r="E36" s="5" t="n">
        <v>0.698650205254117</v>
      </c>
      <c r="F36" s="5" t="n">
        <v>0.0889094104573862</v>
      </c>
      <c r="G36" s="5" t="n">
        <v>0.96610842407959</v>
      </c>
      <c r="H36" s="5" t="n">
        <v>0.383966285001981</v>
      </c>
      <c r="I36" s="5" t="n">
        <f aca="false">C36+D36+E36+F36+G36-H36</f>
        <v>2.03555422810763</v>
      </c>
      <c r="K36" s="16" t="n">
        <f aca="false">I36/M29*100</f>
        <v>10.4901930986827</v>
      </c>
      <c r="L36" s="17" t="s">
        <v>77</v>
      </c>
      <c r="M36" s="19" t="n">
        <v>59.44</v>
      </c>
      <c r="N36" s="19" t="n">
        <f aca="false">M36+K36</f>
        <v>69.9301930986827</v>
      </c>
      <c r="O36" s="17"/>
      <c r="P36" s="17"/>
      <c r="Q36" s="18"/>
      <c r="S36" s="16"/>
      <c r="T36" s="17"/>
      <c r="U36" s="17"/>
      <c r="V36" s="17"/>
      <c r="W36" s="17"/>
      <c r="X36" s="17"/>
      <c r="Y36" s="17"/>
      <c r="Z36" s="18"/>
      <c r="AB36" s="16"/>
      <c r="AC36" s="17"/>
      <c r="AD36" s="17"/>
      <c r="AE36" s="17"/>
      <c r="AF36" s="17"/>
      <c r="AG36" s="17"/>
      <c r="AH36" s="17"/>
      <c r="AI36" s="18"/>
      <c r="AK36" s="16"/>
      <c r="AL36" s="17"/>
      <c r="AM36" s="17"/>
      <c r="AN36" s="17"/>
      <c r="AO36" s="17"/>
      <c r="AP36" s="17"/>
      <c r="AQ36" s="17"/>
      <c r="AR36" s="17"/>
      <c r="AS36" s="18"/>
      <c r="AU36" s="5" t="s">
        <v>108</v>
      </c>
      <c r="AV36" s="5" t="n">
        <v>0.0919108991260027</v>
      </c>
      <c r="AW36" s="5" t="n">
        <v>0.573941574192519</v>
      </c>
      <c r="AX36" s="5" t="n">
        <v>0.698650205254117</v>
      </c>
      <c r="AY36" s="5" t="n">
        <v>0.0889094104573862</v>
      </c>
      <c r="AZ36" s="5" t="n">
        <v>0.96610842407959</v>
      </c>
      <c r="BA36" s="5" t="n">
        <v>0.383966285001981</v>
      </c>
      <c r="BB36" s="5" t="n">
        <f aca="false">SUM(AV36:AZ36)-BA36</f>
        <v>2.03555422810763</v>
      </c>
      <c r="BC36" s="21"/>
      <c r="BD36" s="0" t="s">
        <v>109</v>
      </c>
      <c r="BE36" s="0" t="n">
        <f aca="false">MAX(BB108:BB117)</f>
        <v>3.10134009587611</v>
      </c>
    </row>
    <row r="37" customFormat="false" ht="15" hidden="false" customHeight="false" outlineLevel="0" collapsed="false">
      <c r="B37" s="5" t="s">
        <v>46</v>
      </c>
      <c r="C37" s="5" t="n">
        <v>0.0635885116839794</v>
      </c>
      <c r="D37" s="5" t="n">
        <v>0.469610913691054</v>
      </c>
      <c r="E37" s="5" t="n">
        <v>0.645752715648506</v>
      </c>
      <c r="F37" s="5" t="n">
        <v>0.760203037516409</v>
      </c>
      <c r="G37" s="5" t="n">
        <v>0.322575417998403</v>
      </c>
      <c r="H37" s="5" t="n">
        <v>0.189263209781254</v>
      </c>
      <c r="I37" s="5" t="n">
        <f aca="false">C37+D37+E37+F37+G37-H37</f>
        <v>2.0724673867571</v>
      </c>
      <c r="K37" s="16" t="n">
        <f aca="false">I37/M29*100</f>
        <v>10.6804244159172</v>
      </c>
      <c r="L37" s="17" t="s">
        <v>77</v>
      </c>
      <c r="M37" s="19" t="n">
        <v>69.94</v>
      </c>
      <c r="N37" s="19" t="n">
        <f aca="false">M37+K37</f>
        <v>80.6204244159172</v>
      </c>
      <c r="O37" s="17"/>
      <c r="P37" s="17"/>
      <c r="Q37" s="18"/>
      <c r="S37" s="16"/>
      <c r="T37" s="17"/>
      <c r="U37" s="17"/>
      <c r="V37" s="17"/>
      <c r="W37" s="17"/>
      <c r="X37" s="17"/>
      <c r="Y37" s="17"/>
      <c r="Z37" s="18"/>
      <c r="AB37" s="16"/>
      <c r="AC37" s="17"/>
      <c r="AD37" s="17"/>
      <c r="AE37" s="17"/>
      <c r="AF37" s="17"/>
      <c r="AG37" s="17"/>
      <c r="AH37" s="17"/>
      <c r="AI37" s="18"/>
      <c r="AK37" s="16"/>
      <c r="AL37" s="17"/>
      <c r="AM37" s="17"/>
      <c r="AN37" s="17"/>
      <c r="AO37" s="17"/>
      <c r="AP37" s="17"/>
      <c r="AQ37" s="17"/>
      <c r="AR37" s="17"/>
      <c r="AS37" s="18"/>
      <c r="AU37" s="5" t="s">
        <v>110</v>
      </c>
      <c r="AV37" s="5" t="n">
        <v>0.0635885116839794</v>
      </c>
      <c r="AW37" s="5" t="n">
        <v>0.469610913691054</v>
      </c>
      <c r="AX37" s="5" t="n">
        <v>0.645752715648506</v>
      </c>
      <c r="AY37" s="5" t="n">
        <v>0.760203037516409</v>
      </c>
      <c r="AZ37" s="5" t="n">
        <v>0.322575417998403</v>
      </c>
      <c r="BA37" s="5" t="n">
        <v>0.189263209781254</v>
      </c>
      <c r="BB37" s="5" t="n">
        <f aca="false">SUM(AV37:AZ37)-BA37</f>
        <v>2.0724673867571</v>
      </c>
    </row>
    <row r="38" customFormat="false" ht="15" hidden="false" customHeight="false" outlineLevel="0" collapsed="false">
      <c r="B38" s="5" t="s">
        <v>48</v>
      </c>
      <c r="C38" s="5" t="n">
        <v>0.981299756278952</v>
      </c>
      <c r="D38" s="5" t="n">
        <v>0.770279343363276</v>
      </c>
      <c r="E38" s="5" t="n">
        <v>0.306454782254151</v>
      </c>
      <c r="F38" s="5" t="n">
        <v>0.345060097259769</v>
      </c>
      <c r="G38" s="5" t="n">
        <v>0.290943192945937</v>
      </c>
      <c r="H38" s="5" t="n">
        <v>0.831630413478018</v>
      </c>
      <c r="I38" s="5" t="n">
        <f aca="false">C38+D38+E38+F38+G38-H38</f>
        <v>1.86240675862407</v>
      </c>
      <c r="K38" s="16" t="n">
        <f aca="false">I38/M29*100</f>
        <v>9.59788064424151</v>
      </c>
      <c r="L38" s="17" t="s">
        <v>77</v>
      </c>
      <c r="M38" s="19" t="n">
        <v>80.63</v>
      </c>
      <c r="N38" s="19" t="n">
        <f aca="false">M38+K38</f>
        <v>90.2278806442415</v>
      </c>
      <c r="O38" s="17"/>
      <c r="P38" s="17"/>
      <c r="Q38" s="18"/>
      <c r="S38" s="16"/>
      <c r="T38" s="17"/>
      <c r="U38" s="17"/>
      <c r="V38" s="17"/>
      <c r="W38" s="17"/>
      <c r="X38" s="17"/>
      <c r="Y38" s="17"/>
      <c r="Z38" s="18"/>
      <c r="AB38" s="16"/>
      <c r="AC38" s="17"/>
      <c r="AD38" s="17"/>
      <c r="AE38" s="17"/>
      <c r="AF38" s="17"/>
      <c r="AG38" s="17"/>
      <c r="AH38" s="17"/>
      <c r="AI38" s="18"/>
      <c r="AK38" s="16"/>
      <c r="AL38" s="17"/>
      <c r="AM38" s="17"/>
      <c r="AN38" s="17"/>
      <c r="AO38" s="17"/>
      <c r="AP38" s="17"/>
      <c r="AQ38" s="17"/>
      <c r="AR38" s="17"/>
      <c r="AS38" s="18"/>
      <c r="AU38" s="5" t="s">
        <v>111</v>
      </c>
      <c r="AV38" s="5" t="n">
        <v>0.981299756278952</v>
      </c>
      <c r="AW38" s="5" t="n">
        <v>0.770279343363276</v>
      </c>
      <c r="AX38" s="5" t="n">
        <v>0.306454782254151</v>
      </c>
      <c r="AY38" s="5" t="n">
        <v>0.345060097259769</v>
      </c>
      <c r="AZ38" s="5" t="n">
        <v>0.290943192945937</v>
      </c>
      <c r="BA38" s="5" t="n">
        <v>0.831630413478018</v>
      </c>
      <c r="BB38" s="5" t="n">
        <f aca="false">SUM(AV38:AZ38)-BA38</f>
        <v>1.86240675862407</v>
      </c>
      <c r="BD38" s="0" t="s">
        <v>112</v>
      </c>
    </row>
    <row r="39" customFormat="false" ht="15" hidden="false" customHeight="false" outlineLevel="0" collapsed="false">
      <c r="B39" s="5" t="s">
        <v>50</v>
      </c>
      <c r="C39" s="5" t="n">
        <v>0.285584184633596</v>
      </c>
      <c r="D39" s="5" t="n">
        <v>0.171675623143028</v>
      </c>
      <c r="E39" s="5" t="n">
        <v>0.62857882782458</v>
      </c>
      <c r="F39" s="5" t="n">
        <v>0.863463831235636</v>
      </c>
      <c r="G39" s="5" t="n">
        <v>0.115560866615404</v>
      </c>
      <c r="H39" s="5" t="n">
        <v>0.155042171866359</v>
      </c>
      <c r="I39" s="5" t="n">
        <f aca="false">C39+D39+E39+F39+G39-H39</f>
        <v>1.90982116158589</v>
      </c>
      <c r="K39" s="23" t="n">
        <f aca="false">I39/M29*100</f>
        <v>9.84222994030061</v>
      </c>
      <c r="L39" s="24" t="s">
        <v>77</v>
      </c>
      <c r="M39" s="25" t="n">
        <v>90.24</v>
      </c>
      <c r="N39" s="25" t="n">
        <v>100</v>
      </c>
      <c r="O39" s="24"/>
      <c r="P39" s="24"/>
      <c r="Q39" s="26"/>
      <c r="S39" s="23"/>
      <c r="T39" s="24"/>
      <c r="U39" s="24"/>
      <c r="V39" s="24"/>
      <c r="W39" s="24"/>
      <c r="X39" s="24"/>
      <c r="Y39" s="24"/>
      <c r="Z39" s="26"/>
      <c r="AB39" s="23"/>
      <c r="AC39" s="24"/>
      <c r="AD39" s="24"/>
      <c r="AE39" s="24"/>
      <c r="AF39" s="24"/>
      <c r="AG39" s="24"/>
      <c r="AH39" s="24"/>
      <c r="AI39" s="26"/>
      <c r="AK39" s="23"/>
      <c r="AL39" s="24"/>
      <c r="AM39" s="24"/>
      <c r="AN39" s="24"/>
      <c r="AO39" s="24"/>
      <c r="AP39" s="24"/>
      <c r="AQ39" s="24"/>
      <c r="AR39" s="24"/>
      <c r="AS39" s="26"/>
      <c r="AU39" s="22" t="s">
        <v>99</v>
      </c>
      <c r="AV39" s="22" t="n">
        <v>0.285584184633596</v>
      </c>
      <c r="AW39" s="22" t="n">
        <v>0.171675623143028</v>
      </c>
      <c r="AX39" s="22" t="n">
        <v>0.62857882782458</v>
      </c>
      <c r="AY39" s="22" t="n">
        <v>0.863463831235636</v>
      </c>
      <c r="AZ39" s="22" t="n">
        <v>0.115560866615404</v>
      </c>
      <c r="BA39" s="22" t="n">
        <v>0.155042171866359</v>
      </c>
      <c r="BB39" s="22" t="n">
        <f aca="false">SUM(AV39:AZ39)-BA39</f>
        <v>1.90982116158589</v>
      </c>
      <c r="BD39" s="0" t="s">
        <v>113</v>
      </c>
      <c r="BE39" s="0" t="n">
        <f aca="false">MAX(BE30:BE36)</f>
        <v>3.2600124018095</v>
      </c>
    </row>
    <row r="41" customFormat="false" ht="15" hidden="false" customHeight="false" outlineLevel="0" collapsed="false">
      <c r="D41" s="3" t="s">
        <v>114</v>
      </c>
      <c r="E41" s="3"/>
      <c r="BD41" s="0" t="s">
        <v>115</v>
      </c>
    </row>
    <row r="42" customFormat="false" ht="15" hidden="false" customHeight="false" outlineLevel="0" collapsed="false">
      <c r="B42" s="4"/>
      <c r="C42" s="4" t="s">
        <v>27</v>
      </c>
      <c r="D42" s="4" t="s">
        <v>28</v>
      </c>
      <c r="E42" s="4" t="s">
        <v>29</v>
      </c>
      <c r="F42" s="4" t="s">
        <v>30</v>
      </c>
      <c r="G42" s="4" t="s">
        <v>31</v>
      </c>
      <c r="H42" s="4" t="s">
        <v>32</v>
      </c>
      <c r="I42" s="4" t="s">
        <v>70</v>
      </c>
      <c r="K42" s="10" t="s">
        <v>116</v>
      </c>
      <c r="L42" s="11"/>
      <c r="M42" s="11" t="n">
        <f aca="false">SUM(I43:I52)</f>
        <v>18.5806663125734</v>
      </c>
      <c r="N42" s="12" t="s">
        <v>72</v>
      </c>
      <c r="O42" s="11" t="s">
        <v>73</v>
      </c>
      <c r="P42" s="11"/>
      <c r="Q42" s="13"/>
      <c r="S42" s="14" t="s">
        <v>74</v>
      </c>
      <c r="T42" s="11"/>
      <c r="U42" s="11"/>
      <c r="V42" s="11"/>
      <c r="W42" s="11"/>
      <c r="X42" s="11"/>
      <c r="Y42" s="11"/>
      <c r="Z42" s="13"/>
      <c r="AB42" s="14" t="s">
        <v>75</v>
      </c>
      <c r="AC42" s="11"/>
      <c r="AD42" s="11"/>
      <c r="AE42" s="11"/>
      <c r="AF42" s="11"/>
      <c r="AG42" s="11"/>
      <c r="AH42" s="11"/>
      <c r="AI42" s="13"/>
      <c r="AK42" s="14"/>
      <c r="AL42" s="11"/>
      <c r="AM42" s="11"/>
      <c r="AN42" s="11"/>
      <c r="AO42" s="11"/>
      <c r="AP42" s="11"/>
      <c r="AQ42" s="11"/>
      <c r="AR42" s="11"/>
      <c r="AS42" s="13"/>
      <c r="AU42" s="4"/>
      <c r="AV42" s="4" t="s">
        <v>27</v>
      </c>
      <c r="AW42" s="4" t="s">
        <v>28</v>
      </c>
      <c r="AX42" s="4" t="s">
        <v>29</v>
      </c>
      <c r="AY42" s="4" t="s">
        <v>30</v>
      </c>
      <c r="AZ42" s="4" t="s">
        <v>31</v>
      </c>
      <c r="BA42" s="4" t="s">
        <v>32</v>
      </c>
      <c r="BB42" s="4" t="s">
        <v>70</v>
      </c>
    </row>
    <row r="43" customFormat="false" ht="15" hidden="false" customHeight="false" outlineLevel="0" collapsed="false">
      <c r="B43" s="5" t="s">
        <v>34</v>
      </c>
      <c r="C43" s="5" t="n">
        <v>0.474929380716887</v>
      </c>
      <c r="D43" s="5" t="n">
        <v>0.722260716476167</v>
      </c>
      <c r="E43" s="5" t="n">
        <v>0.242549962478897</v>
      </c>
      <c r="F43" s="5" t="n">
        <v>0.845407713674544</v>
      </c>
      <c r="G43" s="5" t="n">
        <v>0.983103703984436</v>
      </c>
      <c r="H43" s="5" t="n">
        <v>0.0902399635646656</v>
      </c>
      <c r="I43" s="5" t="n">
        <f aca="false">C43+D43+E43+F43+G43-H43</f>
        <v>3.17801151376627</v>
      </c>
      <c r="K43" s="16" t="n">
        <f aca="false">I43/M42*100</f>
        <v>17.1038619407084</v>
      </c>
      <c r="L43" s="17" t="s">
        <v>77</v>
      </c>
      <c r="M43" s="17" t="n">
        <v>0</v>
      </c>
      <c r="N43" s="19" t="n">
        <f aca="false">M43+K43</f>
        <v>17.1038619407084</v>
      </c>
      <c r="O43" s="17" t="n">
        <v>1</v>
      </c>
      <c r="P43" s="17" t="n">
        <v>84.5992373511338</v>
      </c>
      <c r="Q43" s="18"/>
      <c r="S43" s="16" t="s">
        <v>53</v>
      </c>
      <c r="T43" s="17" t="s">
        <v>59</v>
      </c>
      <c r="U43" s="17" t="n">
        <v>13.2059356616018</v>
      </c>
      <c r="V43" s="17"/>
      <c r="W43" s="17"/>
      <c r="X43" s="17"/>
      <c r="Y43" s="17"/>
      <c r="Z43" s="18"/>
      <c r="AB43" s="16" t="s">
        <v>78</v>
      </c>
      <c r="AC43" s="17" t="n">
        <v>38.9129129305954</v>
      </c>
      <c r="AD43" s="17" t="n">
        <v>91.8967664179555</v>
      </c>
      <c r="AE43" s="17" t="n">
        <v>54.4660434486057</v>
      </c>
      <c r="AF43" s="17" t="n">
        <v>49.7323848260288</v>
      </c>
      <c r="AG43" s="17" t="n">
        <v>85.9225749824866</v>
      </c>
      <c r="AH43" s="17" t="n">
        <v>51.5694444284423</v>
      </c>
      <c r="AI43" s="18"/>
      <c r="AK43" s="16"/>
      <c r="AL43" s="17" t="s">
        <v>27</v>
      </c>
      <c r="AM43" s="17" t="s">
        <v>28</v>
      </c>
      <c r="AN43" s="17" t="s">
        <v>29</v>
      </c>
      <c r="AO43" s="17" t="s">
        <v>30</v>
      </c>
      <c r="AP43" s="17" t="s">
        <v>31</v>
      </c>
      <c r="AQ43" s="17" t="s">
        <v>32</v>
      </c>
      <c r="AR43" s="17" t="s">
        <v>62</v>
      </c>
      <c r="AS43" s="18"/>
      <c r="AU43" s="22" t="s">
        <v>79</v>
      </c>
      <c r="AV43" s="22" t="n">
        <v>0.474929380716887</v>
      </c>
      <c r="AW43" s="22" t="n">
        <v>0.722260716476167</v>
      </c>
      <c r="AX43" s="22" t="n">
        <v>0.242549962478897</v>
      </c>
      <c r="AY43" s="22" t="n">
        <v>0.845407713674544</v>
      </c>
      <c r="AZ43" s="22" t="n">
        <v>0.983103703984436</v>
      </c>
      <c r="BA43" s="22" t="n">
        <v>0.0902399635646656</v>
      </c>
      <c r="BB43" s="22" t="n">
        <f aca="false">SUM(AV43:AZ43)-BA43</f>
        <v>3.17801151376627</v>
      </c>
    </row>
    <row r="44" customFormat="false" ht="15" hidden="false" customHeight="false" outlineLevel="0" collapsed="false">
      <c r="A44" s="2" t="s">
        <v>81</v>
      </c>
      <c r="B44" s="5" t="s">
        <v>35</v>
      </c>
      <c r="C44" s="5" t="n">
        <v>0.0404960624029513</v>
      </c>
      <c r="D44" s="5" t="n">
        <v>0.815780584405485</v>
      </c>
      <c r="E44" s="5" t="n">
        <v>0.540616787489676</v>
      </c>
      <c r="F44" s="5" t="n">
        <v>0.159167750893868</v>
      </c>
      <c r="G44" s="5" t="n">
        <v>0.142202789363372</v>
      </c>
      <c r="H44" s="5" t="n">
        <v>0.736870283100086</v>
      </c>
      <c r="I44" s="5" t="n">
        <f aca="false">C44+D44+E44+F44+G44-H44</f>
        <v>0.961393691455267</v>
      </c>
      <c r="K44" s="16" t="n">
        <f aca="false">I44/M42*100</f>
        <v>5.17416154664324</v>
      </c>
      <c r="L44" s="17" t="s">
        <v>77</v>
      </c>
      <c r="M44" s="19" t="n">
        <v>17.11</v>
      </c>
      <c r="N44" s="19" t="n">
        <f aca="false">M44+K44</f>
        <v>22.2841615466432</v>
      </c>
      <c r="O44" s="17" t="n">
        <v>2</v>
      </c>
      <c r="P44" s="17" t="n">
        <v>13.3908710861075</v>
      </c>
      <c r="Q44" s="18"/>
      <c r="S44" s="16"/>
      <c r="T44" s="17" t="s">
        <v>27</v>
      </c>
      <c r="U44" s="17" t="s">
        <v>28</v>
      </c>
      <c r="V44" s="17" t="s">
        <v>29</v>
      </c>
      <c r="W44" s="17" t="s">
        <v>30</v>
      </c>
      <c r="X44" s="17" t="s">
        <v>31</v>
      </c>
      <c r="Y44" s="17" t="s">
        <v>32</v>
      </c>
      <c r="Z44" s="18"/>
      <c r="AB44" s="16"/>
      <c r="AC44" s="17" t="s">
        <v>27</v>
      </c>
      <c r="AD44" s="17" t="s">
        <v>28</v>
      </c>
      <c r="AE44" s="17" t="s">
        <v>29</v>
      </c>
      <c r="AF44" s="17" t="s">
        <v>30</v>
      </c>
      <c r="AG44" s="17" t="s">
        <v>31</v>
      </c>
      <c r="AH44" s="17" t="s">
        <v>32</v>
      </c>
      <c r="AI44" s="18"/>
      <c r="AK44" s="16" t="s">
        <v>82</v>
      </c>
      <c r="AL44" s="5" t="n">
        <v>0.446909859278196</v>
      </c>
      <c r="AM44" s="5" t="n">
        <v>0.989486584359063</v>
      </c>
      <c r="AN44" s="5" t="n">
        <v>0.12042452460731</v>
      </c>
      <c r="AO44" s="5" t="n">
        <v>0.850270782338938</v>
      </c>
      <c r="AP44" s="5" t="n">
        <v>0.236487421028648</v>
      </c>
      <c r="AQ44" s="5" t="n">
        <v>0.141634202907368</v>
      </c>
      <c r="AR44" s="5" t="n">
        <f aca="false">SUM(AL44:AP44)-AQ44</f>
        <v>2.50194496870479</v>
      </c>
      <c r="AS44" s="18" t="s">
        <v>117</v>
      </c>
      <c r="AU44" s="5" t="s">
        <v>84</v>
      </c>
      <c r="AV44" s="5" t="n">
        <v>0.0404960624029513</v>
      </c>
      <c r="AW44" s="5" t="n">
        <v>0.815780584405485</v>
      </c>
      <c r="AX44" s="5" t="n">
        <v>0.540616787489676</v>
      </c>
      <c r="AY44" s="5" t="n">
        <v>0.159167750893868</v>
      </c>
      <c r="AZ44" s="5" t="n">
        <v>0.142202789363372</v>
      </c>
      <c r="BA44" s="5" t="n">
        <v>0.736870283100086</v>
      </c>
      <c r="BB44" s="27" t="n">
        <f aca="false">SUM(AV44:AZ44)-BA44</f>
        <v>0.961393691455267</v>
      </c>
      <c r="BG44" s="28" t="s">
        <v>118</v>
      </c>
      <c r="BH44" s="28"/>
    </row>
    <row r="45" customFormat="false" ht="15" hidden="false" customHeight="false" outlineLevel="0" collapsed="false">
      <c r="A45" s="20" t="n">
        <v>2</v>
      </c>
      <c r="B45" s="5" t="s">
        <v>37</v>
      </c>
      <c r="C45" s="5" t="n">
        <v>0.325464426773178</v>
      </c>
      <c r="D45" s="5" t="n">
        <v>0.925289942439328</v>
      </c>
      <c r="E45" s="5" t="n">
        <v>0.580980389414919</v>
      </c>
      <c r="F45" s="5" t="n">
        <v>0.0217979970009508</v>
      </c>
      <c r="G45" s="5" t="n">
        <v>0.0498473821765807</v>
      </c>
      <c r="H45" s="5" t="n">
        <v>0.688492481665643</v>
      </c>
      <c r="I45" s="5" t="n">
        <f aca="false">C45+D45+E45+F45+G45-H45</f>
        <v>1.21488765613931</v>
      </c>
      <c r="K45" s="16" t="n">
        <f aca="false">I45/M42*100</f>
        <v>6.53845042853608</v>
      </c>
      <c r="L45" s="17" t="s">
        <v>77</v>
      </c>
      <c r="M45" s="19" t="n">
        <v>22.29</v>
      </c>
      <c r="N45" s="19" t="n">
        <f aca="false">M45+K45</f>
        <v>28.8284504285361</v>
      </c>
      <c r="O45" s="17"/>
      <c r="P45" s="17"/>
      <c r="Q45" s="18"/>
      <c r="S45" s="16" t="s">
        <v>86</v>
      </c>
      <c r="T45" s="5" t="n">
        <v>0.446909859278196</v>
      </c>
      <c r="U45" s="5" t="n">
        <v>0.989486584359063</v>
      </c>
      <c r="V45" s="5" t="n">
        <v>0.12042452460731</v>
      </c>
      <c r="W45" s="5" t="n">
        <v>0.850270782338938</v>
      </c>
      <c r="X45" s="5" t="n">
        <v>0.236487421028648</v>
      </c>
      <c r="Y45" s="5" t="n">
        <v>0.141634202907368</v>
      </c>
      <c r="Z45" s="18"/>
      <c r="AB45" s="16" t="s">
        <v>87</v>
      </c>
      <c r="AC45" s="5" t="n">
        <v>0.460919619997542</v>
      </c>
      <c r="AD45" s="5" t="n">
        <v>0.855873650417615</v>
      </c>
      <c r="AE45" s="5" t="n">
        <v>0.181487243543103</v>
      </c>
      <c r="AF45" s="5" t="n">
        <v>0.847839248006741</v>
      </c>
      <c r="AG45" s="5" t="n">
        <v>0.609795562506542</v>
      </c>
      <c r="AH45" s="5" t="n">
        <v>0.115937083236017</v>
      </c>
      <c r="AI45" s="18"/>
      <c r="AK45" s="16" t="s">
        <v>88</v>
      </c>
      <c r="AL45" s="5" t="n">
        <v>0.474929380716887</v>
      </c>
      <c r="AM45" s="5" t="n">
        <v>0.722260716476167</v>
      </c>
      <c r="AN45" s="5" t="n">
        <v>0.242549962478897</v>
      </c>
      <c r="AO45" s="5" t="n">
        <v>0.845407713674544</v>
      </c>
      <c r="AP45" s="5" t="n">
        <v>0.983103703984436</v>
      </c>
      <c r="AQ45" s="5" t="n">
        <v>0.0902399635646656</v>
      </c>
      <c r="AR45" s="5" t="n">
        <f aca="false">SUM(AL45:AP45)-AQ45</f>
        <v>3.17801151376627</v>
      </c>
      <c r="AS45" s="18" t="s">
        <v>119</v>
      </c>
      <c r="AU45" s="5" t="s">
        <v>90</v>
      </c>
      <c r="AV45" s="5" t="n">
        <v>0.325464426773178</v>
      </c>
      <c r="AW45" s="5" t="n">
        <v>0.925289942439328</v>
      </c>
      <c r="AX45" s="5" t="n">
        <v>0.580980389414919</v>
      </c>
      <c r="AY45" s="5" t="n">
        <v>0.0217979970009508</v>
      </c>
      <c r="AZ45" s="5" t="n">
        <v>0.0498473821765807</v>
      </c>
      <c r="BA45" s="5" t="n">
        <v>0.688492481665643</v>
      </c>
      <c r="BB45" s="27" t="n">
        <f aca="false">SUM(AV45:AZ45)-BA45</f>
        <v>1.21488765613931</v>
      </c>
      <c r="BC45" s="21" t="n">
        <v>2</v>
      </c>
      <c r="BG45" s="29" t="n">
        <v>5</v>
      </c>
      <c r="BH45" s="29"/>
    </row>
    <row r="46" customFormat="false" ht="15" hidden="false" customHeight="false" outlineLevel="0" collapsed="false">
      <c r="A46" s="20"/>
      <c r="B46" s="5" t="s">
        <v>39</v>
      </c>
      <c r="C46" s="5" t="n">
        <v>0.794633357514758</v>
      </c>
      <c r="D46" s="5" t="n">
        <v>0.760207836616189</v>
      </c>
      <c r="E46" s="5" t="n">
        <v>0.36937887963505</v>
      </c>
      <c r="F46" s="5" t="n">
        <v>0.754013665657651</v>
      </c>
      <c r="G46" s="5" t="n">
        <v>0.224860612583604</v>
      </c>
      <c r="H46" s="5" t="n">
        <v>0.258741562401709</v>
      </c>
      <c r="I46" s="5" t="n">
        <f aca="false">C46+D46+E46+F46+G46-H46</f>
        <v>2.64435278960554</v>
      </c>
      <c r="K46" s="16" t="n">
        <f aca="false">I46/M42*100</f>
        <v>14.2317436044591</v>
      </c>
      <c r="L46" s="17" t="s">
        <v>77</v>
      </c>
      <c r="M46" s="19" t="n">
        <v>28.84</v>
      </c>
      <c r="N46" s="19" t="n">
        <f aca="false">M46+K46</f>
        <v>43.0717436044591</v>
      </c>
      <c r="O46" s="17" t="s">
        <v>92</v>
      </c>
      <c r="P46" s="17"/>
      <c r="Q46" s="18"/>
      <c r="S46" s="16" t="s">
        <v>93</v>
      </c>
      <c r="T46" s="5" t="n">
        <v>0.474929380716887</v>
      </c>
      <c r="U46" s="5" t="n">
        <v>0.722260716476167</v>
      </c>
      <c r="V46" s="5" t="n">
        <v>0.242549962478897</v>
      </c>
      <c r="W46" s="5" t="n">
        <v>0.845407713674544</v>
      </c>
      <c r="X46" s="5" t="n">
        <v>0.983103703984436</v>
      </c>
      <c r="Y46" s="5" t="n">
        <v>0.0902399635646656</v>
      </c>
      <c r="Z46" s="18"/>
      <c r="AB46" s="16" t="s">
        <v>94</v>
      </c>
      <c r="AC46" s="5" t="s">
        <v>95</v>
      </c>
      <c r="AD46" s="5" t="s">
        <v>95</v>
      </c>
      <c r="AE46" s="5" t="s">
        <v>95</v>
      </c>
      <c r="AF46" s="5" t="s">
        <v>95</v>
      </c>
      <c r="AG46" s="5" t="s">
        <v>95</v>
      </c>
      <c r="AH46" s="5" t="s">
        <v>95</v>
      </c>
      <c r="AI46" s="18"/>
      <c r="AK46" s="16" t="s">
        <v>96</v>
      </c>
      <c r="AL46" s="5" t="n">
        <v>0.460919619997542</v>
      </c>
      <c r="AM46" s="5" t="n">
        <v>0.855873650417615</v>
      </c>
      <c r="AN46" s="5" t="n">
        <v>0.181487243543103</v>
      </c>
      <c r="AO46" s="5" t="n">
        <v>0.847839248006741</v>
      </c>
      <c r="AP46" s="5" t="n">
        <v>0.609795562506542</v>
      </c>
      <c r="AQ46" s="5" t="n">
        <v>0.115937083236017</v>
      </c>
      <c r="AR46" s="5" t="n">
        <f aca="false">SUM(AL46:AP46)-AQ46</f>
        <v>2.83997824123553</v>
      </c>
      <c r="AS46" s="18"/>
      <c r="AU46" s="5" t="s">
        <v>97</v>
      </c>
      <c r="AV46" s="5" t="n">
        <v>0.794633357514758</v>
      </c>
      <c r="AW46" s="5" t="n">
        <v>0.760207836616189</v>
      </c>
      <c r="AX46" s="5" t="n">
        <v>0.36937887963505</v>
      </c>
      <c r="AY46" s="5" t="n">
        <v>0.754013665657651</v>
      </c>
      <c r="AZ46" s="5" t="n">
        <v>0.224860612583604</v>
      </c>
      <c r="BA46" s="5" t="n">
        <v>0.258741562401709</v>
      </c>
      <c r="BB46" s="27" t="n">
        <f aca="false">SUM(AV46:AZ46)-BA46</f>
        <v>2.64435278960554</v>
      </c>
      <c r="BC46" s="21"/>
      <c r="BG46" s="29"/>
      <c r="BH46" s="29"/>
    </row>
    <row r="47" customFormat="false" ht="15" hidden="false" customHeight="false" outlineLevel="0" collapsed="false">
      <c r="A47" s="20"/>
      <c r="B47" s="5" t="s">
        <v>41</v>
      </c>
      <c r="C47" s="5" t="n">
        <v>0.366264882589611</v>
      </c>
      <c r="D47" s="5" t="n">
        <v>0.909693117323801</v>
      </c>
      <c r="E47" s="5" t="n">
        <v>0.487764654847781</v>
      </c>
      <c r="F47" s="5" t="n">
        <v>0.452306776524882</v>
      </c>
      <c r="G47" s="5" t="n">
        <v>0.953116511751422</v>
      </c>
      <c r="H47" s="5" t="n">
        <v>0.900111431642591</v>
      </c>
      <c r="I47" s="5" t="n">
        <f aca="false">C47+D47+E47+F47+G47-H47</f>
        <v>2.26903451139491</v>
      </c>
      <c r="K47" s="16" t="n">
        <f aca="false">I47/M42*100</f>
        <v>12.211803781544</v>
      </c>
      <c r="L47" s="17" t="s">
        <v>77</v>
      </c>
      <c r="M47" s="19" t="n">
        <v>43.08</v>
      </c>
      <c r="N47" s="19" t="n">
        <f aca="false">M47+K47</f>
        <v>55.291803781544</v>
      </c>
      <c r="O47" s="17" t="s">
        <v>110</v>
      </c>
      <c r="P47" s="17" t="s">
        <v>79</v>
      </c>
      <c r="Q47" s="18"/>
      <c r="S47" s="16" t="s">
        <v>101</v>
      </c>
      <c r="T47" s="5" t="n">
        <f aca="false">(T45+T46)/2</f>
        <v>0.460919619997542</v>
      </c>
      <c r="U47" s="5" t="n">
        <f aca="false">(U45+U46)/2</f>
        <v>0.855873650417615</v>
      </c>
      <c r="V47" s="5" t="n">
        <f aca="false">(V45+V46)/2</f>
        <v>0.181487243543103</v>
      </c>
      <c r="W47" s="5" t="n">
        <f aca="false">(W45+W46)/2</f>
        <v>0.847839248006741</v>
      </c>
      <c r="X47" s="5" t="n">
        <f aca="false">(X45+X46)/2</f>
        <v>0.609795562506542</v>
      </c>
      <c r="Y47" s="5" t="n">
        <f aca="false">(Y45+Y46)/2</f>
        <v>0.115937083236017</v>
      </c>
      <c r="Z47" s="18"/>
      <c r="AB47" s="16" t="s">
        <v>102</v>
      </c>
      <c r="AC47" s="5" t="n">
        <v>0.460919619997542</v>
      </c>
      <c r="AD47" s="5" t="n">
        <v>0.855873650417615</v>
      </c>
      <c r="AE47" s="5" t="n">
        <v>0.181487243543103</v>
      </c>
      <c r="AF47" s="5" t="n">
        <v>0.847839248006741</v>
      </c>
      <c r="AG47" s="5" t="n">
        <v>0.609795562506542</v>
      </c>
      <c r="AH47" s="5" t="n">
        <v>0.115937083236017</v>
      </c>
      <c r="AI47" s="18"/>
      <c r="AK47" s="16"/>
      <c r="AL47" s="17"/>
      <c r="AM47" s="17"/>
      <c r="AN47" s="17"/>
      <c r="AO47" s="17"/>
      <c r="AP47" s="17"/>
      <c r="AQ47" s="17"/>
      <c r="AR47" s="17"/>
      <c r="AS47" s="18"/>
      <c r="AU47" s="5" t="s">
        <v>100</v>
      </c>
      <c r="AV47" s="5" t="n">
        <v>0.366264882589611</v>
      </c>
      <c r="AW47" s="5" t="n">
        <v>0.909693117323801</v>
      </c>
      <c r="AX47" s="5" t="n">
        <v>0.487764654847781</v>
      </c>
      <c r="AY47" s="5" t="n">
        <v>0.452306776524882</v>
      </c>
      <c r="AZ47" s="5" t="n">
        <v>0.953116511751422</v>
      </c>
      <c r="BA47" s="5" t="n">
        <v>0.900111431642591</v>
      </c>
      <c r="BB47" s="27" t="n">
        <f aca="false">SUM(AV47:AZ47)-BA47</f>
        <v>2.26903451139491</v>
      </c>
      <c r="BC47" s="21"/>
      <c r="BG47" s="29"/>
      <c r="BH47" s="29"/>
    </row>
    <row r="48" customFormat="false" ht="15" hidden="false" customHeight="false" outlineLevel="0" collapsed="false">
      <c r="A48" s="20"/>
      <c r="B48" s="5" t="s">
        <v>42</v>
      </c>
      <c r="C48" s="5" t="n">
        <v>0.793429236815564</v>
      </c>
      <c r="D48" s="5" t="n">
        <v>0.483824060172777</v>
      </c>
      <c r="E48" s="5" t="n">
        <v>0.050919618814703</v>
      </c>
      <c r="F48" s="5" t="n">
        <v>0.821745219421181</v>
      </c>
      <c r="G48" s="5" t="n">
        <v>0.473661892327819</v>
      </c>
      <c r="H48" s="5" t="n">
        <v>0.818594468415763</v>
      </c>
      <c r="I48" s="5" t="n">
        <f aca="false">C48+D48+E48+F48+G48-H48</f>
        <v>1.80498555913628</v>
      </c>
      <c r="K48" s="16" t="n">
        <f aca="false">I48/M42*100</f>
        <v>9.71432094399576</v>
      </c>
      <c r="L48" s="17" t="s">
        <v>77</v>
      </c>
      <c r="M48" s="19" t="n">
        <v>55.3</v>
      </c>
      <c r="N48" s="19" t="n">
        <f aca="false">M48+K48</f>
        <v>65.0143209439958</v>
      </c>
      <c r="O48" s="17"/>
      <c r="P48" s="17"/>
      <c r="Q48" s="18"/>
      <c r="S48" s="16"/>
      <c r="T48" s="17"/>
      <c r="U48" s="17"/>
      <c r="V48" s="17"/>
      <c r="W48" s="17"/>
      <c r="X48" s="17"/>
      <c r="Y48" s="17"/>
      <c r="Z48" s="18"/>
      <c r="AB48" s="16"/>
      <c r="AC48" s="17"/>
      <c r="AD48" s="17"/>
      <c r="AE48" s="17"/>
      <c r="AF48" s="17"/>
      <c r="AG48" s="17"/>
      <c r="AH48" s="17"/>
      <c r="AI48" s="18"/>
      <c r="AK48" s="16"/>
      <c r="AL48" s="17"/>
      <c r="AM48" s="17"/>
      <c r="AN48" s="17"/>
      <c r="AO48" s="17"/>
      <c r="AP48" s="17"/>
      <c r="AQ48" s="17" t="s">
        <v>105</v>
      </c>
      <c r="AR48" s="17" t="n">
        <f aca="false">MIN(AR44:AR46)</f>
        <v>2.50194496870479</v>
      </c>
      <c r="AS48" s="18"/>
      <c r="AU48" s="5" t="s">
        <v>106</v>
      </c>
      <c r="AV48" s="5" t="n">
        <v>0.793429236815564</v>
      </c>
      <c r="AW48" s="5" t="n">
        <v>0.483824060172777</v>
      </c>
      <c r="AX48" s="5" t="n">
        <v>0.050919618814703</v>
      </c>
      <c r="AY48" s="5" t="n">
        <v>0.821745219421181</v>
      </c>
      <c r="AZ48" s="5" t="n">
        <v>0.473661892327819</v>
      </c>
      <c r="BA48" s="5" t="n">
        <v>0.818594468415763</v>
      </c>
      <c r="BB48" s="27" t="n">
        <f aca="false">SUM(AV48:AZ48)-BA48</f>
        <v>1.80498555913628</v>
      </c>
      <c r="BC48" s="21"/>
      <c r="BG48" s="29"/>
      <c r="BH48" s="29"/>
    </row>
    <row r="49" customFormat="false" ht="15" hidden="false" customHeight="false" outlineLevel="0" collapsed="false">
      <c r="A49" s="20"/>
      <c r="B49" s="5" t="s">
        <v>44</v>
      </c>
      <c r="C49" s="5" t="n">
        <v>0.871524972382774</v>
      </c>
      <c r="D49" s="5" t="n">
        <v>0.635739872770082</v>
      </c>
      <c r="E49" s="5" t="n">
        <v>0.062037109807592</v>
      </c>
      <c r="F49" s="5" t="n">
        <v>0.549634929564213</v>
      </c>
      <c r="G49" s="5" t="n">
        <v>0.624276211201697</v>
      </c>
      <c r="H49" s="5" t="n">
        <v>0.830807338924462</v>
      </c>
      <c r="I49" s="5" t="n">
        <f aca="false">C49+D49+E49+F49+G49-H49</f>
        <v>1.9124057568019</v>
      </c>
      <c r="K49" s="16" t="n">
        <f aca="false">I49/M42*100</f>
        <v>10.2924498219302</v>
      </c>
      <c r="L49" s="17" t="s">
        <v>77</v>
      </c>
      <c r="M49" s="19" t="n">
        <v>65.02</v>
      </c>
      <c r="N49" s="19" t="n">
        <f aca="false">M49+K49</f>
        <v>75.3124498219302</v>
      </c>
      <c r="O49" s="17"/>
      <c r="P49" s="17"/>
      <c r="Q49" s="18"/>
      <c r="S49" s="16"/>
      <c r="T49" s="17"/>
      <c r="U49" s="17"/>
      <c r="V49" s="17"/>
      <c r="W49" s="17"/>
      <c r="X49" s="17"/>
      <c r="Y49" s="17"/>
      <c r="Z49" s="18"/>
      <c r="AB49" s="16"/>
      <c r="AC49" s="17"/>
      <c r="AD49" s="17"/>
      <c r="AE49" s="17"/>
      <c r="AF49" s="17"/>
      <c r="AG49" s="17"/>
      <c r="AH49" s="17"/>
      <c r="AI49" s="18"/>
      <c r="AK49" s="16"/>
      <c r="AL49" s="17"/>
      <c r="AM49" s="17"/>
      <c r="AN49" s="17"/>
      <c r="AO49" s="17"/>
      <c r="AP49" s="17"/>
      <c r="AQ49" s="17"/>
      <c r="AR49" s="17"/>
      <c r="AS49" s="18"/>
      <c r="AU49" s="5" t="s">
        <v>108</v>
      </c>
      <c r="AV49" s="5" t="n">
        <v>0.871524972382774</v>
      </c>
      <c r="AW49" s="5" t="n">
        <v>0.635739872770082</v>
      </c>
      <c r="AX49" s="5" t="n">
        <v>0.062037109807592</v>
      </c>
      <c r="AY49" s="5" t="n">
        <v>0.549634929564213</v>
      </c>
      <c r="AZ49" s="5" t="n">
        <v>0.624276211201697</v>
      </c>
      <c r="BA49" s="5" t="n">
        <v>0.830807338924462</v>
      </c>
      <c r="BB49" s="27" t="n">
        <f aca="false">SUM(AV49:AZ49)-BA49</f>
        <v>1.9124057568019</v>
      </c>
      <c r="BC49" s="21"/>
      <c r="BG49" s="29"/>
      <c r="BH49" s="29"/>
    </row>
    <row r="50" customFormat="false" ht="15" hidden="false" customHeight="false" outlineLevel="0" collapsed="false">
      <c r="B50" s="5" t="s">
        <v>46</v>
      </c>
      <c r="C50" s="5" t="n">
        <v>0.446909859278196</v>
      </c>
      <c r="D50" s="5" t="n">
        <v>0.989486584359063</v>
      </c>
      <c r="E50" s="5" t="n">
        <v>0.12042452460731</v>
      </c>
      <c r="F50" s="5" t="n">
        <v>0.850270782338938</v>
      </c>
      <c r="G50" s="5" t="n">
        <v>0.236487421028648</v>
      </c>
      <c r="H50" s="5" t="n">
        <v>0.141634202907368</v>
      </c>
      <c r="I50" s="5" t="n">
        <f aca="false">C50+D50+E50+F50+G50-H50</f>
        <v>2.50194496870479</v>
      </c>
      <c r="K50" s="16" t="n">
        <f aca="false">I50/M42*100</f>
        <v>13.4653134963828</v>
      </c>
      <c r="L50" s="17" t="s">
        <v>77</v>
      </c>
      <c r="M50" s="19" t="n">
        <v>75.32</v>
      </c>
      <c r="N50" s="19" t="n">
        <f aca="false">M50+K50</f>
        <v>88.7853134963827</v>
      </c>
      <c r="O50" s="17"/>
      <c r="P50" s="17"/>
      <c r="Q50" s="18"/>
      <c r="S50" s="16"/>
      <c r="T50" s="17"/>
      <c r="U50" s="17"/>
      <c r="V50" s="17"/>
      <c r="W50" s="17"/>
      <c r="X50" s="17"/>
      <c r="Y50" s="17"/>
      <c r="Z50" s="18"/>
      <c r="AB50" s="16"/>
      <c r="AC50" s="17"/>
      <c r="AD50" s="17"/>
      <c r="AE50" s="17"/>
      <c r="AF50" s="17"/>
      <c r="AG50" s="17"/>
      <c r="AH50" s="17"/>
      <c r="AI50" s="18"/>
      <c r="AK50" s="16"/>
      <c r="AL50" s="17"/>
      <c r="AM50" s="17"/>
      <c r="AN50" s="17"/>
      <c r="AO50" s="17"/>
      <c r="AP50" s="17"/>
      <c r="AQ50" s="17"/>
      <c r="AR50" s="17"/>
      <c r="AS50" s="18"/>
      <c r="AU50" s="22" t="s">
        <v>120</v>
      </c>
      <c r="AV50" s="22" t="n">
        <v>0.460919619997542</v>
      </c>
      <c r="AW50" s="22" t="n">
        <v>0.855873650417615</v>
      </c>
      <c r="AX50" s="22" t="n">
        <v>0.181487243543103</v>
      </c>
      <c r="AY50" s="22" t="n">
        <v>0.847839248006741</v>
      </c>
      <c r="AZ50" s="22" t="n">
        <v>0.609795562506542</v>
      </c>
      <c r="BA50" s="22" t="n">
        <v>0.115937083236017</v>
      </c>
      <c r="BB50" s="22" t="n">
        <f aca="false">SUM(AV50:AZ50)-BA50</f>
        <v>2.83997824123553</v>
      </c>
    </row>
    <row r="51" customFormat="false" ht="15" hidden="false" customHeight="false" outlineLevel="0" collapsed="false">
      <c r="B51" s="5" t="s">
        <v>48</v>
      </c>
      <c r="C51" s="5" t="n">
        <v>0.30818839535528</v>
      </c>
      <c r="D51" s="5" t="n">
        <v>0.0951871093237308</v>
      </c>
      <c r="E51" s="5" t="n">
        <v>0.219768697017407</v>
      </c>
      <c r="F51" s="5" t="n">
        <v>0.214901287881025</v>
      </c>
      <c r="G51" s="5" t="n">
        <v>0.218068896787104</v>
      </c>
      <c r="H51" s="5" t="n">
        <v>0.214834973571403</v>
      </c>
      <c r="I51" s="5" t="n">
        <f aca="false">C51+D51+E51+F51+G51-H51</f>
        <v>0.841279412793144</v>
      </c>
      <c r="K51" s="16" t="n">
        <f aca="false">I51/M42*100</f>
        <v>4.52771390778304</v>
      </c>
      <c r="L51" s="17" t="s">
        <v>77</v>
      </c>
      <c r="M51" s="19" t="n">
        <v>88.8</v>
      </c>
      <c r="N51" s="19" t="n">
        <f aca="false">M51+K51</f>
        <v>93.327713907783</v>
      </c>
      <c r="O51" s="17"/>
      <c r="P51" s="17"/>
      <c r="Q51" s="18"/>
      <c r="S51" s="16"/>
      <c r="T51" s="17"/>
      <c r="U51" s="17"/>
      <c r="V51" s="17"/>
      <c r="W51" s="17"/>
      <c r="X51" s="17"/>
      <c r="Y51" s="17"/>
      <c r="Z51" s="18"/>
      <c r="AB51" s="16"/>
      <c r="AC51" s="17"/>
      <c r="AD51" s="17"/>
      <c r="AE51" s="17"/>
      <c r="AF51" s="17"/>
      <c r="AG51" s="17"/>
      <c r="AH51" s="17"/>
      <c r="AI51" s="18"/>
      <c r="AK51" s="16"/>
      <c r="AL51" s="17"/>
      <c r="AM51" s="17"/>
      <c r="AN51" s="17"/>
      <c r="AO51" s="17"/>
      <c r="AP51" s="17"/>
      <c r="AQ51" s="17"/>
      <c r="AR51" s="17"/>
      <c r="AS51" s="18"/>
      <c r="AU51" s="5" t="s">
        <v>111</v>
      </c>
      <c r="AV51" s="5" t="n">
        <v>0.30818839535528</v>
      </c>
      <c r="AW51" s="5" t="n">
        <v>0.0951871093237308</v>
      </c>
      <c r="AX51" s="5" t="n">
        <v>0.219768697017407</v>
      </c>
      <c r="AY51" s="5" t="n">
        <v>0.214901287881025</v>
      </c>
      <c r="AZ51" s="5" t="n">
        <v>0.218068896787104</v>
      </c>
      <c r="BA51" s="5" t="n">
        <v>0.214834973571403</v>
      </c>
      <c r="BB51" s="27" t="n">
        <f aca="false">SUM(AV51:AZ51)-BA51</f>
        <v>0.841279412793144</v>
      </c>
    </row>
    <row r="52" customFormat="false" ht="15" hidden="false" customHeight="false" outlineLevel="0" collapsed="false">
      <c r="B52" s="5" t="s">
        <v>50</v>
      </c>
      <c r="C52" s="5" t="n">
        <v>0.18702677446593</v>
      </c>
      <c r="D52" s="5" t="n">
        <v>0.191026900482226</v>
      </c>
      <c r="E52" s="5" t="n">
        <v>0.494056483977705</v>
      </c>
      <c r="F52" s="5" t="n">
        <v>0.206820927096695</v>
      </c>
      <c r="G52" s="5" t="n">
        <v>0.445726285727174</v>
      </c>
      <c r="H52" s="5" t="n">
        <v>0.272286918973752</v>
      </c>
      <c r="I52" s="5" t="n">
        <f aca="false">C52+D52+E52+F52+G52-H52</f>
        <v>1.25237045277598</v>
      </c>
      <c r="K52" s="23" t="n">
        <f aca="false">I52/M42*100</f>
        <v>6.7401805280175</v>
      </c>
      <c r="L52" s="24" t="s">
        <v>77</v>
      </c>
      <c r="M52" s="25" t="n">
        <v>93.34</v>
      </c>
      <c r="N52" s="25" t="n">
        <v>100</v>
      </c>
      <c r="O52" s="24"/>
      <c r="P52" s="24"/>
      <c r="Q52" s="26"/>
      <c r="S52" s="23"/>
      <c r="T52" s="24"/>
      <c r="U52" s="24"/>
      <c r="V52" s="24"/>
      <c r="W52" s="24"/>
      <c r="X52" s="24"/>
      <c r="Y52" s="24"/>
      <c r="Z52" s="26"/>
      <c r="AB52" s="23"/>
      <c r="AC52" s="24"/>
      <c r="AD52" s="24"/>
      <c r="AE52" s="24"/>
      <c r="AF52" s="24"/>
      <c r="AG52" s="24"/>
      <c r="AH52" s="24"/>
      <c r="AI52" s="26"/>
      <c r="AK52" s="23"/>
      <c r="AL52" s="24"/>
      <c r="AM52" s="24"/>
      <c r="AN52" s="24"/>
      <c r="AO52" s="24"/>
      <c r="AP52" s="24"/>
      <c r="AQ52" s="24"/>
      <c r="AR52" s="24"/>
      <c r="AS52" s="26"/>
      <c r="AU52" s="5" t="s">
        <v>99</v>
      </c>
      <c r="AV52" s="5" t="n">
        <v>0.18702677446593</v>
      </c>
      <c r="AW52" s="5" t="n">
        <v>0.191026900482226</v>
      </c>
      <c r="AX52" s="5" t="n">
        <v>0.494056483977705</v>
      </c>
      <c r="AY52" s="5" t="n">
        <v>0.206820927096695</v>
      </c>
      <c r="AZ52" s="5" t="n">
        <v>0.445726285727174</v>
      </c>
      <c r="BA52" s="5" t="n">
        <v>0.272286918973752</v>
      </c>
      <c r="BB52" s="27" t="n">
        <f aca="false">SUM(AV52:AZ52)-BA52</f>
        <v>1.25237045277598</v>
      </c>
    </row>
    <row r="54" customFormat="false" ht="15" hidden="false" customHeight="false" outlineLevel="0" collapsed="false">
      <c r="D54" s="3" t="s">
        <v>121</v>
      </c>
      <c r="E54" s="3"/>
    </row>
    <row r="55" customFormat="false" ht="15" hidden="false" customHeight="false" outlineLevel="0" collapsed="false">
      <c r="B55" s="4"/>
      <c r="C55" s="4" t="s">
        <v>27</v>
      </c>
      <c r="D55" s="4" t="s">
        <v>28</v>
      </c>
      <c r="E55" s="4" t="s">
        <v>29</v>
      </c>
      <c r="F55" s="4" t="s">
        <v>30</v>
      </c>
      <c r="G55" s="4" t="s">
        <v>31</v>
      </c>
      <c r="H55" s="4" t="s">
        <v>32</v>
      </c>
      <c r="I55" s="4" t="s">
        <v>70</v>
      </c>
      <c r="K55" s="10" t="s">
        <v>116</v>
      </c>
      <c r="L55" s="11"/>
      <c r="M55" s="11" t="n">
        <f aca="false">SUM(I56:I65)</f>
        <v>21.4825689688108</v>
      </c>
      <c r="N55" s="12" t="s">
        <v>72</v>
      </c>
      <c r="O55" s="11" t="s">
        <v>73</v>
      </c>
      <c r="P55" s="11"/>
      <c r="Q55" s="13"/>
      <c r="S55" s="14" t="s">
        <v>74</v>
      </c>
      <c r="T55" s="11"/>
      <c r="U55" s="11"/>
      <c r="V55" s="11"/>
      <c r="W55" s="11"/>
      <c r="X55" s="11"/>
      <c r="Y55" s="11"/>
      <c r="Z55" s="13"/>
      <c r="AB55" s="14" t="s">
        <v>75</v>
      </c>
      <c r="AC55" s="11"/>
      <c r="AD55" s="11"/>
      <c r="AE55" s="11"/>
      <c r="AF55" s="11"/>
      <c r="AG55" s="11"/>
      <c r="AH55" s="11"/>
      <c r="AI55" s="13"/>
      <c r="AK55" s="14"/>
      <c r="AL55" s="11"/>
      <c r="AM55" s="11"/>
      <c r="AN55" s="11"/>
      <c r="AO55" s="11"/>
      <c r="AP55" s="11"/>
      <c r="AQ55" s="11"/>
      <c r="AR55" s="11"/>
      <c r="AS55" s="13"/>
      <c r="AU55" s="4"/>
      <c r="AV55" s="4" t="s">
        <v>27</v>
      </c>
      <c r="AW55" s="4" t="s">
        <v>28</v>
      </c>
      <c r="AX55" s="4" t="s">
        <v>29</v>
      </c>
      <c r="AY55" s="4" t="s">
        <v>30</v>
      </c>
      <c r="AZ55" s="4" t="s">
        <v>31</v>
      </c>
      <c r="BA55" s="4" t="s">
        <v>32</v>
      </c>
      <c r="BB55" s="4" t="s">
        <v>70</v>
      </c>
    </row>
    <row r="56" customFormat="false" ht="15" hidden="false" customHeight="false" outlineLevel="0" collapsed="false">
      <c r="B56" s="5" t="s">
        <v>34</v>
      </c>
      <c r="C56" s="5" t="n">
        <v>0.313450914549531</v>
      </c>
      <c r="D56" s="5" t="n">
        <v>0.782437510981951</v>
      </c>
      <c r="E56" s="5" t="n">
        <v>0.587480866846813</v>
      </c>
      <c r="F56" s="5" t="n">
        <v>0.854413673991378</v>
      </c>
      <c r="G56" s="5" t="n">
        <v>0.937643767587667</v>
      </c>
      <c r="H56" s="5" t="n">
        <v>0.913012744314792</v>
      </c>
      <c r="I56" s="5" t="n">
        <f aca="false">C56+D56+E56+F56+G56-H56</f>
        <v>2.56241398964255</v>
      </c>
      <c r="K56" s="16" t="n">
        <f aca="false">I56/M55*100</f>
        <v>11.9278750756614</v>
      </c>
      <c r="L56" s="17" t="s">
        <v>77</v>
      </c>
      <c r="M56" s="17" t="n">
        <v>0</v>
      </c>
      <c r="N56" s="19" t="n">
        <f aca="false">M56+K56</f>
        <v>11.9278750756614</v>
      </c>
      <c r="O56" s="17" t="n">
        <v>1</v>
      </c>
      <c r="P56" s="17" t="n">
        <v>80.5198667791005</v>
      </c>
      <c r="Q56" s="18"/>
      <c r="S56" s="16" t="s">
        <v>53</v>
      </c>
      <c r="T56" s="17" t="s">
        <v>59</v>
      </c>
      <c r="U56" s="17" t="n">
        <v>3.55040732818778</v>
      </c>
      <c r="V56" s="17"/>
      <c r="W56" s="17"/>
      <c r="X56" s="17"/>
      <c r="Y56" s="17"/>
      <c r="Z56" s="18"/>
      <c r="AB56" s="16" t="s">
        <v>78</v>
      </c>
      <c r="AC56" s="17" t="n">
        <v>95.6952460711945</v>
      </c>
      <c r="AD56" s="17" t="n">
        <v>73.7053198266772</v>
      </c>
      <c r="AE56" s="17" t="n">
        <v>50.394551389628</v>
      </c>
      <c r="AF56" s="17" t="n">
        <v>36.1729532558338</v>
      </c>
      <c r="AG56" s="17" t="n">
        <v>37.6361729618319</v>
      </c>
      <c r="AH56" s="17" t="n">
        <v>38.4203557603947</v>
      </c>
      <c r="AI56" s="18"/>
      <c r="AK56" s="16"/>
      <c r="AL56" s="17" t="s">
        <v>27</v>
      </c>
      <c r="AM56" s="17" t="s">
        <v>28</v>
      </c>
      <c r="AN56" s="17" t="s">
        <v>29</v>
      </c>
      <c r="AO56" s="17" t="s">
        <v>30</v>
      </c>
      <c r="AP56" s="17" t="s">
        <v>31</v>
      </c>
      <c r="AQ56" s="17" t="s">
        <v>32</v>
      </c>
      <c r="AR56" s="17" t="s">
        <v>62</v>
      </c>
      <c r="AS56" s="18"/>
      <c r="AU56" s="5" t="s">
        <v>79</v>
      </c>
      <c r="AV56" s="5" t="n">
        <v>0.313450914549531</v>
      </c>
      <c r="AW56" s="5" t="n">
        <v>0.782437510981951</v>
      </c>
      <c r="AX56" s="5" t="n">
        <v>0.587480866846813</v>
      </c>
      <c r="AY56" s="5" t="n">
        <v>0.854413673991378</v>
      </c>
      <c r="AZ56" s="5" t="n">
        <v>0.937643767587667</v>
      </c>
      <c r="BA56" s="5" t="n">
        <v>0.913012744314792</v>
      </c>
      <c r="BB56" s="5" t="n">
        <f aca="false">SUM(AV56:AZ56)-BA56</f>
        <v>2.56241398964255</v>
      </c>
    </row>
    <row r="57" customFormat="false" ht="15" hidden="false" customHeight="false" outlineLevel="0" collapsed="false">
      <c r="A57" s="2" t="s">
        <v>81</v>
      </c>
      <c r="B57" s="5" t="s">
        <v>35</v>
      </c>
      <c r="C57" s="5" t="n">
        <v>0.0648250079772893</v>
      </c>
      <c r="D57" s="5" t="n">
        <v>0.315743446916891</v>
      </c>
      <c r="E57" s="5" t="n">
        <v>0.575241099605464</v>
      </c>
      <c r="F57" s="5" t="n">
        <v>0.10233678053243</v>
      </c>
      <c r="G57" s="5" t="n">
        <v>0.762204288712519</v>
      </c>
      <c r="H57" s="5" t="n">
        <v>0.999678301655423</v>
      </c>
      <c r="I57" s="5" t="n">
        <f aca="false">C57+D57+E57+F57+G57-H57</f>
        <v>0.82067232208917</v>
      </c>
      <c r="K57" s="16" t="n">
        <f aca="false">I57/M55*100</f>
        <v>3.82017776030722</v>
      </c>
      <c r="L57" s="17" t="s">
        <v>77</v>
      </c>
      <c r="M57" s="19" t="n">
        <v>11.94</v>
      </c>
      <c r="N57" s="19" t="n">
        <f aca="false">M57+K57</f>
        <v>15.7601777603072</v>
      </c>
      <c r="O57" s="17" t="n">
        <v>2</v>
      </c>
      <c r="P57" s="17" t="n">
        <v>25.4037244668109</v>
      </c>
      <c r="Q57" s="18"/>
      <c r="S57" s="16"/>
      <c r="T57" s="17" t="s">
        <v>27</v>
      </c>
      <c r="U57" s="17" t="s">
        <v>28</v>
      </c>
      <c r="V57" s="17" t="s">
        <v>29</v>
      </c>
      <c r="W57" s="17" t="s">
        <v>30</v>
      </c>
      <c r="X57" s="17" t="s">
        <v>31</v>
      </c>
      <c r="Y57" s="17" t="s">
        <v>32</v>
      </c>
      <c r="Z57" s="18"/>
      <c r="AB57" s="16"/>
      <c r="AC57" s="17" t="s">
        <v>27</v>
      </c>
      <c r="AD57" s="17" t="s">
        <v>28</v>
      </c>
      <c r="AE57" s="17" t="s">
        <v>29</v>
      </c>
      <c r="AF57" s="17" t="s">
        <v>30</v>
      </c>
      <c r="AG57" s="17" t="s">
        <v>31</v>
      </c>
      <c r="AH57" s="17" t="s">
        <v>32</v>
      </c>
      <c r="AI57" s="18"/>
      <c r="AK57" s="16" t="s">
        <v>82</v>
      </c>
      <c r="AL57" s="5" t="n">
        <v>0.732038968043507</v>
      </c>
      <c r="AM57" s="5" t="n">
        <v>0.522858459055191</v>
      </c>
      <c r="AN57" s="5" t="n">
        <v>0.570295065924601</v>
      </c>
      <c r="AO57" s="5" t="n">
        <v>0.268683424258894</v>
      </c>
      <c r="AP57" s="5" t="n">
        <v>0.800795250797852</v>
      </c>
      <c r="AQ57" s="5" t="n">
        <v>0.421438921826629</v>
      </c>
      <c r="AR57" s="5" t="n">
        <f aca="false">SUM(AL57:AP57)-AQ57</f>
        <v>2.47323224625342</v>
      </c>
      <c r="AS57" s="18" t="s">
        <v>122</v>
      </c>
      <c r="AU57" s="5" t="s">
        <v>84</v>
      </c>
      <c r="AV57" s="5" t="n">
        <v>0.0648250079772893</v>
      </c>
      <c r="AW57" s="5" t="n">
        <v>0.315743446916891</v>
      </c>
      <c r="AX57" s="5" t="n">
        <v>0.575241099605464</v>
      </c>
      <c r="AY57" s="5" t="n">
        <v>0.10233678053243</v>
      </c>
      <c r="AZ57" s="5" t="n">
        <v>0.762204288712519</v>
      </c>
      <c r="BA57" s="5" t="n">
        <v>0.999678301655423</v>
      </c>
      <c r="BB57" s="5" t="n">
        <f aca="false">SUM(AV57:AZ57)-BA57</f>
        <v>0.82067232208917</v>
      </c>
    </row>
    <row r="58" customFormat="false" ht="15" hidden="false" customHeight="false" outlineLevel="0" collapsed="false">
      <c r="A58" s="20" t="n">
        <v>3</v>
      </c>
      <c r="B58" s="5" t="s">
        <v>37</v>
      </c>
      <c r="C58" s="5" t="n">
        <v>0.966938313991973</v>
      </c>
      <c r="D58" s="5" t="n">
        <v>0.433887932601747</v>
      </c>
      <c r="E58" s="5" t="n">
        <v>0.356990313151519</v>
      </c>
      <c r="F58" s="5" t="n">
        <v>0.637197430808552</v>
      </c>
      <c r="G58" s="5" t="n">
        <v>0.258025210833667</v>
      </c>
      <c r="H58" s="5" t="n">
        <v>0.841721508882925</v>
      </c>
      <c r="I58" s="5" t="n">
        <f aca="false">C58+D58+E58+F58+G58-H58</f>
        <v>1.81131769250453</v>
      </c>
      <c r="K58" s="16" t="n">
        <f aca="false">I58/M55*100</f>
        <v>8.43156931153938</v>
      </c>
      <c r="L58" s="17" t="s">
        <v>77</v>
      </c>
      <c r="M58" s="19" t="n">
        <v>15.77</v>
      </c>
      <c r="N58" s="19" t="n">
        <f aca="false">M58+K58</f>
        <v>24.2015693115394</v>
      </c>
      <c r="O58" s="17"/>
      <c r="P58" s="17"/>
      <c r="Q58" s="18"/>
      <c r="S58" s="16" t="s">
        <v>86</v>
      </c>
      <c r="T58" s="5" t="n">
        <v>0.732038968043507</v>
      </c>
      <c r="U58" s="5" t="n">
        <v>0.522858459055191</v>
      </c>
      <c r="V58" s="5" t="n">
        <v>0.570295065924601</v>
      </c>
      <c r="W58" s="5" t="n">
        <v>0.268683424258894</v>
      </c>
      <c r="X58" s="5" t="n">
        <v>0.800795250797852</v>
      </c>
      <c r="Y58" s="5" t="n">
        <v>0.421438921826629</v>
      </c>
      <c r="Z58" s="18"/>
      <c r="AB58" s="16" t="s">
        <v>87</v>
      </c>
      <c r="AC58" s="5" t="n">
        <v>0.700993844680082</v>
      </c>
      <c r="AD58" s="5" t="n">
        <v>0.507250585928421</v>
      </c>
      <c r="AE58" s="5" t="n">
        <v>0.3878130539961</v>
      </c>
      <c r="AF58" s="5" t="n">
        <v>0.624482049611768</v>
      </c>
      <c r="AG58" s="5" t="n">
        <v>0.624487071882101</v>
      </c>
      <c r="AH58" s="5" t="n">
        <v>0.261562269678967</v>
      </c>
      <c r="AI58" s="18"/>
      <c r="AK58" s="16" t="s">
        <v>88</v>
      </c>
      <c r="AL58" s="5" t="n">
        <v>0.669948721316656</v>
      </c>
      <c r="AM58" s="5" t="n">
        <v>0.49164271280165</v>
      </c>
      <c r="AN58" s="5" t="n">
        <v>0.2053310420676</v>
      </c>
      <c r="AO58" s="5" t="n">
        <v>0.980280674964642</v>
      </c>
      <c r="AP58" s="5" t="n">
        <v>0.448178892966351</v>
      </c>
      <c r="AQ58" s="5" t="n">
        <v>0.101685617531305</v>
      </c>
      <c r="AR58" s="5" t="n">
        <f aca="false">SUM(AL58:AP58)-AQ58</f>
        <v>2.69369642658559</v>
      </c>
      <c r="AS58" s="18" t="s">
        <v>123</v>
      </c>
      <c r="AU58" s="5" t="s">
        <v>90</v>
      </c>
      <c r="AV58" s="5" t="n">
        <v>0.966938313991973</v>
      </c>
      <c r="AW58" s="5" t="n">
        <v>0.433887932601747</v>
      </c>
      <c r="AX58" s="5" t="n">
        <v>0.356990313151519</v>
      </c>
      <c r="AY58" s="5" t="n">
        <v>0.637197430808552</v>
      </c>
      <c r="AZ58" s="5" t="n">
        <v>0.258025210833667</v>
      </c>
      <c r="BA58" s="5" t="n">
        <v>0.841721508882925</v>
      </c>
      <c r="BB58" s="5" t="n">
        <f aca="false">SUM(AV58:AZ58)-BA58</f>
        <v>1.81131769250453</v>
      </c>
      <c r="BC58" s="21" t="n">
        <v>3</v>
      </c>
    </row>
    <row r="59" customFormat="false" ht="15" hidden="false" customHeight="false" outlineLevel="0" collapsed="false">
      <c r="A59" s="20"/>
      <c r="B59" s="5" t="s">
        <v>39</v>
      </c>
      <c r="C59" s="5" t="n">
        <v>0.669948721316656</v>
      </c>
      <c r="D59" s="5" t="n">
        <v>0.49164271280165</v>
      </c>
      <c r="E59" s="5" t="n">
        <v>0.2053310420676</v>
      </c>
      <c r="F59" s="5" t="n">
        <v>0.980280674964642</v>
      </c>
      <c r="G59" s="5" t="n">
        <v>0.448178892966351</v>
      </c>
      <c r="H59" s="5" t="n">
        <v>0.101685617531305</v>
      </c>
      <c r="I59" s="5" t="n">
        <f aca="false">C59+D59+E59+F59+G59-H59</f>
        <v>2.69369642658559</v>
      </c>
      <c r="K59" s="16" t="n">
        <f aca="false">I59/M55*100</f>
        <v>12.5389865173779</v>
      </c>
      <c r="L59" s="17" t="s">
        <v>77</v>
      </c>
      <c r="M59" s="19" t="n">
        <v>24.21</v>
      </c>
      <c r="N59" s="19" t="n">
        <f aca="false">M59+K59</f>
        <v>36.7489865173779</v>
      </c>
      <c r="O59" s="17" t="s">
        <v>92</v>
      </c>
      <c r="P59" s="17"/>
      <c r="Q59" s="18"/>
      <c r="S59" s="16" t="s">
        <v>93</v>
      </c>
      <c r="T59" s="5" t="n">
        <v>0.669948721316656</v>
      </c>
      <c r="U59" s="5" t="n">
        <v>0.49164271280165</v>
      </c>
      <c r="V59" s="5" t="n">
        <v>0.2053310420676</v>
      </c>
      <c r="W59" s="5" t="n">
        <v>0.980280674964642</v>
      </c>
      <c r="X59" s="5" t="n">
        <v>0.448178892966351</v>
      </c>
      <c r="Y59" s="5" t="n">
        <v>0.101685617531305</v>
      </c>
      <c r="Z59" s="18"/>
      <c r="AB59" s="16" t="s">
        <v>94</v>
      </c>
      <c r="AC59" s="5" t="s">
        <v>95</v>
      </c>
      <c r="AD59" s="5" t="s">
        <v>95</v>
      </c>
      <c r="AE59" s="5" t="s">
        <v>95</v>
      </c>
      <c r="AF59" s="5" t="s">
        <v>95</v>
      </c>
      <c r="AG59" s="5" t="s">
        <v>95</v>
      </c>
      <c r="AH59" s="5" t="s">
        <v>95</v>
      </c>
      <c r="AI59" s="18"/>
      <c r="AK59" s="16" t="s">
        <v>96</v>
      </c>
      <c r="AL59" s="5" t="n">
        <v>0.700993844680082</v>
      </c>
      <c r="AM59" s="5" t="n">
        <v>0.507250585928421</v>
      </c>
      <c r="AN59" s="5" t="n">
        <v>0.3878130539961</v>
      </c>
      <c r="AO59" s="5" t="n">
        <v>0.624482049611768</v>
      </c>
      <c r="AP59" s="5" t="n">
        <v>0.624487071882101</v>
      </c>
      <c r="AQ59" s="5" t="n">
        <v>0.261562269678967</v>
      </c>
      <c r="AR59" s="5" t="n">
        <f aca="false">SUM(AL59:AP59)-AQ59</f>
        <v>2.5834643364195</v>
      </c>
      <c r="AS59" s="18"/>
      <c r="AU59" s="22" t="s">
        <v>97</v>
      </c>
      <c r="AV59" s="22" t="n">
        <v>0.669948721316656</v>
      </c>
      <c r="AW59" s="22" t="n">
        <v>0.49164271280165</v>
      </c>
      <c r="AX59" s="22" t="n">
        <v>0.2053310420676</v>
      </c>
      <c r="AY59" s="22" t="n">
        <v>0.980280674964642</v>
      </c>
      <c r="AZ59" s="22" t="n">
        <v>0.448178892966351</v>
      </c>
      <c r="BA59" s="22" t="n">
        <v>0.101685617531305</v>
      </c>
      <c r="BB59" s="22" t="n">
        <f aca="false">SUM(AV59:AZ59)-BA59</f>
        <v>2.69369642658559</v>
      </c>
      <c r="BC59" s="21"/>
    </row>
    <row r="60" customFormat="false" ht="15" hidden="false" customHeight="false" outlineLevel="0" collapsed="false">
      <c r="A60" s="20"/>
      <c r="B60" s="5" t="s">
        <v>41</v>
      </c>
      <c r="C60" s="5" t="n">
        <v>0.121990551336256</v>
      </c>
      <c r="D60" s="5" t="n">
        <v>0.70513433012983</v>
      </c>
      <c r="E60" s="5" t="n">
        <v>0.091488041473286</v>
      </c>
      <c r="F60" s="5" t="n">
        <v>0.709401792456229</v>
      </c>
      <c r="G60" s="5" t="n">
        <v>0.0637321220880144</v>
      </c>
      <c r="H60" s="5" t="n">
        <v>0.685866931759181</v>
      </c>
      <c r="I60" s="5" t="n">
        <f aca="false">C60+D60+E60+F60+G60-H60</f>
        <v>1.00587990572443</v>
      </c>
      <c r="K60" s="16" t="n">
        <f aca="false">I60/M55*100</f>
        <v>4.68230734966944</v>
      </c>
      <c r="L60" s="17" t="s">
        <v>77</v>
      </c>
      <c r="M60" s="19" t="n">
        <v>36.76</v>
      </c>
      <c r="N60" s="19" t="n">
        <f aca="false">M60+K60</f>
        <v>41.4423073496694</v>
      </c>
      <c r="O60" s="17" t="s">
        <v>111</v>
      </c>
      <c r="P60" s="17" t="s">
        <v>97</v>
      </c>
      <c r="Q60" s="18"/>
      <c r="S60" s="16" t="s">
        <v>101</v>
      </c>
      <c r="T60" s="5" t="n">
        <f aca="false">(T58+T59)/2</f>
        <v>0.700993844680082</v>
      </c>
      <c r="U60" s="5" t="n">
        <f aca="false">(U58+U59)/2</f>
        <v>0.507250585928421</v>
      </c>
      <c r="V60" s="5" t="n">
        <f aca="false">(V58+V59)/2</f>
        <v>0.3878130539961</v>
      </c>
      <c r="W60" s="5" t="n">
        <f aca="false">(W58+W59)/2</f>
        <v>0.624482049611768</v>
      </c>
      <c r="X60" s="5" t="n">
        <f aca="false">(X58+X59)/2</f>
        <v>0.624487071882101</v>
      </c>
      <c r="Y60" s="5" t="n">
        <f aca="false">(Y58+Y59)/2</f>
        <v>0.261562269678967</v>
      </c>
      <c r="Z60" s="18"/>
      <c r="AB60" s="16" t="s">
        <v>102</v>
      </c>
      <c r="AC60" s="5" t="n">
        <v>0.700993844680082</v>
      </c>
      <c r="AD60" s="5" t="n">
        <v>0.507250585928421</v>
      </c>
      <c r="AE60" s="5" t="n">
        <v>0.3878130539961</v>
      </c>
      <c r="AF60" s="5" t="n">
        <v>0.624482049611768</v>
      </c>
      <c r="AG60" s="5" t="n">
        <v>0.624487071882101</v>
      </c>
      <c r="AH60" s="5" t="n">
        <v>0.261562269678967</v>
      </c>
      <c r="AI60" s="18"/>
      <c r="AK60" s="16"/>
      <c r="AL60" s="17"/>
      <c r="AM60" s="17"/>
      <c r="AN60" s="17"/>
      <c r="AO60" s="17"/>
      <c r="AP60" s="17"/>
      <c r="AQ60" s="17"/>
      <c r="AR60" s="17"/>
      <c r="AS60" s="18"/>
      <c r="AU60" s="5" t="s">
        <v>100</v>
      </c>
      <c r="AV60" s="5" t="n">
        <v>0.121990551336256</v>
      </c>
      <c r="AW60" s="5" t="n">
        <v>0.70513433012983</v>
      </c>
      <c r="AX60" s="5" t="n">
        <v>0.091488041473286</v>
      </c>
      <c r="AY60" s="5" t="n">
        <v>0.709401792456229</v>
      </c>
      <c r="AZ60" s="5" t="n">
        <v>0.0637321220880144</v>
      </c>
      <c r="BA60" s="5" t="n">
        <v>0.685866931759181</v>
      </c>
      <c r="BB60" s="5" t="n">
        <f aca="false">SUM(AV60:AZ60)-BA60</f>
        <v>1.00587990572443</v>
      </c>
      <c r="BC60" s="21"/>
    </row>
    <row r="61" customFormat="false" ht="15" hidden="false" customHeight="false" outlineLevel="0" collapsed="false">
      <c r="A61" s="20"/>
      <c r="B61" s="5" t="s">
        <v>42</v>
      </c>
      <c r="C61" s="5" t="n">
        <v>0.584775960138941</v>
      </c>
      <c r="D61" s="5" t="n">
        <v>0.776974557799039</v>
      </c>
      <c r="E61" s="5" t="n">
        <v>0.875309265575642</v>
      </c>
      <c r="F61" s="5" t="n">
        <v>0.010902048855868</v>
      </c>
      <c r="G61" s="5" t="n">
        <v>0.351713102116388</v>
      </c>
      <c r="H61" s="5" t="n">
        <v>0.663454395146865</v>
      </c>
      <c r="I61" s="5" t="n">
        <f aca="false">C61+D61+E61+F61+G61-H61</f>
        <v>1.93622053933901</v>
      </c>
      <c r="K61" s="16" t="n">
        <f aca="false">I61/M55*100</f>
        <v>9.01298416474347</v>
      </c>
      <c r="L61" s="17" t="s">
        <v>77</v>
      </c>
      <c r="M61" s="19" t="n">
        <v>41.45</v>
      </c>
      <c r="N61" s="19" t="n">
        <f aca="false">M61+K61</f>
        <v>50.4629841647435</v>
      </c>
      <c r="O61" s="17"/>
      <c r="P61" s="17"/>
      <c r="Q61" s="18"/>
      <c r="S61" s="16"/>
      <c r="T61" s="17"/>
      <c r="U61" s="17"/>
      <c r="V61" s="17"/>
      <c r="W61" s="17"/>
      <c r="X61" s="17"/>
      <c r="Y61" s="17"/>
      <c r="Z61" s="18"/>
      <c r="AB61" s="16"/>
      <c r="AC61" s="17"/>
      <c r="AD61" s="17"/>
      <c r="AE61" s="17"/>
      <c r="AF61" s="17"/>
      <c r="AG61" s="17"/>
      <c r="AH61" s="17"/>
      <c r="AI61" s="18"/>
      <c r="AK61" s="16"/>
      <c r="AL61" s="17"/>
      <c r="AM61" s="17"/>
      <c r="AN61" s="17"/>
      <c r="AO61" s="17"/>
      <c r="AP61" s="17"/>
      <c r="AQ61" s="17" t="s">
        <v>105</v>
      </c>
      <c r="AR61" s="17" t="n">
        <f aca="false">MIN(AR57:AR59)</f>
        <v>2.47323224625342</v>
      </c>
      <c r="AS61" s="18"/>
      <c r="AU61" s="5" t="s">
        <v>106</v>
      </c>
      <c r="AV61" s="5" t="n">
        <v>0.584775960138941</v>
      </c>
      <c r="AW61" s="5" t="n">
        <v>0.776974557799039</v>
      </c>
      <c r="AX61" s="5" t="n">
        <v>0.875309265575642</v>
      </c>
      <c r="AY61" s="5" t="n">
        <v>0.010902048855868</v>
      </c>
      <c r="AZ61" s="5" t="n">
        <v>0.351713102116388</v>
      </c>
      <c r="BA61" s="5" t="n">
        <v>0.663454395146865</v>
      </c>
      <c r="BB61" s="5" t="n">
        <f aca="false">SUM(AV61:AZ61)-BA61</f>
        <v>1.93622053933901</v>
      </c>
      <c r="BC61" s="21"/>
    </row>
    <row r="62" customFormat="false" ht="15" hidden="false" customHeight="false" outlineLevel="0" collapsed="false">
      <c r="A62" s="20"/>
      <c r="B62" s="5" t="s">
        <v>44</v>
      </c>
      <c r="C62" s="5" t="n">
        <v>0.714647336637087</v>
      </c>
      <c r="D62" s="5" t="n">
        <v>0.424203265745075</v>
      </c>
      <c r="E62" s="5" t="n">
        <v>0.921223782669901</v>
      </c>
      <c r="F62" s="5" t="n">
        <v>0.671146788999756</v>
      </c>
      <c r="G62" s="5" t="n">
        <v>0.459209861114939</v>
      </c>
      <c r="H62" s="5" t="n">
        <v>0.445880423272148</v>
      </c>
      <c r="I62" s="5" t="n">
        <f aca="false">C62+D62+E62+F62+G62-H62</f>
        <v>2.74455061189461</v>
      </c>
      <c r="K62" s="16" t="n">
        <f aca="false">I62/M55*100</f>
        <v>12.7757095339913</v>
      </c>
      <c r="L62" s="17" t="s">
        <v>77</v>
      </c>
      <c r="M62" s="19" t="n">
        <v>50.47</v>
      </c>
      <c r="N62" s="19" t="n">
        <f aca="false">M62+K62</f>
        <v>63.2457095339913</v>
      </c>
      <c r="O62" s="17"/>
      <c r="P62" s="17"/>
      <c r="Q62" s="18"/>
      <c r="S62" s="16"/>
      <c r="T62" s="17"/>
      <c r="U62" s="17"/>
      <c r="V62" s="17"/>
      <c r="W62" s="17"/>
      <c r="X62" s="17"/>
      <c r="Y62" s="17"/>
      <c r="Z62" s="18"/>
      <c r="AB62" s="16"/>
      <c r="AC62" s="17"/>
      <c r="AD62" s="17"/>
      <c r="AE62" s="17"/>
      <c r="AF62" s="17"/>
      <c r="AG62" s="17"/>
      <c r="AH62" s="17"/>
      <c r="AI62" s="18"/>
      <c r="AK62" s="16"/>
      <c r="AL62" s="17"/>
      <c r="AM62" s="17"/>
      <c r="AN62" s="17"/>
      <c r="AO62" s="17"/>
      <c r="AP62" s="17"/>
      <c r="AQ62" s="17"/>
      <c r="AR62" s="17"/>
      <c r="AS62" s="18"/>
      <c r="AU62" s="5" t="s">
        <v>108</v>
      </c>
      <c r="AV62" s="5" t="n">
        <v>0.714647336637087</v>
      </c>
      <c r="AW62" s="5" t="n">
        <v>0.424203265745075</v>
      </c>
      <c r="AX62" s="5" t="n">
        <v>0.921223782669901</v>
      </c>
      <c r="AY62" s="5" t="n">
        <v>0.671146788999756</v>
      </c>
      <c r="AZ62" s="5" t="n">
        <v>0.459209861114939</v>
      </c>
      <c r="BA62" s="5" t="n">
        <v>0.445880423272148</v>
      </c>
      <c r="BB62" s="5" t="n">
        <f aca="false">SUM(AV62:AZ62)-BA62</f>
        <v>2.74455061189461</v>
      </c>
      <c r="BC62" s="21"/>
    </row>
    <row r="63" customFormat="false" ht="15" hidden="false" customHeight="false" outlineLevel="0" collapsed="false">
      <c r="B63" s="5" t="s">
        <v>46</v>
      </c>
      <c r="C63" s="5" t="n">
        <v>0.812875461293297</v>
      </c>
      <c r="D63" s="5" t="n">
        <v>0.401406751862665</v>
      </c>
      <c r="E63" s="5" t="n">
        <v>0.487232646929556</v>
      </c>
      <c r="F63" s="5" t="n">
        <v>0.731177088856278</v>
      </c>
      <c r="G63" s="5" t="n">
        <v>0.200358314259351</v>
      </c>
      <c r="H63" s="5" t="n">
        <v>0.0596696775967367</v>
      </c>
      <c r="I63" s="5" t="n">
        <f aca="false">C63+D63+E63+F63+G63-H63</f>
        <v>2.57338058560441</v>
      </c>
      <c r="K63" s="16" t="n">
        <f aca="false">I63/M55*100</f>
        <v>11.9789238863403</v>
      </c>
      <c r="L63" s="17" t="s">
        <v>77</v>
      </c>
      <c r="M63" s="19" t="n">
        <v>63.26</v>
      </c>
      <c r="N63" s="19" t="n">
        <f aca="false">M63+K63</f>
        <v>75.2389238863403</v>
      </c>
      <c r="O63" s="17"/>
      <c r="P63" s="17"/>
      <c r="Q63" s="18"/>
      <c r="S63" s="16"/>
      <c r="T63" s="17"/>
      <c r="U63" s="17"/>
      <c r="V63" s="17"/>
      <c r="W63" s="17"/>
      <c r="X63" s="17"/>
      <c r="Y63" s="17"/>
      <c r="Z63" s="18"/>
      <c r="AB63" s="16"/>
      <c r="AC63" s="17"/>
      <c r="AD63" s="17"/>
      <c r="AE63" s="17"/>
      <c r="AF63" s="17"/>
      <c r="AG63" s="17"/>
      <c r="AH63" s="17"/>
      <c r="AI63" s="18"/>
      <c r="AK63" s="16"/>
      <c r="AL63" s="17"/>
      <c r="AM63" s="17"/>
      <c r="AN63" s="17"/>
      <c r="AO63" s="17"/>
      <c r="AP63" s="17"/>
      <c r="AQ63" s="17"/>
      <c r="AR63" s="17"/>
      <c r="AS63" s="18"/>
      <c r="AU63" s="5" t="s">
        <v>110</v>
      </c>
      <c r="AV63" s="5" t="n">
        <v>0.812875461293297</v>
      </c>
      <c r="AW63" s="5" t="n">
        <v>0.401406751862665</v>
      </c>
      <c r="AX63" s="5" t="n">
        <v>0.487232646929556</v>
      </c>
      <c r="AY63" s="5" t="n">
        <v>0.731177088856278</v>
      </c>
      <c r="AZ63" s="5" t="n">
        <v>0.200358314259351</v>
      </c>
      <c r="BA63" s="5" t="n">
        <v>0.0596696775967367</v>
      </c>
      <c r="BB63" s="5" t="n">
        <f aca="false">SUM(AV63:AZ63)-BA63</f>
        <v>2.57338058560441</v>
      </c>
    </row>
    <row r="64" customFormat="false" ht="15" hidden="false" customHeight="false" outlineLevel="0" collapsed="false">
      <c r="B64" s="5" t="s">
        <v>48</v>
      </c>
      <c r="C64" s="5" t="n">
        <v>0.732038968043507</v>
      </c>
      <c r="D64" s="5" t="n">
        <v>0.522858459055191</v>
      </c>
      <c r="E64" s="5" t="n">
        <v>0.570295065924601</v>
      </c>
      <c r="F64" s="5" t="n">
        <v>0.268683424258894</v>
      </c>
      <c r="G64" s="5" t="n">
        <v>0.800795250797852</v>
      </c>
      <c r="H64" s="5" t="n">
        <v>0.421438921826629</v>
      </c>
      <c r="I64" s="5" t="n">
        <f aca="false">C64+D64+E64+F64+G64-H64</f>
        <v>2.47323224625342</v>
      </c>
      <c r="K64" s="16" t="n">
        <f aca="false">I64/M55*100</f>
        <v>11.5127397000058</v>
      </c>
      <c r="L64" s="17" t="s">
        <v>77</v>
      </c>
      <c r="M64" s="19" t="n">
        <v>75.25</v>
      </c>
      <c r="N64" s="19" t="n">
        <f aca="false">M64+K64</f>
        <v>86.7627397000058</v>
      </c>
      <c r="O64" s="17"/>
      <c r="P64" s="17"/>
      <c r="Q64" s="18"/>
      <c r="S64" s="16"/>
      <c r="T64" s="17"/>
      <c r="U64" s="17"/>
      <c r="V64" s="17"/>
      <c r="W64" s="17"/>
      <c r="X64" s="17"/>
      <c r="Y64" s="17"/>
      <c r="Z64" s="18"/>
      <c r="AB64" s="16"/>
      <c r="AC64" s="17"/>
      <c r="AD64" s="17"/>
      <c r="AE64" s="17"/>
      <c r="AF64" s="17"/>
      <c r="AG64" s="17"/>
      <c r="AH64" s="17"/>
      <c r="AI64" s="18"/>
      <c r="AK64" s="16"/>
      <c r="AL64" s="17"/>
      <c r="AM64" s="17"/>
      <c r="AN64" s="17"/>
      <c r="AO64" s="17"/>
      <c r="AP64" s="17"/>
      <c r="AQ64" s="17"/>
      <c r="AR64" s="17"/>
      <c r="AS64" s="18"/>
      <c r="AU64" s="22" t="s">
        <v>124</v>
      </c>
      <c r="AV64" s="22" t="n">
        <v>0.700993844680082</v>
      </c>
      <c r="AW64" s="22" t="n">
        <v>0.507250585928421</v>
      </c>
      <c r="AX64" s="22" t="n">
        <v>0.3878130539961</v>
      </c>
      <c r="AY64" s="22" t="n">
        <v>0.624482049611768</v>
      </c>
      <c r="AZ64" s="22" t="n">
        <v>0.624487071882101</v>
      </c>
      <c r="BA64" s="22" t="n">
        <v>0.261562269678967</v>
      </c>
      <c r="BB64" s="22" t="n">
        <f aca="false">SUM(AV64:AZ64)-BA64</f>
        <v>2.5834643364195</v>
      </c>
    </row>
    <row r="65" customFormat="false" ht="15" hidden="false" customHeight="false" outlineLevel="0" collapsed="false">
      <c r="B65" s="5" t="s">
        <v>50</v>
      </c>
      <c r="C65" s="5" t="n">
        <v>0.800961402298713</v>
      </c>
      <c r="D65" s="5" t="n">
        <v>0.691744562762953</v>
      </c>
      <c r="E65" s="5" t="n">
        <v>0.930173902484633</v>
      </c>
      <c r="F65" s="5" t="n">
        <v>0.366440497160744</v>
      </c>
      <c r="G65" s="5" t="n">
        <v>0.0736614299456488</v>
      </c>
      <c r="H65" s="5" t="n">
        <v>0.00177714547962227</v>
      </c>
      <c r="I65" s="5" t="n">
        <f aca="false">C65+D65+E65+F65+G65-H65</f>
        <v>2.86120464917307</v>
      </c>
      <c r="K65" s="23" t="n">
        <f aca="false">I65/M55*100</f>
        <v>13.3187267003638</v>
      </c>
      <c r="L65" s="24" t="s">
        <v>77</v>
      </c>
      <c r="M65" s="25" t="n">
        <v>86.77</v>
      </c>
      <c r="N65" s="25" t="n">
        <v>100</v>
      </c>
      <c r="O65" s="24"/>
      <c r="P65" s="24"/>
      <c r="Q65" s="26"/>
      <c r="S65" s="23"/>
      <c r="T65" s="24"/>
      <c r="U65" s="24"/>
      <c r="V65" s="24"/>
      <c r="W65" s="24"/>
      <c r="X65" s="24"/>
      <c r="Y65" s="24"/>
      <c r="Z65" s="26"/>
      <c r="AB65" s="23"/>
      <c r="AC65" s="24"/>
      <c r="AD65" s="24"/>
      <c r="AE65" s="24"/>
      <c r="AF65" s="24"/>
      <c r="AG65" s="24"/>
      <c r="AH65" s="24"/>
      <c r="AI65" s="26"/>
      <c r="AK65" s="23"/>
      <c r="AL65" s="24"/>
      <c r="AM65" s="24"/>
      <c r="AN65" s="24"/>
      <c r="AO65" s="24"/>
      <c r="AP65" s="24"/>
      <c r="AQ65" s="24"/>
      <c r="AR65" s="24"/>
      <c r="AS65" s="26"/>
      <c r="AU65" s="5" t="s">
        <v>99</v>
      </c>
      <c r="AV65" s="5" t="n">
        <v>0.800961402298713</v>
      </c>
      <c r="AW65" s="5" t="n">
        <v>0.691744562762953</v>
      </c>
      <c r="AX65" s="5" t="n">
        <v>0.930173902484633</v>
      </c>
      <c r="AY65" s="5" t="n">
        <v>0.366440497160744</v>
      </c>
      <c r="AZ65" s="5" t="n">
        <v>0.0736614299456488</v>
      </c>
      <c r="BA65" s="5" t="n">
        <v>0.00177714547962227</v>
      </c>
      <c r="BB65" s="5" t="n">
        <f aca="false">SUM(AV65:AZ65)-BA65</f>
        <v>2.86120464917307</v>
      </c>
    </row>
    <row r="67" customFormat="false" ht="15" hidden="false" customHeight="false" outlineLevel="0" collapsed="false">
      <c r="D67" s="3" t="s">
        <v>125</v>
      </c>
      <c r="E67" s="3"/>
    </row>
    <row r="68" customFormat="false" ht="15" hidden="false" customHeight="false" outlineLevel="0" collapsed="false">
      <c r="B68" s="4"/>
      <c r="C68" s="4" t="s">
        <v>27</v>
      </c>
      <c r="D68" s="4" t="s">
        <v>28</v>
      </c>
      <c r="E68" s="4" t="s">
        <v>29</v>
      </c>
      <c r="F68" s="4" t="s">
        <v>30</v>
      </c>
      <c r="G68" s="4" t="s">
        <v>31</v>
      </c>
      <c r="H68" s="4" t="s">
        <v>32</v>
      </c>
      <c r="I68" s="4" t="s">
        <v>70</v>
      </c>
      <c r="K68" s="10" t="s">
        <v>116</v>
      </c>
      <c r="L68" s="11"/>
      <c r="M68" s="11" t="n">
        <f aca="false">SUM(I69:I78)</f>
        <v>18.6265583851953</v>
      </c>
      <c r="N68" s="12" t="s">
        <v>72</v>
      </c>
      <c r="O68" s="11" t="s">
        <v>73</v>
      </c>
      <c r="P68" s="11"/>
      <c r="Q68" s="13"/>
      <c r="S68" s="14" t="s">
        <v>74</v>
      </c>
      <c r="T68" s="11"/>
      <c r="U68" s="11"/>
      <c r="V68" s="11"/>
      <c r="W68" s="11"/>
      <c r="X68" s="11"/>
      <c r="Y68" s="11"/>
      <c r="Z68" s="13"/>
      <c r="AB68" s="14" t="s">
        <v>75</v>
      </c>
      <c r="AC68" s="11"/>
      <c r="AD68" s="11"/>
      <c r="AE68" s="11"/>
      <c r="AF68" s="11"/>
      <c r="AG68" s="11"/>
      <c r="AH68" s="11"/>
      <c r="AI68" s="13"/>
      <c r="AK68" s="14"/>
      <c r="AL68" s="11"/>
      <c r="AM68" s="11"/>
      <c r="AN68" s="11"/>
      <c r="AO68" s="11"/>
      <c r="AP68" s="11"/>
      <c r="AQ68" s="11"/>
      <c r="AR68" s="11"/>
      <c r="AS68" s="13"/>
      <c r="AU68" s="4"/>
      <c r="AV68" s="4" t="s">
        <v>27</v>
      </c>
      <c r="AW68" s="4" t="s">
        <v>28</v>
      </c>
      <c r="AX68" s="4" t="s">
        <v>29</v>
      </c>
      <c r="AY68" s="4" t="s">
        <v>30</v>
      </c>
      <c r="AZ68" s="4" t="s">
        <v>31</v>
      </c>
      <c r="BA68" s="4" t="s">
        <v>32</v>
      </c>
      <c r="BB68" s="4" t="s">
        <v>70</v>
      </c>
    </row>
    <row r="69" customFormat="false" ht="15" hidden="false" customHeight="false" outlineLevel="0" collapsed="false">
      <c r="B69" s="5" t="s">
        <v>34</v>
      </c>
      <c r="C69" s="5" t="n">
        <v>0.29167125383794</v>
      </c>
      <c r="D69" s="5" t="n">
        <v>0.343239654830096</v>
      </c>
      <c r="E69" s="5" t="n">
        <v>0.765223443887292</v>
      </c>
      <c r="F69" s="5" t="n">
        <v>0.78888080868907</v>
      </c>
      <c r="G69" s="5" t="n">
        <v>0.576709138730565</v>
      </c>
      <c r="H69" s="5" t="n">
        <v>0.580344179617203</v>
      </c>
      <c r="I69" s="5" t="n">
        <f aca="false">C69+D69+E69+F69+G69-H69</f>
        <v>2.18538012035776</v>
      </c>
      <c r="K69" s="16" t="n">
        <f aca="false">I69/M68*100</f>
        <v>11.7326028521444</v>
      </c>
      <c r="L69" s="17" t="s">
        <v>77</v>
      </c>
      <c r="M69" s="17" t="n">
        <v>0</v>
      </c>
      <c r="N69" s="19" t="n">
        <f aca="false">M69+K69</f>
        <v>11.7326028521444</v>
      </c>
      <c r="O69" s="17" t="n">
        <v>1</v>
      </c>
      <c r="P69" s="17" t="n">
        <v>71.4901109154107</v>
      </c>
      <c r="Q69" s="18"/>
      <c r="S69" s="16" t="s">
        <v>53</v>
      </c>
      <c r="T69" s="17" t="s">
        <v>59</v>
      </c>
      <c r="U69" s="17" t="n">
        <v>42.0908737052407</v>
      </c>
      <c r="V69" s="17"/>
      <c r="W69" s="17"/>
      <c r="X69" s="17"/>
      <c r="Y69" s="17"/>
      <c r="Z69" s="18"/>
      <c r="AB69" s="16" t="s">
        <v>78</v>
      </c>
      <c r="AC69" s="17" t="n">
        <v>26.0273381186371</v>
      </c>
      <c r="AD69" s="17" t="n">
        <v>50.4771288453443</v>
      </c>
      <c r="AE69" s="17" t="n">
        <v>47.1278234169977</v>
      </c>
      <c r="AF69" s="17" t="n">
        <v>19.6871740634927</v>
      </c>
      <c r="AG69" s="17" t="n">
        <v>67.6962254399734</v>
      </c>
      <c r="AH69" s="17" t="n">
        <v>63.5110476352076</v>
      </c>
      <c r="AI69" s="18"/>
      <c r="AK69" s="16"/>
      <c r="AL69" s="17" t="s">
        <v>27</v>
      </c>
      <c r="AM69" s="17" t="s">
        <v>28</v>
      </c>
      <c r="AN69" s="17" t="s">
        <v>29</v>
      </c>
      <c r="AO69" s="17" t="s">
        <v>30</v>
      </c>
      <c r="AP69" s="17" t="s">
        <v>31</v>
      </c>
      <c r="AQ69" s="17" t="s">
        <v>32</v>
      </c>
      <c r="AR69" s="17" t="s">
        <v>62</v>
      </c>
      <c r="AS69" s="18"/>
      <c r="AU69" s="5" t="s">
        <v>79</v>
      </c>
      <c r="AV69" s="5" t="n">
        <v>0.29167125383794</v>
      </c>
      <c r="AW69" s="5" t="n">
        <v>0.343239654830096</v>
      </c>
      <c r="AX69" s="5" t="n">
        <v>0.765223443887292</v>
      </c>
      <c r="AY69" s="5" t="n">
        <v>0.78888080868907</v>
      </c>
      <c r="AZ69" s="5" t="n">
        <v>0.576709138730565</v>
      </c>
      <c r="BA69" s="5" t="n">
        <v>0.580344179617203</v>
      </c>
      <c r="BB69" s="5" t="n">
        <f aca="false">SUM(AV69:AZ69)-BA69</f>
        <v>2.18538012035776</v>
      </c>
    </row>
    <row r="70" customFormat="false" ht="15" hidden="false" customHeight="false" outlineLevel="0" collapsed="false">
      <c r="A70" s="2" t="s">
        <v>81</v>
      </c>
      <c r="B70" s="5" t="s">
        <v>35</v>
      </c>
      <c r="C70" s="5" t="n">
        <v>0.168157639740685</v>
      </c>
      <c r="D70" s="5" t="n">
        <v>0.183049639647858</v>
      </c>
      <c r="E70" s="5" t="n">
        <v>0.518967796861999</v>
      </c>
      <c r="F70" s="5" t="n">
        <v>0.373034981837203</v>
      </c>
      <c r="G70" s="5" t="n">
        <v>0.778183724388082</v>
      </c>
      <c r="H70" s="5" t="n">
        <v>0.834161749111577</v>
      </c>
      <c r="I70" s="5" t="n">
        <f aca="false">C70+D70+E70+F70+G70-H70</f>
        <v>1.18723203336425</v>
      </c>
      <c r="K70" s="16" t="n">
        <f aca="false">I70/M68*100</f>
        <v>6.37386686693493</v>
      </c>
      <c r="L70" s="17" t="s">
        <v>77</v>
      </c>
      <c r="M70" s="19" t="n">
        <v>11.74</v>
      </c>
      <c r="N70" s="19" t="n">
        <f aca="false">M70+K70</f>
        <v>18.1138668669349</v>
      </c>
      <c r="O70" s="17" t="n">
        <v>2</v>
      </c>
      <c r="P70" s="17" t="n">
        <v>31.3935063026166</v>
      </c>
      <c r="Q70" s="18"/>
      <c r="S70" s="16"/>
      <c r="T70" s="17" t="s">
        <v>27</v>
      </c>
      <c r="U70" s="17" t="s">
        <v>28</v>
      </c>
      <c r="V70" s="17" t="s">
        <v>29</v>
      </c>
      <c r="W70" s="17" t="s">
        <v>30</v>
      </c>
      <c r="X70" s="17" t="s">
        <v>31</v>
      </c>
      <c r="Y70" s="17" t="s">
        <v>32</v>
      </c>
      <c r="Z70" s="18"/>
      <c r="AB70" s="16"/>
      <c r="AC70" s="17" t="s">
        <v>27</v>
      </c>
      <c r="AD70" s="17" t="s">
        <v>28</v>
      </c>
      <c r="AE70" s="17" t="s">
        <v>29</v>
      </c>
      <c r="AF70" s="17" t="s">
        <v>30</v>
      </c>
      <c r="AG70" s="17" t="s">
        <v>31</v>
      </c>
      <c r="AH70" s="17" t="s">
        <v>32</v>
      </c>
      <c r="AI70" s="18"/>
      <c r="AK70" s="16" t="s">
        <v>82</v>
      </c>
      <c r="AL70" s="5" t="n">
        <v>0.577026886980346</v>
      </c>
      <c r="AM70" s="5" t="n">
        <v>0.965128999127719</v>
      </c>
      <c r="AN70" s="5" t="n">
        <v>0.54783554532564</v>
      </c>
      <c r="AO70" s="5" t="n">
        <v>0.516513756269495</v>
      </c>
      <c r="AP70" s="5" t="n">
        <v>0.90128276410247</v>
      </c>
      <c r="AQ70" s="5" t="n">
        <v>0.56690690081387</v>
      </c>
      <c r="AR70" s="5" t="n">
        <f aca="false">SUM(AL70:AP70)-AQ70</f>
        <v>2.9408810509918</v>
      </c>
      <c r="AS70" s="18" t="s">
        <v>117</v>
      </c>
      <c r="AU70" s="5" t="s">
        <v>84</v>
      </c>
      <c r="AV70" s="5" t="n">
        <v>0.168157639740685</v>
      </c>
      <c r="AW70" s="5" t="n">
        <v>0.183049639647858</v>
      </c>
      <c r="AX70" s="5" t="n">
        <v>0.518967796861999</v>
      </c>
      <c r="AY70" s="5" t="n">
        <v>0.373034981837203</v>
      </c>
      <c r="AZ70" s="5" t="n">
        <v>0.778183724388082</v>
      </c>
      <c r="BA70" s="5" t="n">
        <v>0.834161749111577</v>
      </c>
      <c r="BB70" s="5" t="n">
        <f aca="false">SUM(AV70:AZ70)-BA70</f>
        <v>1.18723203336425</v>
      </c>
    </row>
    <row r="71" customFormat="false" ht="15" hidden="false" customHeight="false" outlineLevel="0" collapsed="false">
      <c r="A71" s="20" t="n">
        <v>4</v>
      </c>
      <c r="B71" s="5" t="s">
        <v>37</v>
      </c>
      <c r="C71" s="5" t="n">
        <v>0.376665011605455</v>
      </c>
      <c r="D71" s="5" t="n">
        <v>0.394410322094778</v>
      </c>
      <c r="E71" s="5" t="n">
        <v>0.454996904669911</v>
      </c>
      <c r="F71" s="5" t="n">
        <v>0.108334221256151</v>
      </c>
      <c r="G71" s="5" t="n">
        <v>0.357011134820618</v>
      </c>
      <c r="H71" s="5" t="n">
        <v>0.803869720834787</v>
      </c>
      <c r="I71" s="5" t="n">
        <f aca="false">C71+D71+E71+F71+G71-H71</f>
        <v>0.887547873612126</v>
      </c>
      <c r="K71" s="16" t="n">
        <f aca="false">I71/M68*100</f>
        <v>4.7649590185032</v>
      </c>
      <c r="L71" s="17" t="s">
        <v>77</v>
      </c>
      <c r="M71" s="19" t="n">
        <v>18.12</v>
      </c>
      <c r="N71" s="19" t="n">
        <f aca="false">M71+K71</f>
        <v>22.8849590185032</v>
      </c>
      <c r="O71" s="17"/>
      <c r="P71" s="17"/>
      <c r="Q71" s="18"/>
      <c r="S71" s="16" t="s">
        <v>86</v>
      </c>
      <c r="T71" s="5" t="n">
        <v>0.577026886980346</v>
      </c>
      <c r="U71" s="5" t="n">
        <v>0.965128999127719</v>
      </c>
      <c r="V71" s="5" t="n">
        <v>0.54783554532564</v>
      </c>
      <c r="W71" s="5" t="n">
        <v>0.516513756269495</v>
      </c>
      <c r="X71" s="5" t="n">
        <v>0.90128276410247</v>
      </c>
      <c r="Y71" s="5" t="n">
        <v>0.56690690081387</v>
      </c>
      <c r="Z71" s="18"/>
      <c r="AB71" s="16" t="s">
        <v>87</v>
      </c>
      <c r="AC71" s="5" t="n">
        <v>0.723782711367659</v>
      </c>
      <c r="AD71" s="5" t="n">
        <v>0.580749749424859</v>
      </c>
      <c r="AE71" s="5" t="n">
        <v>0.592302712067506</v>
      </c>
      <c r="AF71" s="5" t="n">
        <v>0.680244039611325</v>
      </c>
      <c r="AG71" s="5" t="n">
        <v>0.796145793475957</v>
      </c>
      <c r="AH71" s="5" t="n">
        <v>0.661502055251899</v>
      </c>
      <c r="AI71" s="18"/>
      <c r="AK71" s="16" t="s">
        <v>88</v>
      </c>
      <c r="AL71" s="5" t="n">
        <v>0.870538535754972</v>
      </c>
      <c r="AM71" s="5" t="n">
        <v>0.196370499721998</v>
      </c>
      <c r="AN71" s="5" t="n">
        <v>0.636769878809372</v>
      </c>
      <c r="AO71" s="5" t="n">
        <v>0.843974322953155</v>
      </c>
      <c r="AP71" s="5" t="n">
        <v>0.691008822849444</v>
      </c>
      <c r="AQ71" s="5" t="n">
        <v>0.756097209689927</v>
      </c>
      <c r="AR71" s="5" t="n">
        <f aca="false">SUM(AL71:AP71)-AQ71</f>
        <v>2.48256485039901</v>
      </c>
      <c r="AS71" s="18" t="s">
        <v>123</v>
      </c>
      <c r="AU71" s="5" t="s">
        <v>90</v>
      </c>
      <c r="AV71" s="5" t="n">
        <v>0.376665011605455</v>
      </c>
      <c r="AW71" s="5" t="n">
        <v>0.394410322094778</v>
      </c>
      <c r="AX71" s="5" t="n">
        <v>0.454996904669911</v>
      </c>
      <c r="AY71" s="5" t="n">
        <v>0.108334221256151</v>
      </c>
      <c r="AZ71" s="5" t="n">
        <v>0.357011134820618</v>
      </c>
      <c r="BA71" s="5" t="n">
        <v>0.803869720834787</v>
      </c>
      <c r="BB71" s="5" t="n">
        <f aca="false">SUM(AV71:AZ71)-BA71</f>
        <v>0.887547873612126</v>
      </c>
      <c r="BC71" s="21" t="n">
        <v>4</v>
      </c>
    </row>
    <row r="72" customFormat="false" ht="15" hidden="false" customHeight="false" outlineLevel="0" collapsed="false">
      <c r="A72" s="20"/>
      <c r="B72" s="5" t="s">
        <v>39</v>
      </c>
      <c r="C72" s="5" t="n">
        <v>0.870538535754972</v>
      </c>
      <c r="D72" s="5" t="n">
        <v>0.196370499721998</v>
      </c>
      <c r="E72" s="5" t="n">
        <v>0.636769878809372</v>
      </c>
      <c r="F72" s="5" t="n">
        <v>0.843974322953155</v>
      </c>
      <c r="G72" s="5" t="n">
        <v>0.691008822849444</v>
      </c>
      <c r="H72" s="5" t="n">
        <v>0.756097209689927</v>
      </c>
      <c r="I72" s="5" t="n">
        <f aca="false">C72+D72+E72+F72+G72-H72</f>
        <v>2.48256485039901</v>
      </c>
      <c r="K72" s="16" t="n">
        <f aca="false">I72/M68*100</f>
        <v>13.328092066499</v>
      </c>
      <c r="L72" s="17" t="s">
        <v>77</v>
      </c>
      <c r="M72" s="19" t="n">
        <v>22.89</v>
      </c>
      <c r="N72" s="19" t="n">
        <f aca="false">M72+K72</f>
        <v>36.218092066499</v>
      </c>
      <c r="O72" s="17" t="s">
        <v>92</v>
      </c>
      <c r="P72" s="17"/>
      <c r="Q72" s="18"/>
      <c r="S72" s="16" t="s">
        <v>93</v>
      </c>
      <c r="T72" s="5" t="n">
        <v>0.870538535754972</v>
      </c>
      <c r="U72" s="5" t="n">
        <v>0.196370499721998</v>
      </c>
      <c r="V72" s="5" t="n">
        <v>0.636769878809372</v>
      </c>
      <c r="W72" s="5" t="n">
        <v>0.843974322953155</v>
      </c>
      <c r="X72" s="5" t="n">
        <v>0.691008822849444</v>
      </c>
      <c r="Y72" s="5" t="n">
        <v>0.756097209689927</v>
      </c>
      <c r="Z72" s="18"/>
      <c r="AB72" s="16" t="s">
        <v>94</v>
      </c>
      <c r="AC72" s="5" t="s">
        <v>95</v>
      </c>
      <c r="AD72" s="5" t="s">
        <v>95</v>
      </c>
      <c r="AE72" s="5" t="s">
        <v>95</v>
      </c>
      <c r="AF72" s="5" t="s">
        <v>95</v>
      </c>
      <c r="AG72" s="5" t="s">
        <v>95</v>
      </c>
      <c r="AH72" s="5" t="s">
        <v>95</v>
      </c>
      <c r="AI72" s="18"/>
      <c r="AK72" s="16" t="s">
        <v>96</v>
      </c>
      <c r="AL72" s="5" t="n">
        <v>0.723782711367659</v>
      </c>
      <c r="AM72" s="5" t="n">
        <v>0.580749749424859</v>
      </c>
      <c r="AN72" s="5" t="n">
        <v>0.592302712067506</v>
      </c>
      <c r="AO72" s="5" t="n">
        <v>0.680244039611325</v>
      </c>
      <c r="AP72" s="5" t="n">
        <v>0.796145793475957</v>
      </c>
      <c r="AQ72" s="5" t="n">
        <v>0.661502055251899</v>
      </c>
      <c r="AR72" s="5" t="n">
        <f aca="false">SUM(AL72:AP72)-AQ72</f>
        <v>2.71172295069541</v>
      </c>
      <c r="AS72" s="18"/>
      <c r="AU72" s="22" t="s">
        <v>126</v>
      </c>
      <c r="AV72" s="22" t="n">
        <v>0.723782711367659</v>
      </c>
      <c r="AW72" s="22" t="n">
        <v>0.580749749424859</v>
      </c>
      <c r="AX72" s="22" t="n">
        <v>0.592302712067506</v>
      </c>
      <c r="AY72" s="22" t="n">
        <v>0.680244039611325</v>
      </c>
      <c r="AZ72" s="22" t="n">
        <v>0.796145793475957</v>
      </c>
      <c r="BA72" s="22" t="n">
        <v>0.661502055251899</v>
      </c>
      <c r="BB72" s="22" t="n">
        <f aca="false">SUM(AV72:AZ72)-BA72</f>
        <v>2.71172295069541</v>
      </c>
      <c r="BC72" s="21"/>
    </row>
    <row r="73" customFormat="false" ht="15" hidden="false" customHeight="false" outlineLevel="0" collapsed="false">
      <c r="A73" s="20"/>
      <c r="B73" s="5" t="s">
        <v>41</v>
      </c>
      <c r="C73" s="5" t="n">
        <v>0.24602986623033</v>
      </c>
      <c r="D73" s="5" t="n">
        <v>0.845399257815376</v>
      </c>
      <c r="E73" s="5" t="n">
        <v>0.0195454397276373</v>
      </c>
      <c r="F73" s="5" t="n">
        <v>0.577747967819911</v>
      </c>
      <c r="G73" s="5" t="n">
        <v>0.406165077613918</v>
      </c>
      <c r="H73" s="5" t="n">
        <v>0.561519089649582</v>
      </c>
      <c r="I73" s="5" t="n">
        <f aca="false">C73+D73+E73+F73+G73-H73</f>
        <v>1.53336851955759</v>
      </c>
      <c r="K73" s="16" t="n">
        <f aca="false">I73/M68*100</f>
        <v>8.23216231279924</v>
      </c>
      <c r="L73" s="17" t="s">
        <v>77</v>
      </c>
      <c r="M73" s="19" t="n">
        <v>36.23</v>
      </c>
      <c r="N73" s="19" t="n">
        <f aca="false">M73+K73</f>
        <v>44.4621623127992</v>
      </c>
      <c r="O73" s="17" t="s">
        <v>110</v>
      </c>
      <c r="P73" s="17" t="s">
        <v>97</v>
      </c>
      <c r="Q73" s="18"/>
      <c r="S73" s="16" t="s">
        <v>101</v>
      </c>
      <c r="T73" s="5" t="n">
        <f aca="false">(T71+T72)/2</f>
        <v>0.723782711367659</v>
      </c>
      <c r="U73" s="5" t="n">
        <f aca="false">(U71+U72)/2</f>
        <v>0.580749749424858</v>
      </c>
      <c r="V73" s="5" t="n">
        <f aca="false">(V71+V72)/2</f>
        <v>0.592302712067506</v>
      </c>
      <c r="W73" s="5" t="n">
        <f aca="false">(W71+W72)/2</f>
        <v>0.680244039611325</v>
      </c>
      <c r="X73" s="5" t="n">
        <f aca="false">(X71+X72)/2</f>
        <v>0.796145793475957</v>
      </c>
      <c r="Y73" s="5" t="n">
        <f aca="false">(Y71+Y72)/2</f>
        <v>0.661502055251899</v>
      </c>
      <c r="Z73" s="18"/>
      <c r="AB73" s="16" t="s">
        <v>102</v>
      </c>
      <c r="AC73" s="5" t="n">
        <v>0.723782711367659</v>
      </c>
      <c r="AD73" s="5" t="n">
        <v>0.580749749424859</v>
      </c>
      <c r="AE73" s="5" t="n">
        <v>0.592302712067506</v>
      </c>
      <c r="AF73" s="5" t="n">
        <v>0.680244039611325</v>
      </c>
      <c r="AG73" s="5" t="n">
        <v>0.796145793475957</v>
      </c>
      <c r="AH73" s="5" t="n">
        <v>0.661502055251899</v>
      </c>
      <c r="AI73" s="18"/>
      <c r="AK73" s="16"/>
      <c r="AL73" s="17"/>
      <c r="AM73" s="17"/>
      <c r="AN73" s="17"/>
      <c r="AO73" s="17"/>
      <c r="AP73" s="17"/>
      <c r="AQ73" s="17"/>
      <c r="AR73" s="17"/>
      <c r="AS73" s="18"/>
      <c r="AU73" s="5" t="s">
        <v>100</v>
      </c>
      <c r="AV73" s="5" t="n">
        <v>0.24602986623033</v>
      </c>
      <c r="AW73" s="5" t="n">
        <v>0.845399257815376</v>
      </c>
      <c r="AX73" s="5" t="n">
        <v>0.0195454397276373</v>
      </c>
      <c r="AY73" s="5" t="n">
        <v>0.577747967819911</v>
      </c>
      <c r="AZ73" s="5" t="n">
        <v>0.406165077613918</v>
      </c>
      <c r="BA73" s="5" t="n">
        <v>0.561519089649582</v>
      </c>
      <c r="BB73" s="5" t="n">
        <f aca="false">SUM(AV73:AZ73)-BA73</f>
        <v>1.53336851955759</v>
      </c>
      <c r="BC73" s="21"/>
    </row>
    <row r="74" customFormat="false" ht="15" hidden="false" customHeight="false" outlineLevel="0" collapsed="false">
      <c r="A74" s="20"/>
      <c r="B74" s="5" t="s">
        <v>42</v>
      </c>
      <c r="C74" s="5" t="n">
        <v>0.107735313075061</v>
      </c>
      <c r="D74" s="5" t="n">
        <v>0.825966225761299</v>
      </c>
      <c r="E74" s="5" t="n">
        <v>0.336694292115812</v>
      </c>
      <c r="F74" s="5" t="n">
        <v>0.00498762085801618</v>
      </c>
      <c r="G74" s="5" t="n">
        <v>0.77014461574476</v>
      </c>
      <c r="H74" s="5" t="n">
        <v>0.790009858728514</v>
      </c>
      <c r="I74" s="5" t="n">
        <f aca="false">C74+D74+E74+F74+G74-H74</f>
        <v>1.25551820882643</v>
      </c>
      <c r="K74" s="16" t="n">
        <f aca="false">I74/M68*100</f>
        <v>6.74047337603894</v>
      </c>
      <c r="L74" s="17" t="s">
        <v>77</v>
      </c>
      <c r="M74" s="19" t="n">
        <v>44.47</v>
      </c>
      <c r="N74" s="19" t="n">
        <f aca="false">M74+K74</f>
        <v>51.2104733760389</v>
      </c>
      <c r="O74" s="17"/>
      <c r="P74" s="17"/>
      <c r="Q74" s="18"/>
      <c r="S74" s="16"/>
      <c r="T74" s="17"/>
      <c r="U74" s="17"/>
      <c r="V74" s="17"/>
      <c r="W74" s="17"/>
      <c r="X74" s="17"/>
      <c r="Y74" s="17"/>
      <c r="Z74" s="18"/>
      <c r="AB74" s="16"/>
      <c r="AC74" s="17"/>
      <c r="AD74" s="17"/>
      <c r="AE74" s="17"/>
      <c r="AF74" s="17"/>
      <c r="AG74" s="17"/>
      <c r="AH74" s="17"/>
      <c r="AI74" s="18"/>
      <c r="AK74" s="16"/>
      <c r="AL74" s="17"/>
      <c r="AM74" s="17"/>
      <c r="AN74" s="17"/>
      <c r="AO74" s="17"/>
      <c r="AP74" s="17"/>
      <c r="AQ74" s="17" t="s">
        <v>105</v>
      </c>
      <c r="AR74" s="17" t="n">
        <f aca="false">MIN(AR70:AR72)</f>
        <v>2.48256485039901</v>
      </c>
      <c r="AS74" s="18"/>
      <c r="AU74" s="5" t="s">
        <v>106</v>
      </c>
      <c r="AV74" s="5" t="n">
        <v>0.107735313075061</v>
      </c>
      <c r="AW74" s="5" t="n">
        <v>0.825966225761299</v>
      </c>
      <c r="AX74" s="5" t="n">
        <v>0.336694292115812</v>
      </c>
      <c r="AY74" s="5" t="n">
        <v>0.00498762085801618</v>
      </c>
      <c r="AZ74" s="5" t="n">
        <v>0.77014461574476</v>
      </c>
      <c r="BA74" s="5" t="n">
        <v>0.790009858728514</v>
      </c>
      <c r="BB74" s="5" t="n">
        <f aca="false">SUM(AV74:AZ74)-BA74</f>
        <v>1.25551820882643</v>
      </c>
      <c r="BC74" s="21"/>
    </row>
    <row r="75" customFormat="false" ht="15" hidden="false" customHeight="false" outlineLevel="0" collapsed="false">
      <c r="A75" s="20"/>
      <c r="B75" s="5" t="s">
        <v>44</v>
      </c>
      <c r="C75" s="5" t="n">
        <v>0.382578845178101</v>
      </c>
      <c r="D75" s="5" t="n">
        <v>0.630170685318564</v>
      </c>
      <c r="E75" s="5" t="n">
        <v>0.579147877519448</v>
      </c>
      <c r="F75" s="5" t="n">
        <v>0.868316809392363</v>
      </c>
      <c r="G75" s="5" t="n">
        <v>0.99144640266427</v>
      </c>
      <c r="H75" s="5" t="n">
        <v>0.591859062651279</v>
      </c>
      <c r="I75" s="5" t="n">
        <f aca="false">C75+D75+E75+F75+G75-H75</f>
        <v>2.85980155742147</v>
      </c>
      <c r="K75" s="16" t="n">
        <f aca="false">I75/M68*100</f>
        <v>15.3533545933772</v>
      </c>
      <c r="L75" s="17" t="s">
        <v>77</v>
      </c>
      <c r="M75" s="19" t="n">
        <v>51.22</v>
      </c>
      <c r="N75" s="19" t="n">
        <f aca="false">M75+K75</f>
        <v>66.5733545933772</v>
      </c>
      <c r="O75" s="17"/>
      <c r="P75" s="17"/>
      <c r="Q75" s="18"/>
      <c r="S75" s="16"/>
      <c r="T75" s="17"/>
      <c r="U75" s="17"/>
      <c r="V75" s="17"/>
      <c r="W75" s="17"/>
      <c r="X75" s="17"/>
      <c r="Y75" s="17"/>
      <c r="Z75" s="18"/>
      <c r="AB75" s="16"/>
      <c r="AC75" s="17"/>
      <c r="AD75" s="17"/>
      <c r="AE75" s="17"/>
      <c r="AF75" s="17"/>
      <c r="AG75" s="17"/>
      <c r="AH75" s="17"/>
      <c r="AI75" s="18"/>
      <c r="AK75" s="16"/>
      <c r="AL75" s="17"/>
      <c r="AM75" s="17"/>
      <c r="AN75" s="17"/>
      <c r="AO75" s="17"/>
      <c r="AP75" s="17"/>
      <c r="AQ75" s="17"/>
      <c r="AR75" s="17"/>
      <c r="AS75" s="18"/>
      <c r="AU75" s="5" t="s">
        <v>108</v>
      </c>
      <c r="AV75" s="5" t="n">
        <v>0.382578845178101</v>
      </c>
      <c r="AW75" s="5" t="n">
        <v>0.630170685318564</v>
      </c>
      <c r="AX75" s="5" t="n">
        <v>0.579147877519448</v>
      </c>
      <c r="AY75" s="5" t="n">
        <v>0.868316809392363</v>
      </c>
      <c r="AZ75" s="5" t="n">
        <v>0.99144640266427</v>
      </c>
      <c r="BA75" s="5" t="n">
        <v>0.591859062651279</v>
      </c>
      <c r="BB75" s="5" t="n">
        <f aca="false">SUM(AV75:AZ75)-BA75</f>
        <v>2.85980155742147</v>
      </c>
      <c r="BC75" s="21"/>
    </row>
    <row r="76" customFormat="false" ht="15" hidden="false" customHeight="false" outlineLevel="0" collapsed="false">
      <c r="B76" s="5" t="s">
        <v>46</v>
      </c>
      <c r="C76" s="5" t="n">
        <v>0.577026886980346</v>
      </c>
      <c r="D76" s="5" t="n">
        <v>0.965128999127719</v>
      </c>
      <c r="E76" s="5" t="n">
        <v>0.54783554532564</v>
      </c>
      <c r="F76" s="5" t="n">
        <v>0.516513756269495</v>
      </c>
      <c r="G76" s="5" t="n">
        <v>0.90128276410247</v>
      </c>
      <c r="H76" s="5" t="n">
        <v>0.56690690081387</v>
      </c>
      <c r="I76" s="5" t="n">
        <f aca="false">C76+D76+E76+F76+G76-H76</f>
        <v>2.9408810509918</v>
      </c>
      <c r="K76" s="16" t="n">
        <f aca="false">I76/M68*100</f>
        <v>15.7886443119265</v>
      </c>
      <c r="L76" s="17" t="s">
        <v>77</v>
      </c>
      <c r="M76" s="19" t="n">
        <v>66.58</v>
      </c>
      <c r="N76" s="19" t="n">
        <f aca="false">M76+K76</f>
        <v>82.3686443119265</v>
      </c>
      <c r="O76" s="17"/>
      <c r="P76" s="17"/>
      <c r="Q76" s="18"/>
      <c r="S76" s="16"/>
      <c r="T76" s="17"/>
      <c r="U76" s="17"/>
      <c r="V76" s="17"/>
      <c r="W76" s="17"/>
      <c r="X76" s="17"/>
      <c r="Y76" s="17"/>
      <c r="Z76" s="18"/>
      <c r="AB76" s="16"/>
      <c r="AC76" s="17"/>
      <c r="AD76" s="17"/>
      <c r="AE76" s="17"/>
      <c r="AF76" s="17"/>
      <c r="AG76" s="17"/>
      <c r="AH76" s="17"/>
      <c r="AI76" s="18"/>
      <c r="AK76" s="16"/>
      <c r="AL76" s="17"/>
      <c r="AM76" s="17"/>
      <c r="AN76" s="17"/>
      <c r="AO76" s="17"/>
      <c r="AP76" s="17"/>
      <c r="AQ76" s="17"/>
      <c r="AR76" s="17"/>
      <c r="AS76" s="18"/>
      <c r="AU76" s="22" t="s">
        <v>110</v>
      </c>
      <c r="AV76" s="22" t="n">
        <v>0.577026886980346</v>
      </c>
      <c r="AW76" s="22" t="n">
        <v>0.965128999127719</v>
      </c>
      <c r="AX76" s="22" t="n">
        <v>0.54783554532564</v>
      </c>
      <c r="AY76" s="22" t="n">
        <v>0.516513756269495</v>
      </c>
      <c r="AZ76" s="22" t="n">
        <v>0.90128276410247</v>
      </c>
      <c r="BA76" s="22" t="n">
        <v>0.56690690081387</v>
      </c>
      <c r="BB76" s="22" t="n">
        <f aca="false">SUM(AV76:AZ76)-BA76</f>
        <v>2.9408810509918</v>
      </c>
    </row>
    <row r="77" customFormat="false" ht="15" hidden="false" customHeight="false" outlineLevel="0" collapsed="false">
      <c r="B77" s="5" t="s">
        <v>48</v>
      </c>
      <c r="C77" s="5" t="n">
        <v>0.644073462495726</v>
      </c>
      <c r="D77" s="5" t="n">
        <v>0.827157676186072</v>
      </c>
      <c r="E77" s="5" t="n">
        <v>0.358955832173478</v>
      </c>
      <c r="F77" s="5" t="n">
        <v>0.0101261950447635</v>
      </c>
      <c r="G77" s="5" t="n">
        <v>0.630231362201672</v>
      </c>
      <c r="H77" s="5" t="n">
        <v>0.783579604281465</v>
      </c>
      <c r="I77" s="5" t="n">
        <f aca="false">C77+D77+E77+F77+G77-H77</f>
        <v>1.68696492382025</v>
      </c>
      <c r="K77" s="16" t="n">
        <f aca="false">I77/M68*100</f>
        <v>9.05677199691962</v>
      </c>
      <c r="L77" s="17" t="s">
        <v>77</v>
      </c>
      <c r="M77" s="19" t="n">
        <v>82.38</v>
      </c>
      <c r="N77" s="19" t="n">
        <f aca="false">M77+K77</f>
        <v>91.4367719969196</v>
      </c>
      <c r="O77" s="17"/>
      <c r="P77" s="17"/>
      <c r="Q77" s="18"/>
      <c r="S77" s="16"/>
      <c r="T77" s="17"/>
      <c r="U77" s="17"/>
      <c r="V77" s="17"/>
      <c r="W77" s="17"/>
      <c r="X77" s="17"/>
      <c r="Y77" s="17"/>
      <c r="Z77" s="18"/>
      <c r="AB77" s="16"/>
      <c r="AC77" s="17"/>
      <c r="AD77" s="17"/>
      <c r="AE77" s="17"/>
      <c r="AF77" s="17"/>
      <c r="AG77" s="17"/>
      <c r="AH77" s="17"/>
      <c r="AI77" s="18"/>
      <c r="AK77" s="16"/>
      <c r="AL77" s="17"/>
      <c r="AM77" s="17"/>
      <c r="AN77" s="17"/>
      <c r="AO77" s="17"/>
      <c r="AP77" s="17"/>
      <c r="AQ77" s="17"/>
      <c r="AR77" s="17"/>
      <c r="AS77" s="18"/>
      <c r="AU77" s="5" t="s">
        <v>111</v>
      </c>
      <c r="AV77" s="5" t="n">
        <v>0.644073462495726</v>
      </c>
      <c r="AW77" s="5" t="n">
        <v>0.827157676186072</v>
      </c>
      <c r="AX77" s="5" t="n">
        <v>0.358955832173478</v>
      </c>
      <c r="AY77" s="5" t="n">
        <v>0.0101261950447635</v>
      </c>
      <c r="AZ77" s="5" t="n">
        <v>0.630231362201672</v>
      </c>
      <c r="BA77" s="5" t="n">
        <v>0.783579604281465</v>
      </c>
      <c r="BB77" s="5" t="n">
        <f aca="false">SUM(AV77:AZ77)-BA77</f>
        <v>1.68696492382025</v>
      </c>
    </row>
    <row r="78" customFormat="false" ht="15" hidden="false" customHeight="false" outlineLevel="0" collapsed="false">
      <c r="B78" s="5" t="s">
        <v>50</v>
      </c>
      <c r="C78" s="5" t="n">
        <v>0.503382147144029</v>
      </c>
      <c r="D78" s="5" t="n">
        <v>0.0283901136328877</v>
      </c>
      <c r="E78" s="5" t="n">
        <v>0.884212061434022</v>
      </c>
      <c r="F78" s="5" t="n">
        <v>0.000999428055590168</v>
      </c>
      <c r="G78" s="5" t="n">
        <v>0.834573348593228</v>
      </c>
      <c r="H78" s="5" t="n">
        <v>0.644257852015187</v>
      </c>
      <c r="I78" s="5" t="n">
        <f aca="false">C78+D78+E78+F78+G78-H78</f>
        <v>1.60729924684457</v>
      </c>
      <c r="K78" s="23" t="n">
        <f aca="false">I78/M68*100</f>
        <v>8.62907260485696</v>
      </c>
      <c r="L78" s="24" t="s">
        <v>77</v>
      </c>
      <c r="M78" s="25" t="n">
        <v>91.45</v>
      </c>
      <c r="N78" s="25" t="n">
        <v>100</v>
      </c>
      <c r="O78" s="24"/>
      <c r="P78" s="24"/>
      <c r="Q78" s="26"/>
      <c r="S78" s="23"/>
      <c r="T78" s="24"/>
      <c r="U78" s="24"/>
      <c r="V78" s="24"/>
      <c r="W78" s="24"/>
      <c r="X78" s="24"/>
      <c r="Y78" s="24"/>
      <c r="Z78" s="26"/>
      <c r="AB78" s="23"/>
      <c r="AC78" s="24"/>
      <c r="AD78" s="24"/>
      <c r="AE78" s="24"/>
      <c r="AF78" s="24"/>
      <c r="AG78" s="24"/>
      <c r="AH78" s="24"/>
      <c r="AI78" s="26"/>
      <c r="AK78" s="23"/>
      <c r="AL78" s="24"/>
      <c r="AM78" s="24"/>
      <c r="AN78" s="24"/>
      <c r="AO78" s="24"/>
      <c r="AP78" s="24"/>
      <c r="AQ78" s="24"/>
      <c r="AR78" s="24"/>
      <c r="AS78" s="26"/>
      <c r="AU78" s="5" t="s">
        <v>99</v>
      </c>
      <c r="AV78" s="5" t="n">
        <v>0.503382147144029</v>
      </c>
      <c r="AW78" s="5" t="n">
        <v>0.0283901136328877</v>
      </c>
      <c r="AX78" s="5" t="n">
        <v>0.884212061434022</v>
      </c>
      <c r="AY78" s="5" t="n">
        <v>0.000999428055590168</v>
      </c>
      <c r="AZ78" s="5" t="n">
        <v>0.834573348593228</v>
      </c>
      <c r="BA78" s="5" t="n">
        <v>0.644257852015187</v>
      </c>
      <c r="BB78" s="5" t="n">
        <f aca="false">SUM(AV78:AZ78)-BA78</f>
        <v>1.60729924684457</v>
      </c>
    </row>
    <row r="80" customFormat="false" ht="15" hidden="false" customHeight="false" outlineLevel="0" collapsed="false">
      <c r="D80" s="3" t="s">
        <v>127</v>
      </c>
      <c r="E80" s="3"/>
    </row>
    <row r="81" customFormat="false" ht="15" hidden="false" customHeight="false" outlineLevel="0" collapsed="false">
      <c r="B81" s="4"/>
      <c r="C81" s="4" t="s">
        <v>27</v>
      </c>
      <c r="D81" s="4" t="s">
        <v>28</v>
      </c>
      <c r="E81" s="4" t="s">
        <v>29</v>
      </c>
      <c r="F81" s="4" t="s">
        <v>30</v>
      </c>
      <c r="G81" s="4" t="s">
        <v>31</v>
      </c>
      <c r="H81" s="4" t="s">
        <v>32</v>
      </c>
      <c r="I81" s="4" t="s">
        <v>70</v>
      </c>
      <c r="K81" s="10" t="s">
        <v>116</v>
      </c>
      <c r="L81" s="11"/>
      <c r="M81" s="11" t="n">
        <f aca="false">SUM(I82:I91)</f>
        <v>20.6776476424673</v>
      </c>
      <c r="N81" s="12" t="s">
        <v>72</v>
      </c>
      <c r="O81" s="11" t="s">
        <v>73</v>
      </c>
      <c r="P81" s="11"/>
      <c r="Q81" s="13"/>
      <c r="S81" s="14" t="s">
        <v>74</v>
      </c>
      <c r="T81" s="11"/>
      <c r="U81" s="11"/>
      <c r="V81" s="11"/>
      <c r="W81" s="11"/>
      <c r="X81" s="11"/>
      <c r="Y81" s="11"/>
      <c r="Z81" s="13"/>
      <c r="AB81" s="14" t="s">
        <v>75</v>
      </c>
      <c r="AC81" s="11"/>
      <c r="AD81" s="11"/>
      <c r="AE81" s="11"/>
      <c r="AF81" s="11"/>
      <c r="AG81" s="11"/>
      <c r="AH81" s="11"/>
      <c r="AI81" s="13"/>
      <c r="AK81" s="14"/>
      <c r="AL81" s="11"/>
      <c r="AM81" s="11"/>
      <c r="AN81" s="11"/>
      <c r="AO81" s="11"/>
      <c r="AP81" s="11"/>
      <c r="AQ81" s="11"/>
      <c r="AR81" s="11"/>
      <c r="AS81" s="13"/>
      <c r="AU81" s="4"/>
      <c r="AV81" s="4" t="s">
        <v>27</v>
      </c>
      <c r="AW81" s="4" t="s">
        <v>28</v>
      </c>
      <c r="AX81" s="4" t="s">
        <v>29</v>
      </c>
      <c r="AY81" s="4" t="s">
        <v>30</v>
      </c>
      <c r="AZ81" s="4" t="s">
        <v>31</v>
      </c>
      <c r="BA81" s="4" t="s">
        <v>32</v>
      </c>
      <c r="BB81" s="4" t="s">
        <v>70</v>
      </c>
    </row>
    <row r="82" customFormat="false" ht="15" hidden="false" customHeight="false" outlineLevel="0" collapsed="false">
      <c r="B82" s="5" t="s">
        <v>79</v>
      </c>
      <c r="C82" s="5" t="n">
        <v>0.191737449535757</v>
      </c>
      <c r="D82" s="5" t="n">
        <v>0.2061508424376</v>
      </c>
      <c r="E82" s="5" t="n">
        <v>0.298348242357171</v>
      </c>
      <c r="F82" s="5" t="n">
        <v>0.271725618166636</v>
      </c>
      <c r="G82" s="5" t="n">
        <v>0.648449705840405</v>
      </c>
      <c r="H82" s="5" t="n">
        <v>0.0530429986092856</v>
      </c>
      <c r="I82" s="5" t="n">
        <f aca="false">C82+D82+E82+F82+G82-H82</f>
        <v>1.56336885972828</v>
      </c>
      <c r="K82" s="16" t="n">
        <f aca="false">I82/M81*100</f>
        <v>7.56067076274902</v>
      </c>
      <c r="L82" s="17" t="s">
        <v>77</v>
      </c>
      <c r="M82" s="17" t="n">
        <v>0</v>
      </c>
      <c r="N82" s="19" t="n">
        <f aca="false">M82+K82</f>
        <v>7.56067076274902</v>
      </c>
      <c r="O82" s="17" t="n">
        <v>1</v>
      </c>
      <c r="P82" s="17" t="n">
        <v>91.0754374172744</v>
      </c>
      <c r="Q82" s="18"/>
      <c r="S82" s="16" t="s">
        <v>53</v>
      </c>
      <c r="T82" s="17" t="s">
        <v>59</v>
      </c>
      <c r="U82" s="17" t="n">
        <v>29.8699781941772</v>
      </c>
      <c r="V82" s="17"/>
      <c r="W82" s="17"/>
      <c r="X82" s="17"/>
      <c r="Y82" s="17"/>
      <c r="Z82" s="18"/>
      <c r="AB82" s="16" t="s">
        <v>78</v>
      </c>
      <c r="AC82" s="17" t="n">
        <v>39.3246222322687</v>
      </c>
      <c r="AD82" s="17" t="n">
        <v>19.089286730418</v>
      </c>
      <c r="AE82" s="17" t="n">
        <v>41.667184677981</v>
      </c>
      <c r="AF82" s="17" t="n">
        <v>17.6283484241357</v>
      </c>
      <c r="AG82" s="17" t="n">
        <v>54.633961364227</v>
      </c>
      <c r="AH82" s="17" t="n">
        <v>29.4695303922452</v>
      </c>
      <c r="AI82" s="18"/>
      <c r="AK82" s="16"/>
      <c r="AL82" s="17" t="s">
        <v>27</v>
      </c>
      <c r="AM82" s="17" t="s">
        <v>28</v>
      </c>
      <c r="AN82" s="17" t="s">
        <v>29</v>
      </c>
      <c r="AO82" s="17" t="s">
        <v>30</v>
      </c>
      <c r="AP82" s="17" t="s">
        <v>31</v>
      </c>
      <c r="AQ82" s="17" t="s">
        <v>32</v>
      </c>
      <c r="AR82" s="17" t="s">
        <v>62</v>
      </c>
      <c r="AS82" s="18"/>
      <c r="AU82" s="5" t="s">
        <v>79</v>
      </c>
      <c r="AV82" s="5" t="n">
        <v>0.191737449535757</v>
      </c>
      <c r="AW82" s="5" t="n">
        <v>0.2061508424376</v>
      </c>
      <c r="AX82" s="5" t="n">
        <v>0.298348242357171</v>
      </c>
      <c r="AY82" s="5" t="n">
        <v>0.271725618166636</v>
      </c>
      <c r="AZ82" s="5" t="n">
        <v>0.648449705840405</v>
      </c>
      <c r="BA82" s="5" t="n">
        <v>0.0530429986092856</v>
      </c>
      <c r="BB82" s="5" t="n">
        <f aca="false">SUM(AV82:AZ82)-BA82</f>
        <v>1.56336885972828</v>
      </c>
    </row>
    <row r="83" customFormat="false" ht="15" hidden="false" customHeight="false" outlineLevel="0" collapsed="false">
      <c r="A83" s="2" t="s">
        <v>81</v>
      </c>
      <c r="B83" s="5" t="s">
        <v>84</v>
      </c>
      <c r="C83" s="5" t="n">
        <v>0.190863995740655</v>
      </c>
      <c r="D83" s="5" t="n">
        <v>0.398659185579805</v>
      </c>
      <c r="E83" s="5" t="n">
        <v>0.465433638683769</v>
      </c>
      <c r="F83" s="5" t="n">
        <v>0.0232327845041342</v>
      </c>
      <c r="G83" s="5" t="n">
        <v>0.00493128538542731</v>
      </c>
      <c r="H83" s="5" t="n">
        <v>0.227452495049901</v>
      </c>
      <c r="I83" s="5" t="n">
        <f aca="false">C83+D83+E83+F83+G83-H83</f>
        <v>0.855668394843889</v>
      </c>
      <c r="K83" s="16" t="n">
        <f aca="false">I83/M81*100</f>
        <v>4.13813219781605</v>
      </c>
      <c r="L83" s="17" t="s">
        <v>77</v>
      </c>
      <c r="M83" s="19" t="n">
        <v>7.57</v>
      </c>
      <c r="N83" s="19" t="n">
        <f aca="false">M83+K83</f>
        <v>11.7081321978161</v>
      </c>
      <c r="O83" s="17" t="n">
        <v>2</v>
      </c>
      <c r="P83" s="17" t="n">
        <v>25.0897045244827</v>
      </c>
      <c r="Q83" s="18"/>
      <c r="S83" s="16"/>
      <c r="T83" s="17" t="s">
        <v>27</v>
      </c>
      <c r="U83" s="17" t="s">
        <v>28</v>
      </c>
      <c r="V83" s="17" t="s">
        <v>29</v>
      </c>
      <c r="W83" s="17" t="s">
        <v>30</v>
      </c>
      <c r="X83" s="17" t="s">
        <v>31</v>
      </c>
      <c r="Y83" s="17" t="s">
        <v>32</v>
      </c>
      <c r="Z83" s="18"/>
      <c r="AB83" s="16"/>
      <c r="AC83" s="17" t="s">
        <v>27</v>
      </c>
      <c r="AD83" s="17" t="s">
        <v>28</v>
      </c>
      <c r="AE83" s="17" t="s">
        <v>29</v>
      </c>
      <c r="AF83" s="17" t="s">
        <v>30</v>
      </c>
      <c r="AG83" s="17" t="s">
        <v>31</v>
      </c>
      <c r="AH83" s="17" t="s">
        <v>32</v>
      </c>
      <c r="AI83" s="18"/>
      <c r="AK83" s="16" t="s">
        <v>82</v>
      </c>
      <c r="AL83" s="5" t="n">
        <v>0.569893796782381</v>
      </c>
      <c r="AM83" s="5" t="n">
        <v>0.362797915623873</v>
      </c>
      <c r="AN83" s="5" t="n">
        <v>0.513599427193854</v>
      </c>
      <c r="AO83" s="5" t="n">
        <v>0.638692477596543</v>
      </c>
      <c r="AP83" s="5" t="n">
        <v>0.488589068911554</v>
      </c>
      <c r="AQ83" s="5" t="n">
        <v>0.298135481822393</v>
      </c>
      <c r="AR83" s="5" t="n">
        <f aca="false">SUM(AL83:AP83)-AQ83</f>
        <v>2.27543720428581</v>
      </c>
      <c r="AS83" s="18" t="s">
        <v>83</v>
      </c>
      <c r="AU83" s="5" t="s">
        <v>84</v>
      </c>
      <c r="AV83" s="5" t="n">
        <v>0.190863995740655</v>
      </c>
      <c r="AW83" s="5" t="n">
        <v>0.398659185579805</v>
      </c>
      <c r="AX83" s="5" t="n">
        <v>0.465433638683769</v>
      </c>
      <c r="AY83" s="5" t="n">
        <v>0.0232327845041342</v>
      </c>
      <c r="AZ83" s="5" t="n">
        <v>0.00493128538542731</v>
      </c>
      <c r="BA83" s="5" t="n">
        <v>0.227452495049901</v>
      </c>
      <c r="BB83" s="5" t="n">
        <f aca="false">SUM(AV83:AZ83)-BA83</f>
        <v>0.855668394843889</v>
      </c>
    </row>
    <row r="84" customFormat="false" ht="15" hidden="false" customHeight="false" outlineLevel="0" collapsed="false">
      <c r="A84" s="20" t="n">
        <v>5</v>
      </c>
      <c r="B84" s="5" t="s">
        <v>90</v>
      </c>
      <c r="C84" s="5" t="n">
        <v>0.139185264295256</v>
      </c>
      <c r="D84" s="5" t="n">
        <v>0.972664499191097</v>
      </c>
      <c r="E84" s="5" t="n">
        <v>0.00953447192504131</v>
      </c>
      <c r="F84" s="5" t="n">
        <v>0.0800532348728754</v>
      </c>
      <c r="G84" s="5" t="n">
        <v>0.950774678552269</v>
      </c>
      <c r="H84" s="5" t="n">
        <v>0.132577195624018</v>
      </c>
      <c r="I84" s="5" t="n">
        <f aca="false">C84+D84+E84+F84+G84-H84</f>
        <v>2.01963495321252</v>
      </c>
      <c r="K84" s="16" t="n">
        <f aca="false">I84/M81*100</f>
        <v>9.76723749303399</v>
      </c>
      <c r="L84" s="17" t="s">
        <v>77</v>
      </c>
      <c r="M84" s="19" t="n">
        <v>11.72</v>
      </c>
      <c r="N84" s="19" t="n">
        <f aca="false">M84+K84</f>
        <v>21.487237493034</v>
      </c>
      <c r="O84" s="17"/>
      <c r="P84" s="17"/>
      <c r="Q84" s="18"/>
      <c r="S84" s="16" t="s">
        <v>86</v>
      </c>
      <c r="T84" s="5" t="n">
        <v>0.569893796782381</v>
      </c>
      <c r="U84" s="5" t="n">
        <v>0.362797915623873</v>
      </c>
      <c r="V84" s="5" t="n">
        <v>0.513599427193854</v>
      </c>
      <c r="W84" s="5" t="n">
        <v>0.638692477596543</v>
      </c>
      <c r="X84" s="5" t="n">
        <v>0.488589068911554</v>
      </c>
      <c r="Y84" s="5" t="n">
        <v>0.298135481822393</v>
      </c>
      <c r="Z84" s="18"/>
      <c r="AB84" s="16" t="s">
        <v>87</v>
      </c>
      <c r="AC84" s="5" t="n">
        <v>0.741206874404546</v>
      </c>
      <c r="AD84" s="5" t="n">
        <v>0.622212452773318</v>
      </c>
      <c r="AE84" s="5" t="n">
        <v>0.549831389677464</v>
      </c>
      <c r="AF84" s="5" t="n">
        <v>0.784922675201562</v>
      </c>
      <c r="AG84" s="5" t="n">
        <v>0.373653321303</v>
      </c>
      <c r="AH84" s="5" t="n">
        <v>0.304101910312236</v>
      </c>
      <c r="AI84" s="18"/>
      <c r="AK84" s="16" t="s">
        <v>88</v>
      </c>
      <c r="AL84" s="5" t="n">
        <v>0.912519952026711</v>
      </c>
      <c r="AM84" s="5" t="n">
        <v>0.881626989922764</v>
      </c>
      <c r="AN84" s="5" t="n">
        <v>0.586063352161075</v>
      </c>
      <c r="AO84" s="5" t="n">
        <v>0.931152872806581</v>
      </c>
      <c r="AP84" s="5" t="n">
        <v>0.258717573694447</v>
      </c>
      <c r="AQ84" s="5" t="n">
        <v>0.310068338802078</v>
      </c>
      <c r="AR84" s="5" t="n">
        <f aca="false">SUM(AL84:AP84)-AQ84</f>
        <v>3.2600124018095</v>
      </c>
      <c r="AS84" s="18" t="s">
        <v>123</v>
      </c>
      <c r="AU84" s="5" t="s">
        <v>90</v>
      </c>
      <c r="AV84" s="5" t="n">
        <v>0.139185264295256</v>
      </c>
      <c r="AW84" s="5" t="n">
        <v>0.972664499191097</v>
      </c>
      <c r="AX84" s="5" t="n">
        <v>0.00953447192504131</v>
      </c>
      <c r="AY84" s="5" t="n">
        <v>0.0800532348728754</v>
      </c>
      <c r="AZ84" s="5" t="n">
        <v>0.950774678552269</v>
      </c>
      <c r="BA84" s="5" t="n">
        <v>0.132577195624018</v>
      </c>
      <c r="BB84" s="5" t="n">
        <f aca="false">SUM(AV84:AZ84)-BA84</f>
        <v>2.01963495321252</v>
      </c>
      <c r="BC84" s="21" t="n">
        <v>5</v>
      </c>
    </row>
    <row r="85" customFormat="false" ht="15" hidden="false" customHeight="false" outlineLevel="0" collapsed="false">
      <c r="A85" s="20"/>
      <c r="B85" s="5" t="s">
        <v>97</v>
      </c>
      <c r="C85" s="5" t="n">
        <v>0.912519952026711</v>
      </c>
      <c r="D85" s="5" t="n">
        <v>0.881626989922764</v>
      </c>
      <c r="E85" s="5" t="n">
        <v>0.586063352161075</v>
      </c>
      <c r="F85" s="5" t="n">
        <v>0.931152872806581</v>
      </c>
      <c r="G85" s="5" t="n">
        <v>0.258717573694447</v>
      </c>
      <c r="H85" s="5" t="n">
        <v>0.310068338802078</v>
      </c>
      <c r="I85" s="5" t="n">
        <f aca="false">C85+D85+E85+F85+G85-H85</f>
        <v>3.2600124018095</v>
      </c>
      <c r="K85" s="16" t="n">
        <f aca="false">I85/M81*100</f>
        <v>15.7658765550979</v>
      </c>
      <c r="L85" s="17" t="s">
        <v>77</v>
      </c>
      <c r="M85" s="19" t="n">
        <v>21.5</v>
      </c>
      <c r="N85" s="19" t="n">
        <f aca="false">M85+K85</f>
        <v>37.2658765550979</v>
      </c>
      <c r="O85" s="17" t="s">
        <v>92</v>
      </c>
      <c r="P85" s="17"/>
      <c r="Q85" s="18"/>
      <c r="S85" s="16" t="s">
        <v>93</v>
      </c>
      <c r="T85" s="5" t="n">
        <v>0.912519952026711</v>
      </c>
      <c r="U85" s="5" t="n">
        <v>0.881626989922764</v>
      </c>
      <c r="V85" s="5" t="n">
        <v>0.586063352161075</v>
      </c>
      <c r="W85" s="5" t="n">
        <v>0.931152872806581</v>
      </c>
      <c r="X85" s="5" t="n">
        <v>0.258717573694447</v>
      </c>
      <c r="Y85" s="5" t="n">
        <v>0.310068338802078</v>
      </c>
      <c r="Z85" s="18"/>
      <c r="AB85" s="16" t="s">
        <v>94</v>
      </c>
      <c r="AC85" s="5" t="s">
        <v>95</v>
      </c>
      <c r="AD85" s="5" t="s">
        <v>95</v>
      </c>
      <c r="AE85" s="5" t="s">
        <v>95</v>
      </c>
      <c r="AF85" s="5" t="s">
        <v>95</v>
      </c>
      <c r="AG85" s="5" t="s">
        <v>95</v>
      </c>
      <c r="AH85" s="5" t="s">
        <v>95</v>
      </c>
      <c r="AI85" s="18"/>
      <c r="AK85" s="16" t="s">
        <v>96</v>
      </c>
      <c r="AL85" s="5" t="n">
        <v>0.741206874404546</v>
      </c>
      <c r="AM85" s="5" t="n">
        <v>0.622212452773318</v>
      </c>
      <c r="AN85" s="5" t="n">
        <v>0.549831389677464</v>
      </c>
      <c r="AO85" s="5" t="n">
        <v>0.784922675201562</v>
      </c>
      <c r="AP85" s="5" t="n">
        <v>0.373653321303</v>
      </c>
      <c r="AQ85" s="5" t="n">
        <v>0.304101910312236</v>
      </c>
      <c r="AR85" s="5" t="n">
        <f aca="false">SUM(AL85:AP85)-AQ85</f>
        <v>2.76772480304765</v>
      </c>
      <c r="AS85" s="18"/>
      <c r="AU85" s="22" t="s">
        <v>97</v>
      </c>
      <c r="AV85" s="22" t="n">
        <v>0.912519952026711</v>
      </c>
      <c r="AW85" s="22" t="n">
        <v>0.881626989922764</v>
      </c>
      <c r="AX85" s="22" t="n">
        <v>0.586063352161075</v>
      </c>
      <c r="AY85" s="22" t="n">
        <v>0.931152872806581</v>
      </c>
      <c r="AZ85" s="22" t="n">
        <v>0.258717573694447</v>
      </c>
      <c r="BA85" s="22" t="n">
        <v>0.310068338802078</v>
      </c>
      <c r="BB85" s="22" t="n">
        <f aca="false">SUM(AV85:AZ85)-BA85</f>
        <v>3.2600124018095</v>
      </c>
      <c r="BC85" s="21"/>
    </row>
    <row r="86" customFormat="false" ht="15" hidden="false" customHeight="false" outlineLevel="0" collapsed="false">
      <c r="A86" s="20"/>
      <c r="B86" s="5" t="s">
        <v>100</v>
      </c>
      <c r="C86" s="5" t="n">
        <v>0.966518232186075</v>
      </c>
      <c r="D86" s="5" t="n">
        <v>0.731036946369952</v>
      </c>
      <c r="E86" s="5" t="n">
        <v>0.814056958181528</v>
      </c>
      <c r="F86" s="5" t="n">
        <v>0.69940872791347</v>
      </c>
      <c r="G86" s="5" t="n">
        <v>0.616517820531192</v>
      </c>
      <c r="H86" s="5" t="n">
        <v>0.902579453756507</v>
      </c>
      <c r="I86" s="5" t="n">
        <f aca="false">C86+D86+E86+F86+G86-H86</f>
        <v>2.92495923142571</v>
      </c>
      <c r="K86" s="16" t="n">
        <f aca="false">I86/M81*100</f>
        <v>14.1455124973621</v>
      </c>
      <c r="L86" s="17" t="s">
        <v>77</v>
      </c>
      <c r="M86" s="19" t="n">
        <v>37.28</v>
      </c>
      <c r="N86" s="19" t="n">
        <f aca="false">M86+K86</f>
        <v>51.4255124973621</v>
      </c>
      <c r="O86" s="17" t="s">
        <v>99</v>
      </c>
      <c r="P86" s="17" t="s">
        <v>97</v>
      </c>
      <c r="Q86" s="18"/>
      <c r="S86" s="16" t="s">
        <v>101</v>
      </c>
      <c r="T86" s="5" t="n">
        <f aca="false">(T84+T85)/2</f>
        <v>0.741206874404546</v>
      </c>
      <c r="U86" s="5" t="n">
        <f aca="false">(U84+U85)/2</f>
        <v>0.622212452773319</v>
      </c>
      <c r="V86" s="5" t="n">
        <f aca="false">(V84+V85)/2</f>
        <v>0.549831389677464</v>
      </c>
      <c r="W86" s="5" t="n">
        <f aca="false">(W84+W85)/2</f>
        <v>0.784922675201562</v>
      </c>
      <c r="X86" s="5" t="n">
        <f aca="false">(X84+X85)/2</f>
        <v>0.373653321303</v>
      </c>
      <c r="Y86" s="5" t="n">
        <f aca="false">(Y84+Y85)/2</f>
        <v>0.304101910312236</v>
      </c>
      <c r="Z86" s="18"/>
      <c r="AB86" s="16" t="s">
        <v>102</v>
      </c>
      <c r="AC86" s="5" t="n">
        <v>0.741206874404546</v>
      </c>
      <c r="AD86" s="5" t="n">
        <v>0.622212452773318</v>
      </c>
      <c r="AE86" s="5" t="n">
        <v>0.549831389677464</v>
      </c>
      <c r="AF86" s="5" t="n">
        <v>0.784922675201562</v>
      </c>
      <c r="AG86" s="5" t="n">
        <v>0.373653321303</v>
      </c>
      <c r="AH86" s="5" t="n">
        <v>0.304101910312236</v>
      </c>
      <c r="AI86" s="18"/>
      <c r="AK86" s="16"/>
      <c r="AL86" s="17"/>
      <c r="AM86" s="17"/>
      <c r="AN86" s="17"/>
      <c r="AO86" s="17"/>
      <c r="AP86" s="17"/>
      <c r="AQ86" s="17"/>
      <c r="AR86" s="17"/>
      <c r="AS86" s="18"/>
      <c r="AU86" s="5" t="s">
        <v>100</v>
      </c>
      <c r="AV86" s="5" t="n">
        <v>0.966518232186075</v>
      </c>
      <c r="AW86" s="5" t="n">
        <v>0.731036946369952</v>
      </c>
      <c r="AX86" s="5" t="n">
        <v>0.814056958181528</v>
      </c>
      <c r="AY86" s="5" t="n">
        <v>0.69940872791347</v>
      </c>
      <c r="AZ86" s="5" t="n">
        <v>0.616517820531192</v>
      </c>
      <c r="BA86" s="5" t="n">
        <v>0.902579453756507</v>
      </c>
      <c r="BB86" s="5" t="n">
        <f aca="false">SUM(AV86:AZ86)-BA86</f>
        <v>2.92495923142571</v>
      </c>
      <c r="BC86" s="21"/>
    </row>
    <row r="87" customFormat="false" ht="15" hidden="false" customHeight="false" outlineLevel="0" collapsed="false">
      <c r="A87" s="20"/>
      <c r="B87" s="5" t="s">
        <v>106</v>
      </c>
      <c r="C87" s="5" t="n">
        <v>0.726470589324107</v>
      </c>
      <c r="D87" s="5" t="n">
        <v>0.0916706351130529</v>
      </c>
      <c r="E87" s="5" t="n">
        <v>0.897376279320554</v>
      </c>
      <c r="F87" s="5" t="n">
        <v>0.943704164006781</v>
      </c>
      <c r="G87" s="5" t="n">
        <v>0.0221782162601249</v>
      </c>
      <c r="H87" s="5" t="n">
        <v>0.495195405017267</v>
      </c>
      <c r="I87" s="5" t="n">
        <f aca="false">C87+D87+E87+F87+G87-H87</f>
        <v>2.18620447900735</v>
      </c>
      <c r="K87" s="16" t="n">
        <f aca="false">I87/M81*100</f>
        <v>10.5727910486171</v>
      </c>
      <c r="L87" s="17" t="s">
        <v>77</v>
      </c>
      <c r="M87" s="19" t="n">
        <v>51.44</v>
      </c>
      <c r="N87" s="19" t="n">
        <f aca="false">M87+K87</f>
        <v>62.012791048617</v>
      </c>
      <c r="O87" s="17"/>
      <c r="P87" s="17"/>
      <c r="Q87" s="18"/>
      <c r="S87" s="16"/>
      <c r="T87" s="17"/>
      <c r="U87" s="17"/>
      <c r="V87" s="17"/>
      <c r="W87" s="17"/>
      <c r="X87" s="17"/>
      <c r="Y87" s="17"/>
      <c r="Z87" s="18"/>
      <c r="AB87" s="16"/>
      <c r="AC87" s="17"/>
      <c r="AD87" s="17"/>
      <c r="AE87" s="17"/>
      <c r="AF87" s="17"/>
      <c r="AG87" s="17"/>
      <c r="AH87" s="17"/>
      <c r="AI87" s="18"/>
      <c r="AK87" s="16"/>
      <c r="AL87" s="17"/>
      <c r="AM87" s="17"/>
      <c r="AN87" s="17"/>
      <c r="AO87" s="17"/>
      <c r="AP87" s="17"/>
      <c r="AQ87" s="17" t="s">
        <v>105</v>
      </c>
      <c r="AR87" s="17" t="n">
        <f aca="false">MIN(AR83:AR85)</f>
        <v>2.27543720428581</v>
      </c>
      <c r="AS87" s="18"/>
      <c r="AU87" s="5" t="s">
        <v>106</v>
      </c>
      <c r="AV87" s="5" t="n">
        <v>0.726470589324107</v>
      </c>
      <c r="AW87" s="5" t="n">
        <v>0.0916706351130529</v>
      </c>
      <c r="AX87" s="5" t="n">
        <v>0.897376279320554</v>
      </c>
      <c r="AY87" s="5" t="n">
        <v>0.943704164006781</v>
      </c>
      <c r="AZ87" s="5" t="n">
        <v>0.0221782162601249</v>
      </c>
      <c r="BA87" s="5" t="n">
        <v>0.495195405017267</v>
      </c>
      <c r="BB87" s="5" t="n">
        <f aca="false">SUM(AV87:AZ87)-BA87</f>
        <v>2.18620447900735</v>
      </c>
      <c r="BC87" s="21"/>
    </row>
    <row r="88" customFormat="false" ht="15" hidden="false" customHeight="false" outlineLevel="0" collapsed="false">
      <c r="A88" s="20"/>
      <c r="B88" s="5" t="s">
        <v>108</v>
      </c>
      <c r="C88" s="5" t="n">
        <v>0.952259211811733</v>
      </c>
      <c r="D88" s="5" t="n">
        <v>0.434632829821646</v>
      </c>
      <c r="E88" s="5" t="n">
        <v>0.232879390815966</v>
      </c>
      <c r="F88" s="5" t="n">
        <v>0.763179146783067</v>
      </c>
      <c r="G88" s="5" t="n">
        <v>0.16106942822602</v>
      </c>
      <c r="H88" s="5" t="n">
        <v>0.0713688900110997</v>
      </c>
      <c r="I88" s="5" t="n">
        <f aca="false">C88+D88+E88+F88+G88-H88</f>
        <v>2.47265111744733</v>
      </c>
      <c r="K88" s="16" t="n">
        <f aca="false">I88/M81*100</f>
        <v>11.958087110301</v>
      </c>
      <c r="L88" s="17" t="s">
        <v>77</v>
      </c>
      <c r="M88" s="19" t="n">
        <v>62.02</v>
      </c>
      <c r="N88" s="19" t="n">
        <f aca="false">M88+K88</f>
        <v>73.978087110301</v>
      </c>
      <c r="O88" s="17"/>
      <c r="P88" s="17"/>
      <c r="Q88" s="18"/>
      <c r="S88" s="16"/>
      <c r="T88" s="17"/>
      <c r="U88" s="17"/>
      <c r="V88" s="17"/>
      <c r="W88" s="17"/>
      <c r="X88" s="17"/>
      <c r="Y88" s="17"/>
      <c r="Z88" s="18"/>
      <c r="AB88" s="16"/>
      <c r="AC88" s="17"/>
      <c r="AD88" s="17"/>
      <c r="AE88" s="17"/>
      <c r="AF88" s="17"/>
      <c r="AG88" s="17"/>
      <c r="AH88" s="17"/>
      <c r="AI88" s="18"/>
      <c r="AK88" s="16"/>
      <c r="AL88" s="17"/>
      <c r="AM88" s="17"/>
      <c r="AN88" s="17"/>
      <c r="AO88" s="17"/>
      <c r="AP88" s="17"/>
      <c r="AQ88" s="17"/>
      <c r="AR88" s="17"/>
      <c r="AS88" s="18"/>
      <c r="AU88" s="5" t="s">
        <v>108</v>
      </c>
      <c r="AV88" s="5" t="n">
        <v>0.952259211811733</v>
      </c>
      <c r="AW88" s="5" t="n">
        <v>0.434632829821646</v>
      </c>
      <c r="AX88" s="5" t="n">
        <v>0.232879390815966</v>
      </c>
      <c r="AY88" s="5" t="n">
        <v>0.763179146783067</v>
      </c>
      <c r="AZ88" s="5" t="n">
        <v>0.16106942822602</v>
      </c>
      <c r="BA88" s="5" t="n">
        <v>0.0713688900110997</v>
      </c>
      <c r="BB88" s="5" t="n">
        <f aca="false">SUM(AV88:AZ88)-BA88</f>
        <v>2.47265111744733</v>
      </c>
      <c r="BC88" s="21"/>
    </row>
    <row r="89" customFormat="false" ht="15" hidden="false" customHeight="false" outlineLevel="0" collapsed="false">
      <c r="B89" s="5" t="s">
        <v>110</v>
      </c>
      <c r="C89" s="5" t="n">
        <v>0.600329320682411</v>
      </c>
      <c r="D89" s="5" t="n">
        <v>0.134236729702585</v>
      </c>
      <c r="E89" s="5" t="n">
        <v>0.15454230059938</v>
      </c>
      <c r="F89" s="5" t="n">
        <v>0.205893271910428</v>
      </c>
      <c r="G89" s="5" t="n">
        <v>0.515116941056189</v>
      </c>
      <c r="H89" s="5" t="n">
        <v>0.452984479377304</v>
      </c>
      <c r="I89" s="5" t="n">
        <f aca="false">C89+D89+E89+F89+G89-H89</f>
        <v>1.15713408457369</v>
      </c>
      <c r="K89" s="16" t="n">
        <f aca="false">I89/M81*100</f>
        <v>5.59606249502576</v>
      </c>
      <c r="L89" s="17" t="s">
        <v>77</v>
      </c>
      <c r="M89" s="19" t="n">
        <v>73.99</v>
      </c>
      <c r="N89" s="19" t="n">
        <f aca="false">M89+K89</f>
        <v>79.5860624950258</v>
      </c>
      <c r="O89" s="17"/>
      <c r="P89" s="17"/>
      <c r="Q89" s="18"/>
      <c r="S89" s="16"/>
      <c r="T89" s="17"/>
      <c r="U89" s="17"/>
      <c r="V89" s="17"/>
      <c r="W89" s="17"/>
      <c r="X89" s="17"/>
      <c r="Y89" s="17"/>
      <c r="Z89" s="18"/>
      <c r="AB89" s="16"/>
      <c r="AC89" s="17"/>
      <c r="AD89" s="17"/>
      <c r="AE89" s="17"/>
      <c r="AF89" s="17"/>
      <c r="AG89" s="17"/>
      <c r="AH89" s="17"/>
      <c r="AI89" s="18"/>
      <c r="AK89" s="16"/>
      <c r="AL89" s="17"/>
      <c r="AM89" s="17"/>
      <c r="AN89" s="17"/>
      <c r="AO89" s="17"/>
      <c r="AP89" s="17"/>
      <c r="AQ89" s="17"/>
      <c r="AR89" s="17"/>
      <c r="AS89" s="18"/>
      <c r="AU89" s="5" t="s">
        <v>110</v>
      </c>
      <c r="AV89" s="5" t="n">
        <v>0.600329320682411</v>
      </c>
      <c r="AW89" s="5" t="n">
        <v>0.134236729702585</v>
      </c>
      <c r="AX89" s="5" t="n">
        <v>0.15454230059938</v>
      </c>
      <c r="AY89" s="5" t="n">
        <v>0.205893271910428</v>
      </c>
      <c r="AZ89" s="5" t="n">
        <v>0.515116941056189</v>
      </c>
      <c r="BA89" s="5" t="n">
        <v>0.452984479377304</v>
      </c>
      <c r="BB89" s="5" t="n">
        <f aca="false">SUM(AV89:AZ89)-BA89</f>
        <v>1.15713408457369</v>
      </c>
    </row>
    <row r="90" customFormat="false" ht="15" hidden="false" customHeight="false" outlineLevel="0" collapsed="false">
      <c r="B90" s="5" t="s">
        <v>111</v>
      </c>
      <c r="C90" s="5" t="n">
        <v>0.690962430883246</v>
      </c>
      <c r="D90" s="5" t="n">
        <v>0.490618200493726</v>
      </c>
      <c r="E90" s="5" t="n">
        <v>0.71089696174677</v>
      </c>
      <c r="F90" s="5" t="n">
        <v>0.540715289945829</v>
      </c>
      <c r="G90" s="5" t="n">
        <v>0.255918000191514</v>
      </c>
      <c r="H90" s="5" t="n">
        <v>0.726533967127914</v>
      </c>
      <c r="I90" s="5" t="n">
        <f aca="false">C90+D90+E90+F90+G90-H90</f>
        <v>1.96257691613317</v>
      </c>
      <c r="K90" s="16" t="n">
        <f aca="false">I90/M81*100</f>
        <v>9.49129683447394</v>
      </c>
      <c r="L90" s="17" t="s">
        <v>77</v>
      </c>
      <c r="M90" s="19" t="n">
        <v>79.6</v>
      </c>
      <c r="N90" s="19" t="n">
        <f aca="false">M90+K90</f>
        <v>89.0912968344739</v>
      </c>
      <c r="O90" s="17"/>
      <c r="P90" s="17"/>
      <c r="Q90" s="18"/>
      <c r="S90" s="16"/>
      <c r="T90" s="17"/>
      <c r="U90" s="17"/>
      <c r="V90" s="17"/>
      <c r="W90" s="17"/>
      <c r="X90" s="17"/>
      <c r="Y90" s="17"/>
      <c r="Z90" s="18"/>
      <c r="AB90" s="16"/>
      <c r="AC90" s="17"/>
      <c r="AD90" s="17"/>
      <c r="AE90" s="17"/>
      <c r="AF90" s="17"/>
      <c r="AG90" s="17"/>
      <c r="AH90" s="17"/>
      <c r="AI90" s="18"/>
      <c r="AK90" s="16"/>
      <c r="AL90" s="17"/>
      <c r="AM90" s="17"/>
      <c r="AN90" s="17"/>
      <c r="AO90" s="17"/>
      <c r="AP90" s="17"/>
      <c r="AQ90" s="17"/>
      <c r="AR90" s="17"/>
      <c r="AS90" s="18"/>
      <c r="AU90" s="5" t="s">
        <v>111</v>
      </c>
      <c r="AV90" s="5" t="n">
        <v>0.690962430883246</v>
      </c>
      <c r="AW90" s="5" t="n">
        <v>0.490618200493726</v>
      </c>
      <c r="AX90" s="5" t="n">
        <v>0.71089696174677</v>
      </c>
      <c r="AY90" s="5" t="n">
        <v>0.540715289945829</v>
      </c>
      <c r="AZ90" s="5" t="n">
        <v>0.255918000191514</v>
      </c>
      <c r="BA90" s="5" t="n">
        <v>0.726533967127914</v>
      </c>
      <c r="BB90" s="5" t="n">
        <f aca="false">SUM(AV90:AZ90)-BA90</f>
        <v>1.96257691613317</v>
      </c>
    </row>
    <row r="91" customFormat="false" ht="15" hidden="false" customHeight="false" outlineLevel="0" collapsed="false">
      <c r="B91" s="5" t="s">
        <v>99</v>
      </c>
      <c r="C91" s="5" t="n">
        <v>0.569893796782381</v>
      </c>
      <c r="D91" s="5" t="n">
        <v>0.362797915623873</v>
      </c>
      <c r="E91" s="5" t="n">
        <v>0.513599427193854</v>
      </c>
      <c r="F91" s="5" t="n">
        <v>0.638692477596543</v>
      </c>
      <c r="G91" s="5" t="n">
        <v>0.488589068911554</v>
      </c>
      <c r="H91" s="5" t="n">
        <v>0.298135481822393</v>
      </c>
      <c r="I91" s="5" t="n">
        <f aca="false">C91+D91+E91+F91+G91-H91</f>
        <v>2.27543720428581</v>
      </c>
      <c r="K91" s="23" t="n">
        <f aca="false">I91/M81*100</f>
        <v>11.0043330055232</v>
      </c>
      <c r="L91" s="24" t="s">
        <v>77</v>
      </c>
      <c r="M91" s="25" t="n">
        <v>89.1</v>
      </c>
      <c r="N91" s="25" t="n">
        <v>100</v>
      </c>
      <c r="O91" s="24"/>
      <c r="P91" s="24"/>
      <c r="Q91" s="26"/>
      <c r="S91" s="23"/>
      <c r="T91" s="24"/>
      <c r="U91" s="24"/>
      <c r="V91" s="24"/>
      <c r="W91" s="24"/>
      <c r="X91" s="24"/>
      <c r="Y91" s="24"/>
      <c r="Z91" s="26"/>
      <c r="AB91" s="23"/>
      <c r="AC91" s="24"/>
      <c r="AD91" s="24"/>
      <c r="AE91" s="24"/>
      <c r="AF91" s="24"/>
      <c r="AG91" s="24"/>
      <c r="AH91" s="24"/>
      <c r="AI91" s="26"/>
      <c r="AK91" s="23"/>
      <c r="AL91" s="24"/>
      <c r="AM91" s="24"/>
      <c r="AN91" s="24"/>
      <c r="AO91" s="24"/>
      <c r="AP91" s="24"/>
      <c r="AQ91" s="24"/>
      <c r="AR91" s="24"/>
      <c r="AS91" s="26"/>
      <c r="AU91" s="22" t="s">
        <v>128</v>
      </c>
      <c r="AV91" s="22" t="n">
        <v>0.741206874404546</v>
      </c>
      <c r="AW91" s="22" t="n">
        <v>0.622212452773318</v>
      </c>
      <c r="AX91" s="22" t="n">
        <v>0.549831389677464</v>
      </c>
      <c r="AY91" s="22" t="n">
        <v>0.784922675201562</v>
      </c>
      <c r="AZ91" s="22" t="n">
        <v>0.373653321303</v>
      </c>
      <c r="BA91" s="22" t="n">
        <v>0.304101910312236</v>
      </c>
      <c r="BB91" s="22" t="n">
        <f aca="false">SUM(AV91:AZ91)-BA91</f>
        <v>2.76772480304765</v>
      </c>
    </row>
    <row r="93" customFormat="false" ht="15" hidden="false" customHeight="false" outlineLevel="0" collapsed="false">
      <c r="D93" s="3" t="s">
        <v>129</v>
      </c>
      <c r="E93" s="3"/>
    </row>
    <row r="94" customFormat="false" ht="15" hidden="false" customHeight="false" outlineLevel="0" collapsed="false">
      <c r="B94" s="4"/>
      <c r="C94" s="4" t="s">
        <v>27</v>
      </c>
      <c r="D94" s="4" t="s">
        <v>28</v>
      </c>
      <c r="E94" s="4" t="s">
        <v>29</v>
      </c>
      <c r="F94" s="4" t="s">
        <v>30</v>
      </c>
      <c r="G94" s="4" t="s">
        <v>31</v>
      </c>
      <c r="H94" s="4" t="s">
        <v>32</v>
      </c>
      <c r="I94" s="4" t="s">
        <v>70</v>
      </c>
      <c r="K94" s="10" t="s">
        <v>116</v>
      </c>
      <c r="L94" s="11"/>
      <c r="M94" s="11" t="n">
        <f aca="false">SUM(I95:I104)</f>
        <v>18.4254264191897</v>
      </c>
      <c r="N94" s="12" t="s">
        <v>72</v>
      </c>
      <c r="O94" s="11" t="s">
        <v>73</v>
      </c>
      <c r="P94" s="11"/>
      <c r="Q94" s="13"/>
      <c r="S94" s="14" t="s">
        <v>74</v>
      </c>
      <c r="T94" s="11"/>
      <c r="U94" s="11"/>
      <c r="V94" s="11"/>
      <c r="W94" s="11"/>
      <c r="X94" s="11"/>
      <c r="Y94" s="11"/>
      <c r="Z94" s="13"/>
      <c r="AB94" s="14" t="s">
        <v>75</v>
      </c>
      <c r="AC94" s="11"/>
      <c r="AD94" s="11"/>
      <c r="AE94" s="11"/>
      <c r="AF94" s="11"/>
      <c r="AG94" s="11"/>
      <c r="AH94" s="11"/>
      <c r="AI94" s="13"/>
      <c r="AK94" s="14"/>
      <c r="AL94" s="11"/>
      <c r="AM94" s="11"/>
      <c r="AN94" s="11"/>
      <c r="AO94" s="11"/>
      <c r="AP94" s="11"/>
      <c r="AQ94" s="11"/>
      <c r="AR94" s="11"/>
      <c r="AS94" s="13"/>
      <c r="AU94" s="4"/>
      <c r="AV94" s="4" t="s">
        <v>27</v>
      </c>
      <c r="AW94" s="4" t="s">
        <v>28</v>
      </c>
      <c r="AX94" s="4" t="s">
        <v>29</v>
      </c>
      <c r="AY94" s="4" t="s">
        <v>30</v>
      </c>
      <c r="AZ94" s="4" t="s">
        <v>31</v>
      </c>
      <c r="BA94" s="4" t="s">
        <v>32</v>
      </c>
      <c r="BB94" s="4" t="s">
        <v>70</v>
      </c>
    </row>
    <row r="95" customFormat="false" ht="15" hidden="false" customHeight="false" outlineLevel="0" collapsed="false">
      <c r="B95" s="5" t="s">
        <v>34</v>
      </c>
      <c r="C95" s="5" t="n">
        <v>0.735203416072278</v>
      </c>
      <c r="D95" s="5" t="n">
        <v>0.179221902029841</v>
      </c>
      <c r="E95" s="5" t="n">
        <v>0.396171943826855</v>
      </c>
      <c r="F95" s="5" t="n">
        <v>0.259156212466848</v>
      </c>
      <c r="G95" s="5" t="n">
        <v>0.720254789584466</v>
      </c>
      <c r="H95" s="5" t="n">
        <v>0.589075361651992</v>
      </c>
      <c r="I95" s="5" t="n">
        <f aca="false">C95+D95+E95+F95+G95-H95</f>
        <v>1.7009329023283</v>
      </c>
      <c r="K95" s="16" t="n">
        <f aca="false">I95/M94*100</f>
        <v>9.23144389514268</v>
      </c>
      <c r="L95" s="17" t="s">
        <v>77</v>
      </c>
      <c r="M95" s="17" t="n">
        <v>0</v>
      </c>
      <c r="N95" s="19" t="n">
        <f aca="false">M95+K95</f>
        <v>9.23144389514268</v>
      </c>
      <c r="O95" s="17" t="n">
        <v>1</v>
      </c>
      <c r="P95" s="17" t="n">
        <v>21.1002792485492</v>
      </c>
      <c r="Q95" s="18"/>
      <c r="S95" s="16" t="s">
        <v>53</v>
      </c>
      <c r="T95" s="17" t="s">
        <v>59</v>
      </c>
      <c r="U95" s="17" t="n">
        <v>78.9098691385157</v>
      </c>
      <c r="V95" s="17"/>
      <c r="W95" s="17"/>
      <c r="X95" s="17"/>
      <c r="Y95" s="17"/>
      <c r="Z95" s="18"/>
      <c r="AB95" s="16" t="s">
        <v>78</v>
      </c>
      <c r="AC95" s="17" t="n">
        <v>4.41871759063062</v>
      </c>
      <c r="AD95" s="17" t="n">
        <v>25.8033166866397</v>
      </c>
      <c r="AE95" s="17" t="n">
        <v>97.073359715302</v>
      </c>
      <c r="AF95" s="17" t="n">
        <v>51.0070161433036</v>
      </c>
      <c r="AG95" s="17" t="n">
        <v>34.843177532551</v>
      </c>
      <c r="AH95" s="17" t="n">
        <v>39.2123197332771</v>
      </c>
      <c r="AI95" s="18"/>
      <c r="AK95" s="16"/>
      <c r="AL95" s="17" t="s">
        <v>27</v>
      </c>
      <c r="AM95" s="17" t="s">
        <v>28</v>
      </c>
      <c r="AN95" s="17" t="s">
        <v>29</v>
      </c>
      <c r="AO95" s="17" t="s">
        <v>30</v>
      </c>
      <c r="AP95" s="17" t="s">
        <v>31</v>
      </c>
      <c r="AQ95" s="17" t="s">
        <v>32</v>
      </c>
      <c r="AR95" s="17" t="s">
        <v>62</v>
      </c>
      <c r="AS95" s="18"/>
      <c r="AU95" s="22" t="s">
        <v>130</v>
      </c>
      <c r="AV95" s="22" t="n">
        <v>0.571776410478709</v>
      </c>
      <c r="AW95" s="22" t="n">
        <v>0.575008509831681</v>
      </c>
      <c r="AX95" s="22" t="n">
        <v>0.260864598445027</v>
      </c>
      <c r="AY95" s="22" t="n">
        <v>0.489052833819601</v>
      </c>
      <c r="AZ95" s="22" t="n">
        <v>0.719871283492569</v>
      </c>
      <c r="BA95" s="22" t="n">
        <v>0.696969209257207</v>
      </c>
      <c r="BB95" s="22" t="n">
        <f aca="false">SUM(AV95:AZ95)-BA95</f>
        <v>1.91960442681038</v>
      </c>
    </row>
    <row r="96" customFormat="false" ht="15" hidden="false" customHeight="false" outlineLevel="0" collapsed="false">
      <c r="A96" s="2" t="s">
        <v>81</v>
      </c>
      <c r="B96" s="5" t="s">
        <v>35</v>
      </c>
      <c r="C96" s="5" t="n">
        <v>0.495399212934611</v>
      </c>
      <c r="D96" s="5" t="n">
        <v>0.646281840686776</v>
      </c>
      <c r="E96" s="5" t="n">
        <v>0.452582313724854</v>
      </c>
      <c r="F96" s="5" t="n">
        <v>0.103711079472779</v>
      </c>
      <c r="G96" s="5" t="n">
        <v>0.652267112805448</v>
      </c>
      <c r="H96" s="5" t="n">
        <v>0.78959534221815</v>
      </c>
      <c r="I96" s="5" t="n">
        <f aca="false">C96+D96+E96+F96+G96-H96</f>
        <v>1.56064621740632</v>
      </c>
      <c r="K96" s="16" t="n">
        <f aca="false">I96/M94*100</f>
        <v>8.47006838214032</v>
      </c>
      <c r="L96" s="17" t="s">
        <v>77</v>
      </c>
      <c r="M96" s="19" t="n">
        <v>9.24</v>
      </c>
      <c r="N96" s="19" t="n">
        <f aca="false">M96+K96</f>
        <v>17.7100683821403</v>
      </c>
      <c r="O96" s="17" t="n">
        <v>2</v>
      </c>
      <c r="P96" s="17" t="n">
        <v>2.61731952192731</v>
      </c>
      <c r="Q96" s="18"/>
      <c r="S96" s="16"/>
      <c r="T96" s="17" t="s">
        <v>27</v>
      </c>
      <c r="U96" s="17" t="s">
        <v>28</v>
      </c>
      <c r="V96" s="17" t="s">
        <v>29</v>
      </c>
      <c r="W96" s="17" t="s">
        <v>30</v>
      </c>
      <c r="X96" s="17" t="s">
        <v>31</v>
      </c>
      <c r="Y96" s="17" t="s">
        <v>32</v>
      </c>
      <c r="Z96" s="18"/>
      <c r="AB96" s="16"/>
      <c r="AC96" s="17" t="s">
        <v>27</v>
      </c>
      <c r="AD96" s="17" t="s">
        <v>28</v>
      </c>
      <c r="AE96" s="17" t="s">
        <v>29</v>
      </c>
      <c r="AF96" s="17" t="s">
        <v>30</v>
      </c>
      <c r="AG96" s="17" t="s">
        <v>31</v>
      </c>
      <c r="AH96" s="17" t="s">
        <v>32</v>
      </c>
      <c r="AI96" s="18"/>
      <c r="AK96" s="16" t="s">
        <v>82</v>
      </c>
      <c r="AL96" s="5" t="n">
        <v>0.554044163348602</v>
      </c>
      <c r="AM96" s="5" t="n">
        <v>0.970795117633521</v>
      </c>
      <c r="AN96" s="5" t="n">
        <v>0.125557253063199</v>
      </c>
      <c r="AO96" s="5" t="n">
        <v>0.718949455172353</v>
      </c>
      <c r="AP96" s="5" t="n">
        <v>0.719487777400671</v>
      </c>
      <c r="AQ96" s="5" t="n">
        <v>0.804863056862421</v>
      </c>
      <c r="AR96" s="5" t="n">
        <f aca="false">SUM(AL96:AP96)-AQ96</f>
        <v>2.28397070975592</v>
      </c>
      <c r="AS96" s="18" t="s">
        <v>131</v>
      </c>
      <c r="AU96" s="5" t="s">
        <v>84</v>
      </c>
      <c r="AV96" s="5" t="n">
        <v>0.495399212934611</v>
      </c>
      <c r="AW96" s="5" t="n">
        <v>0.646281840686776</v>
      </c>
      <c r="AX96" s="5" t="n">
        <v>0.452582313724854</v>
      </c>
      <c r="AY96" s="5" t="n">
        <v>0.103711079472779</v>
      </c>
      <c r="AZ96" s="5" t="n">
        <v>0.652267112805448</v>
      </c>
      <c r="BA96" s="5" t="n">
        <v>0.78959534221815</v>
      </c>
      <c r="BB96" s="27" t="n">
        <f aca="false">SUM(AV96:AZ96)-BA96</f>
        <v>1.56064621740632</v>
      </c>
    </row>
    <row r="97" customFormat="false" ht="15" hidden="false" customHeight="false" outlineLevel="0" collapsed="false">
      <c r="A97" s="20" t="n">
        <v>6</v>
      </c>
      <c r="B97" s="5" t="s">
        <v>37</v>
      </c>
      <c r="C97" s="5" t="n">
        <v>0.554044163348602</v>
      </c>
      <c r="D97" s="5" t="n">
        <v>0.970795117633521</v>
      </c>
      <c r="E97" s="5" t="n">
        <v>0.125557253063199</v>
      </c>
      <c r="F97" s="5" t="n">
        <v>0.718949455172353</v>
      </c>
      <c r="G97" s="5" t="n">
        <v>0.719487777400671</v>
      </c>
      <c r="H97" s="5" t="n">
        <v>0.804863056862421</v>
      </c>
      <c r="I97" s="5" t="n">
        <f aca="false">C97+D97+E97+F97+G97-H97</f>
        <v>2.28397070975592</v>
      </c>
      <c r="K97" s="16" t="n">
        <f aca="false">I97/M94*100</f>
        <v>12.3957549627031</v>
      </c>
      <c r="L97" s="17" t="s">
        <v>77</v>
      </c>
      <c r="M97" s="19" t="n">
        <v>17.72</v>
      </c>
      <c r="N97" s="19" t="n">
        <f aca="false">M97+K97</f>
        <v>30.1157549627031</v>
      </c>
      <c r="O97" s="17"/>
      <c r="P97" s="17"/>
      <c r="Q97" s="18"/>
      <c r="S97" s="16" t="s">
        <v>86</v>
      </c>
      <c r="T97" s="5" t="n">
        <v>0.554044163348602</v>
      </c>
      <c r="U97" s="5" t="n">
        <v>0.970795117633521</v>
      </c>
      <c r="V97" s="5" t="n">
        <v>0.125557253063199</v>
      </c>
      <c r="W97" s="5" t="n">
        <v>0.718949455172353</v>
      </c>
      <c r="X97" s="5" t="n">
        <v>0.719487777400671</v>
      </c>
      <c r="Y97" s="5" t="n">
        <v>0.804863056862421</v>
      </c>
      <c r="Z97" s="18"/>
      <c r="AB97" s="16" t="s">
        <v>87</v>
      </c>
      <c r="AC97" s="5" t="n">
        <v>0.64462378971044</v>
      </c>
      <c r="AD97" s="5" t="n">
        <v>0.575008509831681</v>
      </c>
      <c r="AE97" s="5" t="n">
        <v>0.260864598445027</v>
      </c>
      <c r="AF97" s="5" t="n">
        <v>0.489052833819601</v>
      </c>
      <c r="AG97" s="5" t="n">
        <v>0.719871283492569</v>
      </c>
      <c r="AH97" s="5" t="n">
        <v>0.696969209257207</v>
      </c>
      <c r="AI97" s="18"/>
      <c r="AK97" s="16" t="s">
        <v>88</v>
      </c>
      <c r="AL97" s="5" t="n">
        <v>0.735203416072278</v>
      </c>
      <c r="AM97" s="5" t="n">
        <v>0.179221902029841</v>
      </c>
      <c r="AN97" s="5" t="n">
        <v>0.396171943826855</v>
      </c>
      <c r="AO97" s="5" t="n">
        <v>0.259156212466848</v>
      </c>
      <c r="AP97" s="5" t="n">
        <v>0.720254789584466</v>
      </c>
      <c r="AQ97" s="5" t="n">
        <v>0.589075361651992</v>
      </c>
      <c r="AR97" s="5" t="n">
        <f aca="false">SUM(AL97:AP97)-AQ97</f>
        <v>1.7009329023283</v>
      </c>
      <c r="AS97" s="18" t="s">
        <v>119</v>
      </c>
      <c r="AU97" s="22" t="s">
        <v>90</v>
      </c>
      <c r="AV97" s="22" t="n">
        <v>0.554044163348602</v>
      </c>
      <c r="AW97" s="22" t="n">
        <v>0.970795117633521</v>
      </c>
      <c r="AX97" s="22" t="n">
        <v>0.125557253063199</v>
      </c>
      <c r="AY97" s="22" t="n">
        <v>0.718949455172353</v>
      </c>
      <c r="AZ97" s="22" t="n">
        <v>0.719487777400671</v>
      </c>
      <c r="BA97" s="22" t="n">
        <v>0.804863056862421</v>
      </c>
      <c r="BB97" s="22" t="n">
        <f aca="false">SUM(AV97:AZ97)-BA97</f>
        <v>2.28397070975593</v>
      </c>
      <c r="BC97" s="21" t="n">
        <v>6</v>
      </c>
    </row>
    <row r="98" customFormat="false" ht="15" hidden="false" customHeight="false" outlineLevel="0" collapsed="false">
      <c r="A98" s="20"/>
      <c r="B98" s="5" t="s">
        <v>39</v>
      </c>
      <c r="C98" s="5" t="n">
        <v>0.474321760200914</v>
      </c>
      <c r="D98" s="5" t="n">
        <v>0.676071240543865</v>
      </c>
      <c r="E98" s="5" t="n">
        <v>0.318365968655365</v>
      </c>
      <c r="F98" s="5" t="n">
        <v>0.523499133565425</v>
      </c>
      <c r="G98" s="5" t="n">
        <v>0.405480880666799</v>
      </c>
      <c r="H98" s="5" t="n">
        <v>0.741830271413783</v>
      </c>
      <c r="I98" s="5" t="n">
        <f aca="false">C98+D98+E98+F98+G98-H98</f>
        <v>1.65590871221858</v>
      </c>
      <c r="K98" s="16" t="n">
        <f aca="false">I98/M94*100</f>
        <v>8.98708488230149</v>
      </c>
      <c r="L98" s="17" t="s">
        <v>77</v>
      </c>
      <c r="M98" s="19" t="n">
        <v>30.13</v>
      </c>
      <c r="N98" s="19" t="n">
        <f aca="false">M98+K98</f>
        <v>39.1170848823015</v>
      </c>
      <c r="O98" s="17" t="s">
        <v>92</v>
      </c>
      <c r="P98" s="17"/>
      <c r="Q98" s="18"/>
      <c r="S98" s="16" t="s">
        <v>93</v>
      </c>
      <c r="T98" s="5" t="n">
        <v>0.735203416072278</v>
      </c>
      <c r="U98" s="5" t="n">
        <v>0.179221902029841</v>
      </c>
      <c r="V98" s="5" t="n">
        <v>0.396171943826855</v>
      </c>
      <c r="W98" s="5" t="n">
        <v>0.259156212466848</v>
      </c>
      <c r="X98" s="5" t="n">
        <v>0.720254789584466</v>
      </c>
      <c r="Y98" s="5" t="n">
        <v>0.589075361651992</v>
      </c>
      <c r="Z98" s="18"/>
      <c r="AB98" s="16" t="s">
        <v>94</v>
      </c>
      <c r="AC98" s="22" t="n">
        <v>0.571776410478709</v>
      </c>
      <c r="AD98" s="5" t="s">
        <v>95</v>
      </c>
      <c r="AE98" s="5" t="s">
        <v>95</v>
      </c>
      <c r="AF98" s="5" t="s">
        <v>95</v>
      </c>
      <c r="AG98" s="5" t="s">
        <v>95</v>
      </c>
      <c r="AH98" s="5" t="s">
        <v>95</v>
      </c>
      <c r="AI98" s="18"/>
      <c r="AK98" s="16" t="s">
        <v>96</v>
      </c>
      <c r="AL98" s="5" t="n">
        <v>0.571776410478709</v>
      </c>
      <c r="AM98" s="5" t="n">
        <v>0.575008509831681</v>
      </c>
      <c r="AN98" s="5" t="n">
        <v>0.260864598445027</v>
      </c>
      <c r="AO98" s="5" t="n">
        <v>0.489052833819601</v>
      </c>
      <c r="AP98" s="5" t="n">
        <v>0.719871283492569</v>
      </c>
      <c r="AQ98" s="5" t="n">
        <v>0.696969209257207</v>
      </c>
      <c r="AR98" s="5" t="n">
        <f aca="false">SUM(AL98:AP98)-AQ98</f>
        <v>1.91960442681038</v>
      </c>
      <c r="AS98" s="18"/>
      <c r="AU98" s="5" t="s">
        <v>97</v>
      </c>
      <c r="AV98" s="5" t="n">
        <v>0.474321760200914</v>
      </c>
      <c r="AW98" s="5" t="n">
        <v>0.676071240543865</v>
      </c>
      <c r="AX98" s="5" t="n">
        <v>0.318365968655365</v>
      </c>
      <c r="AY98" s="5" t="n">
        <v>0.523499133565425</v>
      </c>
      <c r="AZ98" s="5" t="n">
        <v>0.405480880666799</v>
      </c>
      <c r="BA98" s="5" t="n">
        <v>0.741830271413783</v>
      </c>
      <c r="BB98" s="27" t="n">
        <f aca="false">SUM(AV98:AZ98)-BA98</f>
        <v>1.65590871221858</v>
      </c>
      <c r="BC98" s="21"/>
    </row>
    <row r="99" customFormat="false" ht="15" hidden="false" customHeight="false" outlineLevel="0" collapsed="false">
      <c r="A99" s="20"/>
      <c r="B99" s="5" t="s">
        <v>41</v>
      </c>
      <c r="C99" s="5" t="n">
        <v>0.146462873130043</v>
      </c>
      <c r="D99" s="5" t="n">
        <v>0.931361133664939</v>
      </c>
      <c r="E99" s="5" t="n">
        <v>0.431968439230764</v>
      </c>
      <c r="F99" s="5" t="n">
        <v>0.000772825145876954</v>
      </c>
      <c r="G99" s="5" t="n">
        <v>0.111326631603404</v>
      </c>
      <c r="H99" s="5" t="n">
        <v>0.042251894870236</v>
      </c>
      <c r="I99" s="5" t="n">
        <f aca="false">C99+D99+E99+F99+G99-H99</f>
        <v>1.57964000790479</v>
      </c>
      <c r="K99" s="16" t="n">
        <f aca="false">I99/M94*100</f>
        <v>8.57315305473542</v>
      </c>
      <c r="L99" s="17" t="s">
        <v>77</v>
      </c>
      <c r="M99" s="19" t="n">
        <v>39.13</v>
      </c>
      <c r="N99" s="19" t="n">
        <f aca="false">M99+K99</f>
        <v>47.7031530547354</v>
      </c>
      <c r="O99" s="17" t="s">
        <v>90</v>
      </c>
      <c r="P99" s="17" t="s">
        <v>79</v>
      </c>
      <c r="Q99" s="18"/>
      <c r="S99" s="16" t="s">
        <v>101</v>
      </c>
      <c r="T99" s="5" t="n">
        <f aca="false">(T97+T98)/2</f>
        <v>0.64462378971044</v>
      </c>
      <c r="U99" s="5" t="n">
        <f aca="false">(U97+U98)/2</f>
        <v>0.575008509831681</v>
      </c>
      <c r="V99" s="5" t="n">
        <f aca="false">(V97+V98)/2</f>
        <v>0.260864598445027</v>
      </c>
      <c r="W99" s="5" t="n">
        <f aca="false">(W97+W98)/2</f>
        <v>0.489052833819601</v>
      </c>
      <c r="X99" s="5" t="n">
        <f aca="false">(X97+X98)/2</f>
        <v>0.719871283492569</v>
      </c>
      <c r="Y99" s="5" t="n">
        <f aca="false">(Y97+Y98)/2</f>
        <v>0.696969209257207</v>
      </c>
      <c r="Z99" s="18"/>
      <c r="AB99" s="16" t="s">
        <v>102</v>
      </c>
      <c r="AC99" s="5" t="n">
        <v>0.571776410478709</v>
      </c>
      <c r="AD99" s="5" t="n">
        <v>0.575008509831681</v>
      </c>
      <c r="AE99" s="5" t="n">
        <v>0.260864598445027</v>
      </c>
      <c r="AF99" s="5" t="n">
        <v>0.489052833819601</v>
      </c>
      <c r="AG99" s="5" t="n">
        <v>0.719871283492569</v>
      </c>
      <c r="AH99" s="5" t="n">
        <v>0.696969209257207</v>
      </c>
      <c r="AI99" s="18"/>
      <c r="AK99" s="16"/>
      <c r="AL99" s="17"/>
      <c r="AM99" s="17"/>
      <c r="AN99" s="17"/>
      <c r="AO99" s="17"/>
      <c r="AP99" s="17"/>
      <c r="AQ99" s="17"/>
      <c r="AR99" s="17"/>
      <c r="AS99" s="18"/>
      <c r="AU99" s="5" t="s">
        <v>100</v>
      </c>
      <c r="AV99" s="5" t="n">
        <v>0.146462873130043</v>
      </c>
      <c r="AW99" s="5" t="n">
        <v>0.931361133664939</v>
      </c>
      <c r="AX99" s="5" t="n">
        <v>0.431968439230764</v>
      </c>
      <c r="AY99" s="5" t="n">
        <v>0.000772825145876954</v>
      </c>
      <c r="AZ99" s="5" t="n">
        <v>0.111326631603404</v>
      </c>
      <c r="BA99" s="5" t="n">
        <v>0.042251894870236</v>
      </c>
      <c r="BB99" s="27" t="n">
        <f aca="false">SUM(AV99:AZ99)-BA99</f>
        <v>1.57964000790479</v>
      </c>
      <c r="BC99" s="21"/>
    </row>
    <row r="100" customFormat="false" ht="15" hidden="false" customHeight="false" outlineLevel="0" collapsed="false">
      <c r="A100" s="20"/>
      <c r="B100" s="5" t="s">
        <v>42</v>
      </c>
      <c r="C100" s="5" t="n">
        <v>0.253064513548761</v>
      </c>
      <c r="D100" s="5" t="n">
        <v>0.87523086516317</v>
      </c>
      <c r="E100" s="5" t="n">
        <v>0.967007270709053</v>
      </c>
      <c r="F100" s="5" t="n">
        <v>0.106225063097535</v>
      </c>
      <c r="G100" s="5" t="n">
        <v>0.115254881149769</v>
      </c>
      <c r="H100" s="5" t="n">
        <v>0.665599200326901</v>
      </c>
      <c r="I100" s="5" t="n">
        <f aca="false">C100+D100+E100+F100+G100-H100</f>
        <v>1.65118339334139</v>
      </c>
      <c r="K100" s="16" t="n">
        <f aca="false">I100/M94*100</f>
        <v>8.96143924040591</v>
      </c>
      <c r="L100" s="17" t="s">
        <v>77</v>
      </c>
      <c r="M100" s="19" t="n">
        <v>47.71</v>
      </c>
      <c r="N100" s="19" t="n">
        <f aca="false">M100+K100</f>
        <v>56.6714392404059</v>
      </c>
      <c r="O100" s="17"/>
      <c r="P100" s="17"/>
      <c r="Q100" s="18"/>
      <c r="S100" s="16"/>
      <c r="T100" s="17"/>
      <c r="U100" s="17"/>
      <c r="V100" s="17"/>
      <c r="W100" s="17"/>
      <c r="X100" s="17"/>
      <c r="Y100" s="17"/>
      <c r="Z100" s="18"/>
      <c r="AB100" s="16"/>
      <c r="AC100" s="5"/>
      <c r="AD100" s="5"/>
      <c r="AE100" s="5"/>
      <c r="AF100" s="5"/>
      <c r="AG100" s="5"/>
      <c r="AH100" s="5"/>
      <c r="AI100" s="18"/>
      <c r="AK100" s="16"/>
      <c r="AL100" s="17"/>
      <c r="AM100" s="17"/>
      <c r="AN100" s="17"/>
      <c r="AO100" s="17"/>
      <c r="AP100" s="17"/>
      <c r="AQ100" s="17" t="s">
        <v>105</v>
      </c>
      <c r="AR100" s="17" t="n">
        <f aca="false">MIN(AR96:AR98)</f>
        <v>1.7009329023283</v>
      </c>
      <c r="AS100" s="18"/>
      <c r="AU100" s="5" t="s">
        <v>106</v>
      </c>
      <c r="AV100" s="5" t="n">
        <v>0.253064513548761</v>
      </c>
      <c r="AW100" s="5" t="n">
        <v>0.87523086516317</v>
      </c>
      <c r="AX100" s="5" t="n">
        <v>0.967007270709053</v>
      </c>
      <c r="AY100" s="5" t="n">
        <v>0.106225063097535</v>
      </c>
      <c r="AZ100" s="5" t="n">
        <v>0.115254881149769</v>
      </c>
      <c r="BA100" s="5" t="n">
        <v>0.665599200326901</v>
      </c>
      <c r="BB100" s="27" t="n">
        <f aca="false">SUM(AV100:AZ100)-BA100</f>
        <v>1.65118339334139</v>
      </c>
      <c r="BC100" s="21"/>
    </row>
    <row r="101" customFormat="false" ht="15" hidden="false" customHeight="false" outlineLevel="0" collapsed="false">
      <c r="A101" s="20"/>
      <c r="B101" s="5" t="s">
        <v>44</v>
      </c>
      <c r="C101" s="5" t="n">
        <v>0.815703047142632</v>
      </c>
      <c r="D101" s="5" t="n">
        <v>0.797544202498294</v>
      </c>
      <c r="E101" s="5" t="n">
        <v>0.366372879673476</v>
      </c>
      <c r="F101" s="5" t="n">
        <v>0.582421574875314</v>
      </c>
      <c r="G101" s="5" t="n">
        <v>0.698749081114878</v>
      </c>
      <c r="H101" s="5" t="n">
        <v>0.344314591286533</v>
      </c>
      <c r="I101" s="5" t="n">
        <f aca="false">C101+D101+E101+F101+G101-H101</f>
        <v>2.91647619401806</v>
      </c>
      <c r="K101" s="16" t="n">
        <f aca="false">I101/M94*100</f>
        <v>15.8285411022054</v>
      </c>
      <c r="L101" s="17" t="s">
        <v>77</v>
      </c>
      <c r="M101" s="19" t="n">
        <v>56.68</v>
      </c>
      <c r="N101" s="19" t="n">
        <f aca="false">M101+K101</f>
        <v>72.5085411022054</v>
      </c>
      <c r="O101" s="17"/>
      <c r="P101" s="17"/>
      <c r="Q101" s="18"/>
      <c r="S101" s="16"/>
      <c r="T101" s="17"/>
      <c r="U101" s="17"/>
      <c r="V101" s="17"/>
      <c r="W101" s="17"/>
      <c r="X101" s="17"/>
      <c r="Y101" s="17"/>
      <c r="Z101" s="18"/>
      <c r="AB101" s="16"/>
      <c r="AC101" s="17"/>
      <c r="AD101" s="17"/>
      <c r="AE101" s="17"/>
      <c r="AF101" s="17"/>
      <c r="AG101" s="17"/>
      <c r="AH101" s="17"/>
      <c r="AI101" s="18"/>
      <c r="AK101" s="16"/>
      <c r="AL101" s="17"/>
      <c r="AM101" s="17"/>
      <c r="AN101" s="17"/>
      <c r="AO101" s="17"/>
      <c r="AP101" s="17"/>
      <c r="AQ101" s="17"/>
      <c r="AR101" s="17"/>
      <c r="AS101" s="18"/>
      <c r="AU101" s="5" t="s">
        <v>108</v>
      </c>
      <c r="AV101" s="5" t="n">
        <v>0.815703047142632</v>
      </c>
      <c r="AW101" s="5" t="n">
        <v>0.797544202498294</v>
      </c>
      <c r="AX101" s="5" t="n">
        <v>0.366372879673476</v>
      </c>
      <c r="AY101" s="5" t="n">
        <v>0.582421574875314</v>
      </c>
      <c r="AZ101" s="5" t="n">
        <v>0.698749081114878</v>
      </c>
      <c r="BA101" s="5" t="n">
        <v>0.344314591286533</v>
      </c>
      <c r="BB101" s="27" t="n">
        <f aca="false">SUM(AV101:AZ101)-BA101</f>
        <v>2.91647619401806</v>
      </c>
      <c r="BC101" s="21"/>
    </row>
    <row r="102" customFormat="false" ht="15" hidden="false" customHeight="false" outlineLevel="0" collapsed="false">
      <c r="B102" s="5" t="s">
        <v>46</v>
      </c>
      <c r="C102" s="5" t="n">
        <v>0.0843583684190011</v>
      </c>
      <c r="D102" s="5" t="n">
        <v>0.856620753438359</v>
      </c>
      <c r="E102" s="5" t="n">
        <v>0.115091114021663</v>
      </c>
      <c r="F102" s="5" t="n">
        <v>0.033366055348909</v>
      </c>
      <c r="G102" s="5" t="n">
        <v>0.656699827119055</v>
      </c>
      <c r="H102" s="5" t="n">
        <v>0.748716605134103</v>
      </c>
      <c r="I102" s="5" t="n">
        <f aca="false">C102+D102+E102+F102+G102-H102</f>
        <v>0.997419513212884</v>
      </c>
      <c r="K102" s="16" t="n">
        <f aca="false">I102/M94*100</f>
        <v>5.41327777453275</v>
      </c>
      <c r="L102" s="17" t="s">
        <v>77</v>
      </c>
      <c r="M102" s="19" t="n">
        <v>72.52</v>
      </c>
      <c r="N102" s="19" t="n">
        <f aca="false">M102+K102</f>
        <v>77.9332777745328</v>
      </c>
      <c r="O102" s="17"/>
      <c r="P102" s="17"/>
      <c r="Q102" s="18"/>
      <c r="S102" s="16"/>
      <c r="T102" s="17"/>
      <c r="U102" s="17"/>
      <c r="V102" s="17"/>
      <c r="W102" s="17"/>
      <c r="X102" s="17"/>
      <c r="Y102" s="17"/>
      <c r="Z102" s="18"/>
      <c r="AB102" s="16"/>
      <c r="AC102" s="17"/>
      <c r="AD102" s="17"/>
      <c r="AE102" s="17"/>
      <c r="AF102" s="17"/>
      <c r="AG102" s="17"/>
      <c r="AH102" s="17"/>
      <c r="AI102" s="18"/>
      <c r="AK102" s="16"/>
      <c r="AL102" s="17"/>
      <c r="AM102" s="17"/>
      <c r="AN102" s="17"/>
      <c r="AO102" s="17"/>
      <c r="AP102" s="17"/>
      <c r="AQ102" s="17"/>
      <c r="AR102" s="17"/>
      <c r="AS102" s="18"/>
      <c r="AU102" s="5" t="s">
        <v>110</v>
      </c>
      <c r="AV102" s="5" t="n">
        <v>0.0843583684190011</v>
      </c>
      <c r="AW102" s="5" t="n">
        <v>0.856620753438359</v>
      </c>
      <c r="AX102" s="5" t="n">
        <v>0.115091114021663</v>
      </c>
      <c r="AY102" s="5" t="n">
        <v>0.033366055348909</v>
      </c>
      <c r="AZ102" s="5" t="n">
        <v>0.656699827119055</v>
      </c>
      <c r="BA102" s="5" t="n">
        <v>0.748716605134103</v>
      </c>
      <c r="BB102" s="27" t="n">
        <f aca="false">SUM(AV102:AZ102)-BA102</f>
        <v>0.997419513212884</v>
      </c>
    </row>
    <row r="103" customFormat="false" ht="15" hidden="false" customHeight="false" outlineLevel="0" collapsed="false">
      <c r="B103" s="5" t="s">
        <v>48</v>
      </c>
      <c r="C103" s="5" t="n">
        <v>0.683562486901158</v>
      </c>
      <c r="D103" s="5" t="n">
        <v>0.911266755883803</v>
      </c>
      <c r="E103" s="5" t="n">
        <v>0.352254914861989</v>
      </c>
      <c r="F103" s="5" t="n">
        <v>0.683371189370909</v>
      </c>
      <c r="G103" s="5" t="n">
        <v>0.775501562701786</v>
      </c>
      <c r="H103" s="5" t="n">
        <v>0.96904291768487</v>
      </c>
      <c r="I103" s="5" t="n">
        <f aca="false">C103+D103+E103+F103+G103-H103</f>
        <v>2.43691399203477</v>
      </c>
      <c r="K103" s="16" t="n">
        <f aca="false">I103/M94*100</f>
        <v>13.2258214089242</v>
      </c>
      <c r="L103" s="17" t="s">
        <v>77</v>
      </c>
      <c r="M103" s="19" t="n">
        <v>77.94</v>
      </c>
      <c r="N103" s="19" t="n">
        <f aca="false">M103+K103</f>
        <v>91.1658214089242</v>
      </c>
      <c r="O103" s="17"/>
      <c r="P103" s="17"/>
      <c r="Q103" s="18"/>
      <c r="S103" s="16"/>
      <c r="T103" s="17"/>
      <c r="U103" s="17"/>
      <c r="V103" s="17"/>
      <c r="W103" s="17"/>
      <c r="X103" s="17"/>
      <c r="Y103" s="17"/>
      <c r="Z103" s="18"/>
      <c r="AB103" s="16"/>
      <c r="AC103" s="17"/>
      <c r="AD103" s="17"/>
      <c r="AE103" s="17"/>
      <c r="AF103" s="17"/>
      <c r="AG103" s="17"/>
      <c r="AH103" s="17"/>
      <c r="AI103" s="18"/>
      <c r="AK103" s="16"/>
      <c r="AL103" s="17"/>
      <c r="AM103" s="17"/>
      <c r="AN103" s="17"/>
      <c r="AO103" s="17"/>
      <c r="AP103" s="17"/>
      <c r="AQ103" s="17"/>
      <c r="AR103" s="17"/>
      <c r="AS103" s="18"/>
      <c r="AU103" s="5" t="s">
        <v>111</v>
      </c>
      <c r="AV103" s="5" t="n">
        <v>0.683562486901158</v>
      </c>
      <c r="AW103" s="5" t="n">
        <v>0.911266755883803</v>
      </c>
      <c r="AX103" s="5" t="n">
        <v>0.352254914861989</v>
      </c>
      <c r="AY103" s="5" t="n">
        <v>0.683371189370909</v>
      </c>
      <c r="AZ103" s="5" t="n">
        <v>0.775501562701786</v>
      </c>
      <c r="BA103" s="5" t="n">
        <v>0.96904291768487</v>
      </c>
      <c r="BB103" s="27" t="n">
        <f aca="false">SUM(AV103:AZ103)-BA103</f>
        <v>2.43691399203477</v>
      </c>
    </row>
    <row r="104" customFormat="false" ht="15" hidden="false" customHeight="false" outlineLevel="0" collapsed="false">
      <c r="B104" s="5" t="s">
        <v>50</v>
      </c>
      <c r="C104" s="5" t="n">
        <v>0.429823116085601</v>
      </c>
      <c r="D104" s="5" t="n">
        <v>0.291791664660207</v>
      </c>
      <c r="E104" s="5" t="n">
        <v>0.186167626166376</v>
      </c>
      <c r="F104" s="5" t="n">
        <v>0.556556638906596</v>
      </c>
      <c r="G104" s="5" t="n">
        <v>0.627593924535892</v>
      </c>
      <c r="H104" s="5" t="n">
        <v>0.449598193385967</v>
      </c>
      <c r="I104" s="5" t="n">
        <f aca="false">C104+D104+E104+F104+G104-H104</f>
        <v>1.6423347769687</v>
      </c>
      <c r="K104" s="23" t="n">
        <f aca="false">I104/M94*100</f>
        <v>8.91341529690865</v>
      </c>
      <c r="L104" s="24" t="s">
        <v>77</v>
      </c>
      <c r="M104" s="25" t="n">
        <v>91.18</v>
      </c>
      <c r="N104" s="25" t="n">
        <v>100</v>
      </c>
      <c r="O104" s="24"/>
      <c r="P104" s="24"/>
      <c r="Q104" s="26"/>
      <c r="S104" s="23"/>
      <c r="T104" s="24"/>
      <c r="U104" s="24"/>
      <c r="V104" s="24"/>
      <c r="W104" s="24"/>
      <c r="X104" s="24"/>
      <c r="Y104" s="24"/>
      <c r="Z104" s="26"/>
      <c r="AB104" s="23"/>
      <c r="AC104" s="24"/>
      <c r="AD104" s="24"/>
      <c r="AE104" s="24"/>
      <c r="AF104" s="24"/>
      <c r="AG104" s="24"/>
      <c r="AH104" s="24"/>
      <c r="AI104" s="26"/>
      <c r="AK104" s="23"/>
      <c r="AL104" s="24"/>
      <c r="AM104" s="24"/>
      <c r="AN104" s="24"/>
      <c r="AO104" s="24"/>
      <c r="AP104" s="24"/>
      <c r="AQ104" s="24"/>
      <c r="AR104" s="24"/>
      <c r="AS104" s="26"/>
      <c r="AU104" s="5" t="s">
        <v>99</v>
      </c>
      <c r="AV104" s="5" t="n">
        <v>0.429823116085601</v>
      </c>
      <c r="AW104" s="5" t="n">
        <v>0.291791664660207</v>
      </c>
      <c r="AX104" s="5" t="n">
        <v>0.186167626166376</v>
      </c>
      <c r="AY104" s="5" t="n">
        <v>0.556556638906596</v>
      </c>
      <c r="AZ104" s="5" t="n">
        <v>0.627593924535892</v>
      </c>
      <c r="BA104" s="5" t="n">
        <v>0.449598193385967</v>
      </c>
      <c r="BB104" s="27" t="n">
        <f aca="false">SUM(AV104:AZ104)-BA104</f>
        <v>1.6423347769687</v>
      </c>
    </row>
    <row r="106" customFormat="false" ht="15" hidden="false" customHeight="false" outlineLevel="0" collapsed="false">
      <c r="D106" s="3" t="s">
        <v>132</v>
      </c>
      <c r="E106" s="3"/>
    </row>
    <row r="107" customFormat="false" ht="15" hidden="false" customHeight="false" outlineLevel="0" collapsed="false">
      <c r="B107" s="4"/>
      <c r="C107" s="4" t="s">
        <v>27</v>
      </c>
      <c r="D107" s="4" t="s">
        <v>28</v>
      </c>
      <c r="E107" s="4" t="s">
        <v>29</v>
      </c>
      <c r="F107" s="4" t="s">
        <v>30</v>
      </c>
      <c r="G107" s="4" t="s">
        <v>31</v>
      </c>
      <c r="H107" s="4" t="s">
        <v>32</v>
      </c>
      <c r="I107" s="4" t="s">
        <v>70</v>
      </c>
      <c r="K107" s="10" t="s">
        <v>116</v>
      </c>
      <c r="L107" s="11"/>
      <c r="M107" s="11" t="n">
        <f aca="false">SUM(I108:I117)</f>
        <v>20.2608048524872</v>
      </c>
      <c r="N107" s="12" t="s">
        <v>72</v>
      </c>
      <c r="O107" s="11" t="s">
        <v>73</v>
      </c>
      <c r="P107" s="11"/>
      <c r="Q107" s="13"/>
      <c r="S107" s="14" t="s">
        <v>74</v>
      </c>
      <c r="T107" s="11"/>
      <c r="U107" s="11"/>
      <c r="V107" s="11"/>
      <c r="W107" s="11"/>
      <c r="X107" s="11"/>
      <c r="Y107" s="11"/>
      <c r="Z107" s="13"/>
      <c r="AB107" s="14" t="s">
        <v>75</v>
      </c>
      <c r="AC107" s="11"/>
      <c r="AD107" s="11"/>
      <c r="AE107" s="11"/>
      <c r="AF107" s="11"/>
      <c r="AG107" s="11"/>
      <c r="AH107" s="11"/>
      <c r="AI107" s="13"/>
      <c r="AK107" s="14"/>
      <c r="AL107" s="11"/>
      <c r="AM107" s="11"/>
      <c r="AN107" s="11"/>
      <c r="AO107" s="11"/>
      <c r="AP107" s="11"/>
      <c r="AQ107" s="11"/>
      <c r="AR107" s="11"/>
      <c r="AS107" s="13"/>
      <c r="AU107" s="4"/>
      <c r="AV107" s="4" t="s">
        <v>27</v>
      </c>
      <c r="AW107" s="4" t="s">
        <v>28</v>
      </c>
      <c r="AX107" s="4" t="s">
        <v>29</v>
      </c>
      <c r="AY107" s="4" t="s">
        <v>30</v>
      </c>
      <c r="AZ107" s="4" t="s">
        <v>31</v>
      </c>
      <c r="BA107" s="4" t="s">
        <v>32</v>
      </c>
      <c r="BB107" s="4" t="s">
        <v>70</v>
      </c>
    </row>
    <row r="108" customFormat="false" ht="15" hidden="false" customHeight="false" outlineLevel="0" collapsed="false">
      <c r="B108" s="5" t="s">
        <v>34</v>
      </c>
      <c r="C108" s="5" t="n">
        <v>0.640761305895655</v>
      </c>
      <c r="D108" s="5" t="n">
        <v>0.891727061300886</v>
      </c>
      <c r="E108" s="5" t="n">
        <v>0.482930664565326</v>
      </c>
      <c r="F108" s="5" t="n">
        <v>0.165636473775317</v>
      </c>
      <c r="G108" s="5" t="n">
        <v>0.237639461162268</v>
      </c>
      <c r="H108" s="5" t="n">
        <v>0.199311458120237</v>
      </c>
      <c r="I108" s="5" t="n">
        <f aca="false">C108+D108+E108+F108+G108-H108</f>
        <v>2.21938350857921</v>
      </c>
      <c r="K108" s="16" t="n">
        <f aca="false">I108/M107*100</f>
        <v>10.9540737632975</v>
      </c>
      <c r="L108" s="17" t="s">
        <v>77</v>
      </c>
      <c r="M108" s="17" t="n">
        <v>0</v>
      </c>
      <c r="N108" s="19" t="n">
        <f aca="false">M108+K108</f>
        <v>10.9540737632975</v>
      </c>
      <c r="O108" s="17" t="n">
        <v>1</v>
      </c>
      <c r="P108" s="17" t="n">
        <v>16.7498927308585</v>
      </c>
      <c r="Q108" s="18"/>
      <c r="S108" s="16" t="s">
        <v>53</v>
      </c>
      <c r="T108" s="17" t="s">
        <v>59</v>
      </c>
      <c r="U108" s="17" t="n">
        <v>33.3684040116891</v>
      </c>
      <c r="V108" s="17"/>
      <c r="W108" s="17"/>
      <c r="X108" s="17"/>
      <c r="Y108" s="17"/>
      <c r="Z108" s="18"/>
      <c r="AB108" s="16" t="s">
        <v>78</v>
      </c>
      <c r="AC108" s="17" t="n">
        <v>16.3931859999996</v>
      </c>
      <c r="AD108" s="17" t="n">
        <v>40.9930561907674</v>
      </c>
      <c r="AE108" s="17" t="n">
        <v>1.30710740252347</v>
      </c>
      <c r="AF108" s="17" t="n">
        <v>5.25708731039171</v>
      </c>
      <c r="AG108" s="17" t="n">
        <v>65.9324265509461</v>
      </c>
      <c r="AH108" s="17" t="n">
        <v>97.1837092965614</v>
      </c>
      <c r="AI108" s="18"/>
      <c r="AK108" s="16"/>
      <c r="AL108" s="17" t="s">
        <v>27</v>
      </c>
      <c r="AM108" s="17" t="s">
        <v>28</v>
      </c>
      <c r="AN108" s="17" t="s">
        <v>29</v>
      </c>
      <c r="AO108" s="17" t="s">
        <v>30</v>
      </c>
      <c r="AP108" s="17" t="s">
        <v>31</v>
      </c>
      <c r="AQ108" s="17" t="s">
        <v>32</v>
      </c>
      <c r="AR108" s="17" t="s">
        <v>62</v>
      </c>
      <c r="AS108" s="18"/>
      <c r="AU108" s="5" t="s">
        <v>79</v>
      </c>
      <c r="AV108" s="5" t="n">
        <v>0.640761305895655</v>
      </c>
      <c r="AW108" s="5" t="n">
        <v>0.891727061300886</v>
      </c>
      <c r="AX108" s="5" t="n">
        <v>0.482930664565326</v>
      </c>
      <c r="AY108" s="5" t="n">
        <v>0.165636473775317</v>
      </c>
      <c r="AZ108" s="5" t="n">
        <v>0.237639461162268</v>
      </c>
      <c r="BA108" s="5" t="n">
        <v>0.199311458120237</v>
      </c>
      <c r="BB108" s="5" t="n">
        <f aca="false">SUM(AV108:AZ108)-BA108</f>
        <v>2.21938350857922</v>
      </c>
    </row>
    <row r="109" customFormat="false" ht="15" hidden="false" customHeight="false" outlineLevel="0" collapsed="false">
      <c r="A109" s="2" t="s">
        <v>81</v>
      </c>
      <c r="B109" s="5" t="s">
        <v>35</v>
      </c>
      <c r="C109" s="5" t="n">
        <v>0.750254080832669</v>
      </c>
      <c r="D109" s="5" t="n">
        <v>0.49028926122372</v>
      </c>
      <c r="E109" s="5" t="n">
        <v>0.919325192632633</v>
      </c>
      <c r="F109" s="5" t="n">
        <v>0.130501594021287</v>
      </c>
      <c r="G109" s="5" t="n">
        <v>0.323168549842368</v>
      </c>
      <c r="H109" s="5" t="n">
        <v>0.00451331646018272</v>
      </c>
      <c r="I109" s="5" t="n">
        <f aca="false">C109+D109+E109+F109+G109-H109</f>
        <v>2.60902536209249</v>
      </c>
      <c r="K109" s="16" t="n">
        <f aca="false">I109/M107*100</f>
        <v>12.8772049338021</v>
      </c>
      <c r="L109" s="17" t="s">
        <v>77</v>
      </c>
      <c r="M109" s="19" t="n">
        <v>10.96</v>
      </c>
      <c r="N109" s="19" t="n">
        <f aca="false">M109+K109</f>
        <v>23.8372049338021</v>
      </c>
      <c r="O109" s="17" t="n">
        <v>2</v>
      </c>
      <c r="P109" s="17" t="n">
        <v>38.7525042047719</v>
      </c>
      <c r="Q109" s="18"/>
      <c r="S109" s="16"/>
      <c r="T109" s="17" t="s">
        <v>27</v>
      </c>
      <c r="U109" s="17" t="s">
        <v>28</v>
      </c>
      <c r="V109" s="17" t="s">
        <v>29</v>
      </c>
      <c r="W109" s="17" t="s">
        <v>30</v>
      </c>
      <c r="X109" s="17" t="s">
        <v>31</v>
      </c>
      <c r="Y109" s="17" t="s">
        <v>32</v>
      </c>
      <c r="Z109" s="18"/>
      <c r="AB109" s="16"/>
      <c r="AC109" s="17" t="s">
        <v>27</v>
      </c>
      <c r="AD109" s="17" t="s">
        <v>28</v>
      </c>
      <c r="AE109" s="17" t="s">
        <v>29</v>
      </c>
      <c r="AF109" s="17" t="s">
        <v>30</v>
      </c>
      <c r="AG109" s="17" t="s">
        <v>31</v>
      </c>
      <c r="AH109" s="17" t="s">
        <v>32</v>
      </c>
      <c r="AI109" s="18"/>
      <c r="AK109" s="16" t="s">
        <v>82</v>
      </c>
      <c r="AL109" s="5" t="n">
        <v>0.750254080832669</v>
      </c>
      <c r="AM109" s="5" t="n">
        <v>0.49028926122372</v>
      </c>
      <c r="AN109" s="5" t="n">
        <v>0.919325192632633</v>
      </c>
      <c r="AO109" s="5" t="n">
        <v>0.130501594021287</v>
      </c>
      <c r="AP109" s="5" t="n">
        <v>0.323168549842368</v>
      </c>
      <c r="AQ109" s="5" t="n">
        <v>0.00451331646018272</v>
      </c>
      <c r="AR109" s="5" t="n">
        <f aca="false">SUM(AL109:AP109)-AQ109</f>
        <v>2.60902536209249</v>
      </c>
      <c r="AS109" s="18" t="s">
        <v>133</v>
      </c>
      <c r="AU109" s="22" t="s">
        <v>84</v>
      </c>
      <c r="AV109" s="22" t="n">
        <v>0.750254080832669</v>
      </c>
      <c r="AW109" s="22" t="n">
        <v>0.49028926122372</v>
      </c>
      <c r="AX109" s="22" t="n">
        <v>0.919325192632633</v>
      </c>
      <c r="AY109" s="22" t="n">
        <v>0.130501594021287</v>
      </c>
      <c r="AZ109" s="22" t="n">
        <v>0.323168549842368</v>
      </c>
      <c r="BA109" s="22" t="n">
        <v>0.00451331646018272</v>
      </c>
      <c r="BB109" s="22" t="n">
        <f aca="false">SUM(AV109:AZ109)-BA109</f>
        <v>2.60902536209249</v>
      </c>
    </row>
    <row r="110" customFormat="false" ht="15" hidden="false" customHeight="false" outlineLevel="0" collapsed="false">
      <c r="A110" s="20" t="n">
        <v>7</v>
      </c>
      <c r="B110" s="5" t="s">
        <v>37</v>
      </c>
      <c r="C110" s="5" t="n">
        <v>0.845272385634024</v>
      </c>
      <c r="D110" s="5" t="n">
        <v>0.33007745847016</v>
      </c>
      <c r="E110" s="5" t="n">
        <v>0.284632148306122</v>
      </c>
      <c r="F110" s="5" t="n">
        <v>0.464941449146715</v>
      </c>
      <c r="G110" s="5" t="n">
        <v>0.971253665382989</v>
      </c>
      <c r="H110" s="5" t="n">
        <v>0.577491128485586</v>
      </c>
      <c r="I110" s="5" t="n">
        <f aca="false">C110+D110+E110+F110+G110-H110</f>
        <v>2.31868597845442</v>
      </c>
      <c r="K110" s="16" t="n">
        <f aca="false">I110/M107*100</f>
        <v>11.4441948152409</v>
      </c>
      <c r="L110" s="17" t="s">
        <v>77</v>
      </c>
      <c r="M110" s="19" t="n">
        <v>23.85</v>
      </c>
      <c r="N110" s="19" t="n">
        <f aca="false">M110+K110</f>
        <v>35.2941948152409</v>
      </c>
      <c r="O110" s="17"/>
      <c r="P110" s="17"/>
      <c r="Q110" s="18"/>
      <c r="S110" s="16" t="s">
        <v>86</v>
      </c>
      <c r="T110" s="5" t="n">
        <v>0.750254080832669</v>
      </c>
      <c r="U110" s="5" t="n">
        <v>0.49028926122372</v>
      </c>
      <c r="V110" s="5" t="n">
        <v>0.919325192632633</v>
      </c>
      <c r="W110" s="5" t="n">
        <v>0.130501594021287</v>
      </c>
      <c r="X110" s="5" t="n">
        <v>0.323168549842368</v>
      </c>
      <c r="Y110" s="5" t="n">
        <v>0.00451331646018272</v>
      </c>
      <c r="Z110" s="18"/>
      <c r="AB110" s="16" t="s">
        <v>87</v>
      </c>
      <c r="AC110" s="5" t="n">
        <v>0.812240613919933</v>
      </c>
      <c r="AD110" s="5" t="n">
        <v>0.6650016761552</v>
      </c>
      <c r="AE110" s="5" t="n">
        <v>0.865230049879171</v>
      </c>
      <c r="AF110" s="5" t="n">
        <v>0.0790521323982405</v>
      </c>
      <c r="AG110" s="5" t="n">
        <v>0.259850374729983</v>
      </c>
      <c r="AH110" s="5" t="n">
        <v>0.0530391989414125</v>
      </c>
      <c r="AI110" s="18"/>
      <c r="AK110" s="16" t="s">
        <v>88</v>
      </c>
      <c r="AL110" s="5" t="n">
        <v>0.874227147007197</v>
      </c>
      <c r="AM110" s="5" t="n">
        <v>0.83971409108668</v>
      </c>
      <c r="AN110" s="5" t="n">
        <v>0.811134907125707</v>
      </c>
      <c r="AO110" s="5" t="n">
        <v>0.0276026707751937</v>
      </c>
      <c r="AP110" s="5" t="n">
        <v>0.196532199617597</v>
      </c>
      <c r="AQ110" s="5" t="n">
        <v>0.101565081422642</v>
      </c>
      <c r="AR110" s="5" t="n">
        <f aca="false">SUM(AL110:AP110)-AQ110</f>
        <v>2.64764593418973</v>
      </c>
      <c r="AS110" s="18" t="s">
        <v>123</v>
      </c>
      <c r="AU110" s="5" t="s">
        <v>90</v>
      </c>
      <c r="AV110" s="5" t="n">
        <v>0.845272385634024</v>
      </c>
      <c r="AW110" s="5" t="n">
        <v>0.33007745847016</v>
      </c>
      <c r="AX110" s="5" t="n">
        <v>0.284632148306122</v>
      </c>
      <c r="AY110" s="5" t="n">
        <v>0.464941449146715</v>
      </c>
      <c r="AZ110" s="5" t="n">
        <v>0.971253665382989</v>
      </c>
      <c r="BA110" s="5" t="n">
        <v>0.577491128485586</v>
      </c>
      <c r="BB110" s="5" t="n">
        <f aca="false">SUM(AV110:AZ110)-BA110</f>
        <v>2.31868597845442</v>
      </c>
      <c r="BC110" s="21" t="n">
        <v>7</v>
      </c>
    </row>
    <row r="111" customFormat="false" ht="15" hidden="false" customHeight="false" outlineLevel="0" collapsed="false">
      <c r="A111" s="20"/>
      <c r="B111" s="5" t="s">
        <v>39</v>
      </c>
      <c r="C111" s="5" t="n">
        <v>0.874227147007197</v>
      </c>
      <c r="D111" s="5" t="n">
        <v>0.83971409108668</v>
      </c>
      <c r="E111" s="5" t="n">
        <v>0.811134907125707</v>
      </c>
      <c r="F111" s="5" t="n">
        <v>0.0276026707751937</v>
      </c>
      <c r="G111" s="5" t="n">
        <v>0.196532199617597</v>
      </c>
      <c r="H111" s="5" t="n">
        <v>0.101565081422642</v>
      </c>
      <c r="I111" s="5" t="n">
        <f aca="false">C111+D111+E111+F111+G111-H111</f>
        <v>2.64764593418973</v>
      </c>
      <c r="K111" s="16" t="n">
        <f aca="false">I111/M107*100</f>
        <v>13.0678221001902</v>
      </c>
      <c r="L111" s="17" t="s">
        <v>77</v>
      </c>
      <c r="M111" s="19" t="n">
        <v>35.3</v>
      </c>
      <c r="N111" s="19" t="n">
        <f aca="false">M111+K111</f>
        <v>48.3678221001902</v>
      </c>
      <c r="O111" s="17" t="s">
        <v>92</v>
      </c>
      <c r="P111" s="17"/>
      <c r="Q111" s="18"/>
      <c r="S111" s="16" t="s">
        <v>93</v>
      </c>
      <c r="T111" s="5" t="n">
        <v>0.874227147007197</v>
      </c>
      <c r="U111" s="5" t="n">
        <v>0.83971409108668</v>
      </c>
      <c r="V111" s="5" t="n">
        <v>0.811134907125707</v>
      </c>
      <c r="W111" s="5" t="n">
        <v>0.0276026707751937</v>
      </c>
      <c r="X111" s="5" t="n">
        <v>0.196532199617597</v>
      </c>
      <c r="Y111" s="5" t="n">
        <v>0.101565081422642</v>
      </c>
      <c r="Z111" s="18"/>
      <c r="AB111" s="16" t="s">
        <v>94</v>
      </c>
      <c r="AC111" s="5" t="s">
        <v>95</v>
      </c>
      <c r="AD111" s="5" t="s">
        <v>95</v>
      </c>
      <c r="AE111" s="22" t="n">
        <v>0.39043088288839</v>
      </c>
      <c r="AF111" s="5" t="s">
        <v>95</v>
      </c>
      <c r="AG111" s="5" t="s">
        <v>95</v>
      </c>
      <c r="AH111" s="5" t="s">
        <v>95</v>
      </c>
      <c r="AI111" s="18"/>
      <c r="AK111" s="16" t="s">
        <v>96</v>
      </c>
      <c r="AL111" s="5" t="n">
        <v>0.812240613919933</v>
      </c>
      <c r="AM111" s="5" t="n">
        <v>0.6650016761552</v>
      </c>
      <c r="AN111" s="5" t="n">
        <v>0.39043088288839</v>
      </c>
      <c r="AO111" s="5" t="n">
        <v>0.0790521323982405</v>
      </c>
      <c r="AP111" s="5" t="n">
        <v>0.259850374729983</v>
      </c>
      <c r="AQ111" s="5" t="n">
        <v>0.0530391989414125</v>
      </c>
      <c r="AR111" s="5" t="n">
        <f aca="false">SUM(AL111:AP111)-AQ111</f>
        <v>2.15353648115033</v>
      </c>
      <c r="AS111" s="18"/>
      <c r="AU111" s="22" t="s">
        <v>97</v>
      </c>
      <c r="AV111" s="22" t="n">
        <v>0.874227147007197</v>
      </c>
      <c r="AW111" s="22" t="n">
        <v>0.83971409108668</v>
      </c>
      <c r="AX111" s="22" t="n">
        <v>0.811134907125707</v>
      </c>
      <c r="AY111" s="22" t="n">
        <v>0.0276026707751937</v>
      </c>
      <c r="AZ111" s="22" t="n">
        <v>0.196532199617597</v>
      </c>
      <c r="BA111" s="22" t="n">
        <v>0.101565081422642</v>
      </c>
      <c r="BB111" s="22" t="n">
        <f aca="false">SUM(AV111:AZ111)-BA111</f>
        <v>2.64764593418973</v>
      </c>
      <c r="BC111" s="21"/>
    </row>
    <row r="112" customFormat="false" ht="15" hidden="false" customHeight="false" outlineLevel="0" collapsed="false">
      <c r="A112" s="20"/>
      <c r="B112" s="5" t="s">
        <v>41</v>
      </c>
      <c r="C112" s="5" t="n">
        <v>0.439705741307846</v>
      </c>
      <c r="D112" s="5" t="n">
        <v>0.658989470347343</v>
      </c>
      <c r="E112" s="5" t="n">
        <v>0.0334241698915975</v>
      </c>
      <c r="F112" s="5" t="n">
        <v>0.604964595507334</v>
      </c>
      <c r="G112" s="5" t="n">
        <v>0.700423138010275</v>
      </c>
      <c r="H112" s="5" t="n">
        <v>0.660310834051957</v>
      </c>
      <c r="I112" s="5" t="n">
        <f aca="false">C112+D112+E112+F112+G112-H112</f>
        <v>1.77719628101244</v>
      </c>
      <c r="K112" s="16" t="n">
        <f aca="false">I112/M107*100</f>
        <v>8.77159764358656</v>
      </c>
      <c r="L112" s="17" t="s">
        <v>77</v>
      </c>
      <c r="M112" s="19" t="n">
        <v>48.38</v>
      </c>
      <c r="N112" s="19" t="n">
        <f aca="false">M112+K112</f>
        <v>57.1515976435866</v>
      </c>
      <c r="O112" s="17" t="s">
        <v>84</v>
      </c>
      <c r="P112" s="17" t="s">
        <v>97</v>
      </c>
      <c r="Q112" s="18"/>
      <c r="S112" s="16" t="s">
        <v>101</v>
      </c>
      <c r="T112" s="5" t="n">
        <f aca="false">(T110+T111)/2</f>
        <v>0.812240613919933</v>
      </c>
      <c r="U112" s="5" t="n">
        <f aca="false">(U110+U111)/2</f>
        <v>0.6650016761552</v>
      </c>
      <c r="V112" s="5" t="n">
        <f aca="false">(V110+V111)/2</f>
        <v>0.86523004987917</v>
      </c>
      <c r="W112" s="5" t="n">
        <f aca="false">(W110+W111)/2</f>
        <v>0.0790521323982404</v>
      </c>
      <c r="X112" s="5" t="n">
        <f aca="false">(X110+X111)/2</f>
        <v>0.259850374729983</v>
      </c>
      <c r="Y112" s="5" t="n">
        <f aca="false">(Y110+Y111)/2</f>
        <v>0.0530391989414124</v>
      </c>
      <c r="Z112" s="18"/>
      <c r="AB112" s="16" t="s">
        <v>102</v>
      </c>
      <c r="AC112" s="5" t="n">
        <v>0.812240613919933</v>
      </c>
      <c r="AD112" s="5" t="n">
        <v>0.6650016761552</v>
      </c>
      <c r="AE112" s="5" t="n">
        <v>0.39043088288839</v>
      </c>
      <c r="AF112" s="5" t="n">
        <v>0.0790521323982405</v>
      </c>
      <c r="AG112" s="5" t="n">
        <v>0.259850374729983</v>
      </c>
      <c r="AH112" s="5" t="n">
        <v>0.0530391989414125</v>
      </c>
      <c r="AI112" s="18"/>
      <c r="AK112" s="16"/>
      <c r="AL112" s="17"/>
      <c r="AM112" s="17"/>
      <c r="AN112" s="17"/>
      <c r="AO112" s="17"/>
      <c r="AP112" s="17"/>
      <c r="AQ112" s="17"/>
      <c r="AR112" s="17"/>
      <c r="AS112" s="18"/>
      <c r="AU112" s="5" t="s">
        <v>100</v>
      </c>
      <c r="AV112" s="5" t="n">
        <v>0.439705741307846</v>
      </c>
      <c r="AW112" s="5" t="n">
        <v>0.658989470347343</v>
      </c>
      <c r="AX112" s="5" t="n">
        <v>0.0334241698915975</v>
      </c>
      <c r="AY112" s="5" t="n">
        <v>0.604964595507334</v>
      </c>
      <c r="AZ112" s="5" t="n">
        <v>0.700423138010275</v>
      </c>
      <c r="BA112" s="5" t="n">
        <v>0.660310834051957</v>
      </c>
      <c r="BB112" s="5" t="n">
        <f aca="false">SUM(AV112:AZ112)-BA112</f>
        <v>1.77719628101244</v>
      </c>
      <c r="BC112" s="21"/>
    </row>
    <row r="113" customFormat="false" ht="15" hidden="false" customHeight="false" outlineLevel="0" collapsed="false">
      <c r="A113" s="20"/>
      <c r="B113" s="5" t="s">
        <v>42</v>
      </c>
      <c r="C113" s="5" t="n">
        <v>0.742025732917078</v>
      </c>
      <c r="D113" s="5" t="n">
        <v>0.707362868643407</v>
      </c>
      <c r="E113" s="5" t="n">
        <v>0.930790417149898</v>
      </c>
      <c r="F113" s="5" t="n">
        <v>0.876314249761102</v>
      </c>
      <c r="G113" s="5" t="n">
        <v>0.172471150873019</v>
      </c>
      <c r="H113" s="5" t="n">
        <v>0.327624323468396</v>
      </c>
      <c r="I113" s="5" t="n">
        <f aca="false">C113+D113+E113+F113+G113-H113</f>
        <v>3.10134009587611</v>
      </c>
      <c r="K113" s="16" t="n">
        <f aca="false">I113/M107*100</f>
        <v>15.3070922821479</v>
      </c>
      <c r="L113" s="17" t="s">
        <v>77</v>
      </c>
      <c r="M113" s="19" t="n">
        <v>57.16</v>
      </c>
      <c r="N113" s="19" t="n">
        <f aca="false">M113+K113</f>
        <v>72.4670922821479</v>
      </c>
      <c r="O113" s="17"/>
      <c r="P113" s="17"/>
      <c r="Q113" s="18"/>
      <c r="S113" s="16"/>
      <c r="T113" s="17"/>
      <c r="U113" s="17"/>
      <c r="V113" s="17"/>
      <c r="W113" s="17"/>
      <c r="X113" s="17"/>
      <c r="Y113" s="17"/>
      <c r="Z113" s="18"/>
      <c r="AB113" s="16"/>
      <c r="AC113" s="17"/>
      <c r="AD113" s="17"/>
      <c r="AE113" s="17"/>
      <c r="AF113" s="17"/>
      <c r="AG113" s="17"/>
      <c r="AH113" s="17"/>
      <c r="AI113" s="18"/>
      <c r="AK113" s="16"/>
      <c r="AL113" s="17"/>
      <c r="AM113" s="17"/>
      <c r="AN113" s="17"/>
      <c r="AO113" s="17"/>
      <c r="AP113" s="17"/>
      <c r="AQ113" s="17" t="s">
        <v>105</v>
      </c>
      <c r="AR113" s="17" t="n">
        <f aca="false">MIN(AR109:AR111)</f>
        <v>2.15353648115033</v>
      </c>
      <c r="AS113" s="18"/>
      <c r="AU113" s="5" t="s">
        <v>106</v>
      </c>
      <c r="AV113" s="5" t="n">
        <v>0.742025732917078</v>
      </c>
      <c r="AW113" s="5" t="n">
        <v>0.707362868643407</v>
      </c>
      <c r="AX113" s="5" t="n">
        <v>0.930790417149898</v>
      </c>
      <c r="AY113" s="5" t="n">
        <v>0.876314249761102</v>
      </c>
      <c r="AZ113" s="5" t="n">
        <v>0.172471150873019</v>
      </c>
      <c r="BA113" s="5" t="n">
        <v>0.327624323468396</v>
      </c>
      <c r="BB113" s="5" t="n">
        <f aca="false">SUM(AV113:AZ113)-BA113</f>
        <v>3.10134009587611</v>
      </c>
      <c r="BC113" s="21"/>
    </row>
    <row r="114" customFormat="false" ht="15" hidden="false" customHeight="false" outlineLevel="0" collapsed="false">
      <c r="A114" s="20"/>
      <c r="B114" s="5" t="s">
        <v>44</v>
      </c>
      <c r="C114" s="5" t="n">
        <v>0.0874417412169236</v>
      </c>
      <c r="D114" s="5" t="n">
        <v>0.350683220747507</v>
      </c>
      <c r="E114" s="5" t="n">
        <v>0.590934283019177</v>
      </c>
      <c r="F114" s="5" t="n">
        <v>0.69779037160424</v>
      </c>
      <c r="G114" s="5" t="n">
        <v>0.539028093849937</v>
      </c>
      <c r="H114" s="5" t="n">
        <v>0.198966249708643</v>
      </c>
      <c r="I114" s="5" t="n">
        <f aca="false">C114+D114+E114+F114+G114-H114</f>
        <v>2.06691146072914</v>
      </c>
      <c r="K114" s="16" t="n">
        <f aca="false">I114/M107*100</f>
        <v>10.2015269175025</v>
      </c>
      <c r="L114" s="17" t="s">
        <v>77</v>
      </c>
      <c r="M114" s="19" t="n">
        <v>72.48</v>
      </c>
      <c r="N114" s="19" t="n">
        <f aca="false">M114+K114</f>
        <v>82.6815269175025</v>
      </c>
      <c r="O114" s="17"/>
      <c r="P114" s="17"/>
      <c r="Q114" s="18"/>
      <c r="S114" s="16"/>
      <c r="T114" s="17"/>
      <c r="U114" s="17"/>
      <c r="V114" s="17"/>
      <c r="W114" s="17"/>
      <c r="X114" s="17"/>
      <c r="Y114" s="17"/>
      <c r="Z114" s="18"/>
      <c r="AB114" s="16"/>
      <c r="AC114" s="17"/>
      <c r="AD114" s="17"/>
      <c r="AE114" s="17"/>
      <c r="AF114" s="17"/>
      <c r="AG114" s="17"/>
      <c r="AH114" s="17"/>
      <c r="AI114" s="18"/>
      <c r="AK114" s="16"/>
      <c r="AL114" s="17"/>
      <c r="AM114" s="17"/>
      <c r="AN114" s="17"/>
      <c r="AO114" s="17"/>
      <c r="AP114" s="17"/>
      <c r="AQ114" s="17"/>
      <c r="AR114" s="17"/>
      <c r="AS114" s="18"/>
      <c r="AU114" s="5" t="s">
        <v>108</v>
      </c>
      <c r="AV114" s="5" t="n">
        <v>0.0874417412169236</v>
      </c>
      <c r="AW114" s="5" t="n">
        <v>0.350683220747507</v>
      </c>
      <c r="AX114" s="5" t="n">
        <v>0.590934283019177</v>
      </c>
      <c r="AY114" s="5" t="n">
        <v>0.69779037160424</v>
      </c>
      <c r="AZ114" s="5" t="n">
        <v>0.539028093849937</v>
      </c>
      <c r="BA114" s="5" t="n">
        <v>0.198966249708643</v>
      </c>
      <c r="BB114" s="5" t="n">
        <f aca="false">SUM(AV114:AZ114)-BA114</f>
        <v>2.06691146072914</v>
      </c>
      <c r="BC114" s="21"/>
    </row>
    <row r="115" customFormat="false" ht="15" hidden="false" customHeight="false" outlineLevel="0" collapsed="false">
      <c r="B115" s="5" t="s">
        <v>46</v>
      </c>
      <c r="C115" s="5" t="n">
        <v>0.303083050393348</v>
      </c>
      <c r="D115" s="5" t="n">
        <v>0.0437511659572182</v>
      </c>
      <c r="E115" s="5" t="n">
        <v>0.477097003137035</v>
      </c>
      <c r="F115" s="5" t="n">
        <v>0.181398646789545</v>
      </c>
      <c r="G115" s="5" t="n">
        <v>0.0976630025743525</v>
      </c>
      <c r="H115" s="5" t="n">
        <v>0.356298724966443</v>
      </c>
      <c r="I115" s="5" t="n">
        <f aca="false">C115+D115+E115+F115+G115-H115</f>
        <v>0.746694143885056</v>
      </c>
      <c r="K115" s="16" t="n">
        <f aca="false">I115/M107*100</f>
        <v>3.68541205209522</v>
      </c>
      <c r="L115" s="17" t="s">
        <v>77</v>
      </c>
      <c r="M115" s="19" t="n">
        <v>82.69</v>
      </c>
      <c r="N115" s="19" t="n">
        <f aca="false">M115+K115</f>
        <v>86.3754120520952</v>
      </c>
      <c r="O115" s="17"/>
      <c r="P115" s="17"/>
      <c r="Q115" s="18"/>
      <c r="S115" s="16"/>
      <c r="T115" s="17"/>
      <c r="U115" s="17"/>
      <c r="V115" s="17"/>
      <c r="W115" s="17"/>
      <c r="X115" s="17"/>
      <c r="Y115" s="17"/>
      <c r="Z115" s="18"/>
      <c r="AB115" s="16"/>
      <c r="AC115" s="17"/>
      <c r="AD115" s="17"/>
      <c r="AE115" s="17"/>
      <c r="AF115" s="17"/>
      <c r="AG115" s="17"/>
      <c r="AH115" s="17"/>
      <c r="AI115" s="18"/>
      <c r="AK115" s="16"/>
      <c r="AL115" s="17"/>
      <c r="AM115" s="17"/>
      <c r="AN115" s="17"/>
      <c r="AO115" s="17"/>
      <c r="AP115" s="17"/>
      <c r="AQ115" s="17"/>
      <c r="AR115" s="17"/>
      <c r="AS115" s="18"/>
      <c r="AU115" s="5" t="s">
        <v>110</v>
      </c>
      <c r="AV115" s="5" t="n">
        <v>0.303083050393348</v>
      </c>
      <c r="AW115" s="5" t="n">
        <v>0.0437511659572182</v>
      </c>
      <c r="AX115" s="5" t="n">
        <v>0.477097003137035</v>
      </c>
      <c r="AY115" s="5" t="n">
        <v>0.181398646789545</v>
      </c>
      <c r="AZ115" s="5" t="n">
        <v>0.0976630025743525</v>
      </c>
      <c r="BA115" s="5" t="n">
        <v>0.356298724966443</v>
      </c>
      <c r="BB115" s="5" t="n">
        <f aca="false">SUM(AV115:AZ115)-BA115</f>
        <v>0.746694143885056</v>
      </c>
    </row>
    <row r="116" customFormat="false" ht="15" hidden="false" customHeight="false" outlineLevel="0" collapsed="false">
      <c r="B116" s="5" t="s">
        <v>48</v>
      </c>
      <c r="C116" s="5" t="n">
        <v>0.388853968463702</v>
      </c>
      <c r="D116" s="5" t="n">
        <v>0.715228825593599</v>
      </c>
      <c r="E116" s="5" t="n">
        <v>0.00905878433652951</v>
      </c>
      <c r="F116" s="5" t="n">
        <v>0.00319098242146543</v>
      </c>
      <c r="G116" s="5" t="n">
        <v>0.80253506348607</v>
      </c>
      <c r="H116" s="5" t="n">
        <v>0.333378323391829</v>
      </c>
      <c r="I116" s="5" t="n">
        <f aca="false">C116+D116+E116+F116+G116-H116</f>
        <v>1.58548930090954</v>
      </c>
      <c r="K116" s="16" t="n">
        <f aca="false">I116/M107*100</f>
        <v>7.8254013720235</v>
      </c>
      <c r="L116" s="17" t="s">
        <v>77</v>
      </c>
      <c r="M116" s="19" t="n">
        <v>86.39</v>
      </c>
      <c r="N116" s="19" t="n">
        <f aca="false">M116+K116</f>
        <v>94.2154013720235</v>
      </c>
      <c r="O116" s="17"/>
      <c r="P116" s="17"/>
      <c r="Q116" s="18"/>
      <c r="S116" s="16"/>
      <c r="T116" s="17"/>
      <c r="U116" s="17"/>
      <c r="V116" s="17"/>
      <c r="W116" s="17"/>
      <c r="X116" s="17"/>
      <c r="Y116" s="17"/>
      <c r="Z116" s="18"/>
      <c r="AB116" s="16"/>
      <c r="AC116" s="17"/>
      <c r="AD116" s="17"/>
      <c r="AE116" s="17"/>
      <c r="AF116" s="17"/>
      <c r="AG116" s="17"/>
      <c r="AH116" s="17"/>
      <c r="AI116" s="18"/>
      <c r="AK116" s="16"/>
      <c r="AL116" s="17"/>
      <c r="AM116" s="17"/>
      <c r="AN116" s="17"/>
      <c r="AO116" s="17"/>
      <c r="AP116" s="17"/>
      <c r="AQ116" s="17"/>
      <c r="AR116" s="17"/>
      <c r="AS116" s="18"/>
      <c r="AU116" s="5" t="s">
        <v>111</v>
      </c>
      <c r="AV116" s="5" t="n">
        <v>0.388853968463702</v>
      </c>
      <c r="AW116" s="5" t="n">
        <v>0.715228825593599</v>
      </c>
      <c r="AX116" s="5" t="n">
        <v>0.00905878433652951</v>
      </c>
      <c r="AY116" s="5" t="n">
        <v>0.00319098242146543</v>
      </c>
      <c r="AZ116" s="5" t="n">
        <v>0.80253506348607</v>
      </c>
      <c r="BA116" s="5" t="n">
        <v>0.333378323391829</v>
      </c>
      <c r="BB116" s="5" t="n">
        <f aca="false">SUM(AV116:AZ116)-BA116</f>
        <v>1.58548930090954</v>
      </c>
    </row>
    <row r="117" customFormat="false" ht="15" hidden="false" customHeight="false" outlineLevel="0" collapsed="false">
      <c r="B117" s="5" t="s">
        <v>50</v>
      </c>
      <c r="C117" s="5" t="n">
        <v>0.458882328999211</v>
      </c>
      <c r="D117" s="5" t="n">
        <v>0.359596527462649</v>
      </c>
      <c r="E117" s="5" t="n">
        <v>0.115834802038403</v>
      </c>
      <c r="F117" s="5" t="n">
        <v>0.23294086569167</v>
      </c>
      <c r="G117" s="5" t="n">
        <v>0.489608794314127</v>
      </c>
      <c r="H117" s="5" t="n">
        <v>0.468430531747002</v>
      </c>
      <c r="I117" s="5" t="n">
        <f aca="false">C117+D117+E117+F117+G117-H117</f>
        <v>1.18843278675906</v>
      </c>
      <c r="K117" s="23" t="n">
        <f aca="false">I117/M107*100</f>
        <v>5.86567412011358</v>
      </c>
      <c r="L117" s="24" t="s">
        <v>77</v>
      </c>
      <c r="M117" s="25" t="n">
        <v>94.23</v>
      </c>
      <c r="N117" s="25" t="n">
        <v>100</v>
      </c>
      <c r="O117" s="24"/>
      <c r="P117" s="24"/>
      <c r="Q117" s="26"/>
      <c r="S117" s="23"/>
      <c r="T117" s="24"/>
      <c r="U117" s="24"/>
      <c r="V117" s="24"/>
      <c r="W117" s="24"/>
      <c r="X117" s="24"/>
      <c r="Y117" s="24"/>
      <c r="Z117" s="26"/>
      <c r="AB117" s="23"/>
      <c r="AC117" s="24"/>
      <c r="AD117" s="24"/>
      <c r="AE117" s="24"/>
      <c r="AF117" s="24"/>
      <c r="AG117" s="24"/>
      <c r="AH117" s="24"/>
      <c r="AI117" s="26"/>
      <c r="AK117" s="23"/>
      <c r="AL117" s="24"/>
      <c r="AM117" s="24"/>
      <c r="AN117" s="24"/>
      <c r="AO117" s="24"/>
      <c r="AP117" s="24"/>
      <c r="AQ117" s="24"/>
      <c r="AR117" s="24"/>
      <c r="AS117" s="26"/>
      <c r="AU117" s="5" t="s">
        <v>99</v>
      </c>
      <c r="AV117" s="5" t="n">
        <v>0.458882328999211</v>
      </c>
      <c r="AW117" s="5" t="n">
        <v>0.359596527462649</v>
      </c>
      <c r="AX117" s="5" t="n">
        <v>0.115834802038403</v>
      </c>
      <c r="AY117" s="5" t="n">
        <v>0.23294086569167</v>
      </c>
      <c r="AZ117" s="5" t="n">
        <v>0.489608794314127</v>
      </c>
      <c r="BA117" s="5" t="n">
        <v>0.468430531747002</v>
      </c>
      <c r="BB117" s="5" t="n">
        <f aca="false">SUM(AV117:AZ117)-BA117</f>
        <v>1.18843278675906</v>
      </c>
    </row>
    <row r="121" customFormat="false" ht="15" hidden="false" customHeight="false" outlineLevel="0" collapsed="false">
      <c r="C121" s="0" t="s">
        <v>134</v>
      </c>
    </row>
    <row r="122" customFormat="false" ht="15" hidden="false" customHeight="false" outlineLevel="0" collapsed="false">
      <c r="A122" s="30" t="s">
        <v>135</v>
      </c>
      <c r="C122" s="31" t="n">
        <v>0</v>
      </c>
      <c r="D122" s="31" t="n">
        <v>7</v>
      </c>
      <c r="E122" s="31" t="n">
        <v>7</v>
      </c>
      <c r="F122" s="31" t="n">
        <v>7</v>
      </c>
      <c r="G122" s="31" t="n">
        <v>8</v>
      </c>
      <c r="H122" s="31" t="n">
        <v>8</v>
      </c>
      <c r="I122" s="31" t="n">
        <v>8</v>
      </c>
      <c r="K122" s="30" t="s">
        <v>135</v>
      </c>
    </row>
    <row r="123" customFormat="false" ht="15" hidden="false" customHeight="false" outlineLevel="0" collapsed="false">
      <c r="A123" s="32" t="n">
        <v>1</v>
      </c>
      <c r="C123" s="33" t="n">
        <v>8</v>
      </c>
      <c r="D123" s="34" t="n">
        <v>8</v>
      </c>
      <c r="E123" s="35" t="n">
        <v>8</v>
      </c>
      <c r="F123" s="36" t="n">
        <v>1</v>
      </c>
      <c r="G123" s="37" t="n">
        <v>9</v>
      </c>
      <c r="H123" s="38" t="n">
        <v>9</v>
      </c>
      <c r="I123" s="39" t="n">
        <v>8</v>
      </c>
      <c r="K123" s="32" t="n">
        <v>1</v>
      </c>
      <c r="M123" s="40" t="s">
        <v>136</v>
      </c>
      <c r="N123" s="40" t="n">
        <v>7</v>
      </c>
    </row>
    <row r="124" customFormat="false" ht="15" hidden="false" customHeight="false" outlineLevel="0" collapsed="false">
      <c r="C124" s="41" t="s">
        <v>137</v>
      </c>
      <c r="D124" s="41"/>
      <c r="E124" s="41"/>
      <c r="F124" s="41"/>
      <c r="G124" s="41"/>
      <c r="H124" s="41"/>
      <c r="I124" s="41"/>
      <c r="K124" s="41"/>
      <c r="M124" s="40" t="s">
        <v>138</v>
      </c>
      <c r="N124" s="40" t="n">
        <v>0</v>
      </c>
    </row>
    <row r="125" customFormat="false" ht="15" hidden="false" customHeight="false" outlineLevel="0" collapsed="false">
      <c r="J125" s="0" t="s">
        <v>139</v>
      </c>
      <c r="K125" s="0" t="n">
        <f aca="false">7*7</f>
        <v>49</v>
      </c>
      <c r="M125" s="40" t="s">
        <v>140</v>
      </c>
      <c r="N125" s="40" t="n">
        <v>0</v>
      </c>
      <c r="P125" s="0" t="s">
        <v>136</v>
      </c>
      <c r="Q125" s="0" t="n">
        <v>7</v>
      </c>
    </row>
    <row r="126" customFormat="false" ht="15" hidden="false" customHeight="false" outlineLevel="0" collapsed="false">
      <c r="C126" s="0" t="s">
        <v>141</v>
      </c>
      <c r="D126" s="0" t="s">
        <v>141</v>
      </c>
      <c r="E126" s="0" t="s">
        <v>141</v>
      </c>
      <c r="F126" s="0" t="s">
        <v>141</v>
      </c>
      <c r="G126" s="0" t="s">
        <v>141</v>
      </c>
      <c r="H126" s="0" t="s">
        <v>141</v>
      </c>
      <c r="I126" s="0" t="s">
        <v>142</v>
      </c>
      <c r="M126" s="40" t="s">
        <v>143</v>
      </c>
      <c r="N126" s="40" t="s">
        <v>144</v>
      </c>
      <c r="O126" s="0" t="s">
        <v>145</v>
      </c>
      <c r="P126" s="0" t="s">
        <v>138</v>
      </c>
      <c r="Q126" s="0" t="n">
        <v>0</v>
      </c>
    </row>
    <row r="127" customFormat="false" ht="15" hidden="false" customHeight="false" outlineLevel="0" collapsed="false">
      <c r="C127" s="0" t="s">
        <v>146</v>
      </c>
      <c r="D127" s="0" t="s">
        <v>147</v>
      </c>
      <c r="E127" s="0" t="s">
        <v>147</v>
      </c>
      <c r="F127" s="0" t="s">
        <v>148</v>
      </c>
      <c r="G127" s="41" t="s">
        <v>149</v>
      </c>
      <c r="H127" s="41" t="s">
        <v>150</v>
      </c>
      <c r="I127" s="0" t="s">
        <v>151</v>
      </c>
      <c r="M127" s="40" t="s">
        <v>152</v>
      </c>
      <c r="N127" s="40" t="n">
        <v>1</v>
      </c>
      <c r="P127" s="0" t="s">
        <v>140</v>
      </c>
      <c r="Q127" s="0" t="n">
        <v>0</v>
      </c>
    </row>
    <row r="128" customFormat="false" ht="15" hidden="false" customHeight="false" outlineLevel="0" collapsed="false">
      <c r="C128" s="0" t="s">
        <v>153</v>
      </c>
      <c r="D128" s="0" t="s">
        <v>154</v>
      </c>
      <c r="E128" s="0" t="s">
        <v>154</v>
      </c>
      <c r="F128" s="0" t="s">
        <v>154</v>
      </c>
      <c r="G128" s="0" t="s">
        <v>154</v>
      </c>
      <c r="H128" s="0" t="s">
        <v>154</v>
      </c>
      <c r="I128" s="0" t="s">
        <v>154</v>
      </c>
      <c r="M128" s="40" t="s">
        <v>155</v>
      </c>
      <c r="N128" s="40" t="n">
        <v>1</v>
      </c>
      <c r="P128" s="0" t="s">
        <v>152</v>
      </c>
      <c r="Q128" s="0" t="n">
        <v>0</v>
      </c>
    </row>
    <row r="129" customFormat="false" ht="15" hidden="false" customHeight="false" outlineLevel="0" collapsed="false">
      <c r="C129" s="0" t="s">
        <v>156</v>
      </c>
      <c r="D129" s="0" t="s">
        <v>156</v>
      </c>
      <c r="E129" s="0" t="s">
        <v>157</v>
      </c>
      <c r="F129" s="0" t="s">
        <v>157</v>
      </c>
      <c r="G129" s="0" t="s">
        <v>11</v>
      </c>
      <c r="H129" s="0" t="s">
        <v>11</v>
      </c>
      <c r="I129" s="0" t="s">
        <v>11</v>
      </c>
      <c r="M129" s="40" t="s">
        <v>158</v>
      </c>
      <c r="N129" s="40" t="n">
        <v>1</v>
      </c>
      <c r="P129" s="0" t="s">
        <v>155</v>
      </c>
      <c r="Q129" s="0" t="n">
        <v>1</v>
      </c>
    </row>
    <row r="130" customFormat="false" ht="15" hidden="false" customHeight="false" outlineLevel="0" collapsed="false">
      <c r="C130" s="0" t="s">
        <v>14</v>
      </c>
      <c r="P130" s="0" t="s">
        <v>158</v>
      </c>
      <c r="Q130" s="0" t="n">
        <v>1</v>
      </c>
    </row>
    <row r="131" customFormat="false" ht="15" hidden="false" customHeight="false" outlineLevel="0" collapsed="false">
      <c r="C131" s="41" t="s">
        <v>159</v>
      </c>
      <c r="D131" s="0" t="s">
        <v>160</v>
      </c>
      <c r="E131" s="0" t="s">
        <v>161</v>
      </c>
      <c r="F131" s="0" t="s">
        <v>162</v>
      </c>
      <c r="G131" s="0" t="s">
        <v>163</v>
      </c>
      <c r="H131" s="0" t="s">
        <v>164</v>
      </c>
      <c r="I131" s="0" t="s">
        <v>165</v>
      </c>
    </row>
    <row r="132" customFormat="false" ht="15" hidden="false" customHeight="false" outlineLevel="0" collapsed="false">
      <c r="A132" s="41" t="s">
        <v>166</v>
      </c>
    </row>
  </sheetData>
  <mergeCells count="30">
    <mergeCell ref="A1:S1"/>
    <mergeCell ref="P12:R12"/>
    <mergeCell ref="D28:E28"/>
    <mergeCell ref="K28:Q28"/>
    <mergeCell ref="S28:Z28"/>
    <mergeCell ref="AB28:AI28"/>
    <mergeCell ref="AK28:AS28"/>
    <mergeCell ref="AU28:BB28"/>
    <mergeCell ref="A32:A36"/>
    <mergeCell ref="BC32:BC36"/>
    <mergeCell ref="D41:E41"/>
    <mergeCell ref="BG44:BH44"/>
    <mergeCell ref="A45:A49"/>
    <mergeCell ref="BC45:BC49"/>
    <mergeCell ref="BG45:BH49"/>
    <mergeCell ref="D54:E54"/>
    <mergeCell ref="A58:A62"/>
    <mergeCell ref="BC58:BC62"/>
    <mergeCell ref="D67:E67"/>
    <mergeCell ref="A71:A75"/>
    <mergeCell ref="BC71:BC75"/>
    <mergeCell ref="D80:E80"/>
    <mergeCell ref="A84:A88"/>
    <mergeCell ref="BC84:BC88"/>
    <mergeCell ref="D93:E93"/>
    <mergeCell ref="A97:A101"/>
    <mergeCell ref="BC97:BC101"/>
    <mergeCell ref="D106:E106"/>
    <mergeCell ref="A110:A114"/>
    <mergeCell ref="BC110:BC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39"/>
  <sheetViews>
    <sheetView showFormulas="false" showGridLines="true" showRowColHeaders="true" showZeros="true" rightToLeft="false" tabSelected="true" showOutlineSymbols="true" defaultGridColor="true" view="normal" topLeftCell="O1" colorId="64" zoomScale="160" zoomScaleNormal="160" zoomScalePageLayoutView="100" workbookViewId="0">
      <selection pane="topLeft" activeCell="AF7" activeCellId="0" sqref="AF7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4" min="2" style="0" width="8.67"/>
    <col collapsed="false" customWidth="true" hidden="false" outlineLevel="0" max="5" min="5" style="0" width="10.71"/>
    <col collapsed="false" customWidth="true" hidden="false" outlineLevel="0" max="11" min="6" style="0" width="8.67"/>
    <col collapsed="false" customWidth="true" hidden="false" outlineLevel="0" max="12" min="12" style="0" width="11.99"/>
    <col collapsed="false" customWidth="true" hidden="false" outlineLevel="0" max="52" min="13" style="0" width="8.67"/>
    <col collapsed="false" customWidth="true" hidden="false" outlineLevel="0" max="53" min="53" style="0" width="10.99"/>
    <col collapsed="false" customWidth="true" hidden="false" outlineLevel="0" max="60" min="54" style="0" width="8.67"/>
    <col collapsed="false" customWidth="true" hidden="false" outlineLevel="0" max="61" min="61" style="0" width="12.29"/>
    <col collapsed="false" customWidth="true" hidden="false" outlineLevel="0" max="1025" min="62" style="0" width="8.67"/>
  </cols>
  <sheetData>
    <row r="1" customFormat="false" ht="15" hidden="false" customHeight="false" outlineLevel="0" collapsed="false">
      <c r="B1" s="0" t="s">
        <v>1</v>
      </c>
      <c r="X1" s="0" t="s">
        <v>167</v>
      </c>
    </row>
    <row r="2" customFormat="false" ht="15" hidden="false" customHeight="false" outlineLevel="0" collapsed="false">
      <c r="B2" s="0" t="s">
        <v>2</v>
      </c>
      <c r="C2" s="0" t="s">
        <v>3</v>
      </c>
      <c r="T2" s="0" t="s">
        <v>4</v>
      </c>
    </row>
    <row r="3" customFormat="false" ht="15" hidden="false" customHeight="false" outlineLevel="0" collapsed="false">
      <c r="B3" s="0" t="s">
        <v>5</v>
      </c>
      <c r="C3" s="0" t="s">
        <v>6</v>
      </c>
      <c r="T3" s="0" t="s">
        <v>168</v>
      </c>
    </row>
    <row r="4" customFormat="false" ht="15" hidden="false" customHeight="false" outlineLevel="0" collapsed="false">
      <c r="B4" s="0" t="s">
        <v>8</v>
      </c>
      <c r="C4" s="0" t="s">
        <v>9</v>
      </c>
      <c r="T4" s="0" t="s">
        <v>10</v>
      </c>
    </row>
    <row r="5" customFormat="false" ht="13.8" hidden="false" customHeight="false" outlineLevel="0" collapsed="false">
      <c r="B5" s="0" t="s">
        <v>11</v>
      </c>
      <c r="C5" s="0" t="s">
        <v>12</v>
      </c>
      <c r="T5" s="0" t="s">
        <v>13</v>
      </c>
      <c r="Y5" s="0" t="s">
        <v>169</v>
      </c>
    </row>
    <row r="6" customFormat="false" ht="15" hidden="false" customHeight="false" outlineLevel="0" collapsed="false">
      <c r="A6" s="0" t="s">
        <v>170</v>
      </c>
      <c r="B6" s="0" t="s">
        <v>14</v>
      </c>
      <c r="C6" s="0" t="s">
        <v>15</v>
      </c>
      <c r="T6" s="0" t="s">
        <v>16</v>
      </c>
    </row>
    <row r="7" customFormat="false" ht="15" hidden="false" customHeight="false" outlineLevel="0" collapsed="false">
      <c r="B7" s="0" t="s">
        <v>17</v>
      </c>
      <c r="C7" s="0" t="s">
        <v>18</v>
      </c>
      <c r="T7" s="0" t="s">
        <v>19</v>
      </c>
      <c r="AA7" s="0" t="s">
        <v>171</v>
      </c>
    </row>
    <row r="9" customFormat="false" ht="15" hidden="false" customHeight="false" outlineLevel="0" collapsed="false">
      <c r="B9" s="0" t="s">
        <v>20</v>
      </c>
      <c r="C9" s="0" t="s">
        <v>21</v>
      </c>
    </row>
    <row r="10" customFormat="false" ht="15" hidden="false" customHeight="false" outlineLevel="0" collapsed="false">
      <c r="B10" s="0" t="s">
        <v>8</v>
      </c>
      <c r="C10" s="0" t="s">
        <v>22</v>
      </c>
    </row>
    <row r="11" customFormat="false" ht="15" hidden="false" customHeight="false" outlineLevel="0" collapsed="false">
      <c r="B11" s="0" t="s">
        <v>24</v>
      </c>
      <c r="C11" s="0" t="s">
        <v>25</v>
      </c>
    </row>
    <row r="12" customFormat="false" ht="15" hidden="false" customHeight="false" outlineLevel="0" collapsed="false">
      <c r="B12" s="0" t="s">
        <v>17</v>
      </c>
      <c r="C12" s="0" t="s">
        <v>33</v>
      </c>
    </row>
    <row r="14" customFormat="false" ht="15" hidden="false" customHeight="false" outlineLevel="0" collapsed="false">
      <c r="B14" s="0" t="s">
        <v>36</v>
      </c>
    </row>
    <row r="15" customFormat="false" ht="15" hidden="false" customHeight="false" outlineLevel="0" collapsed="false">
      <c r="B15" s="0" t="s">
        <v>38</v>
      </c>
    </row>
    <row r="16" customFormat="false" ht="15" hidden="false" customHeight="false" outlineLevel="0" collapsed="false">
      <c r="B16" s="0" t="s">
        <v>40</v>
      </c>
    </row>
    <row r="18" customFormat="false" ht="15" hidden="false" customHeight="false" outlineLevel="0" collapsed="false">
      <c r="B18" s="0" t="s">
        <v>43</v>
      </c>
    </row>
    <row r="19" customFormat="false" ht="15" hidden="false" customHeight="false" outlineLevel="0" collapsed="false">
      <c r="B19" s="0" t="s">
        <v>45</v>
      </c>
    </row>
    <row r="20" customFormat="false" ht="15" hidden="false" customHeight="false" outlineLevel="0" collapsed="false">
      <c r="B20" s="0" t="s">
        <v>47</v>
      </c>
    </row>
    <row r="21" customFormat="false" ht="15" hidden="false" customHeight="false" outlineLevel="0" collapsed="false">
      <c r="B21" s="0" t="s">
        <v>49</v>
      </c>
    </row>
    <row r="22" customFormat="false" ht="15" hidden="false" customHeight="false" outlineLevel="0" collapsed="false">
      <c r="B22" s="0" t="s">
        <v>51</v>
      </c>
    </row>
    <row r="24" customFormat="false" ht="15" hidden="false" customHeight="false" outlineLevel="0" collapsed="false">
      <c r="B24" s="0" t="s">
        <v>56</v>
      </c>
    </row>
    <row r="25" customFormat="false" ht="15.75" hidden="false" customHeight="false" outlineLevel="0" collapsed="false"/>
    <row r="26" customFormat="false" ht="15.75" hidden="false" customHeight="false" outlineLevel="0" collapsed="false">
      <c r="B26" s="42" t="s">
        <v>172</v>
      </c>
      <c r="C26" s="42"/>
      <c r="D26" s="43" t="n">
        <v>7</v>
      </c>
      <c r="E26" s="43" t="n">
        <v>7</v>
      </c>
      <c r="F26" s="43" t="n">
        <v>7</v>
      </c>
      <c r="G26" s="43" t="n">
        <v>7</v>
      </c>
      <c r="H26" s="43" t="n">
        <v>7</v>
      </c>
      <c r="I26" s="43" t="n">
        <v>7</v>
      </c>
      <c r="J26" s="43" t="n">
        <v>7</v>
      </c>
      <c r="K26" s="42" t="s">
        <v>173</v>
      </c>
      <c r="L26" s="42"/>
    </row>
    <row r="27" customFormat="false" ht="15.75" hidden="false" customHeight="false" outlineLevel="0" collapsed="false">
      <c r="B27" s="42"/>
      <c r="C27" s="42"/>
      <c r="D27" s="43" t="n">
        <v>7</v>
      </c>
      <c r="E27" s="43" t="n">
        <v>7</v>
      </c>
      <c r="F27" s="43" t="n">
        <v>7</v>
      </c>
      <c r="G27" s="43" t="n">
        <v>7</v>
      </c>
      <c r="H27" s="43" t="n">
        <v>7</v>
      </c>
      <c r="I27" s="43" t="n">
        <v>7</v>
      </c>
      <c r="J27" s="44" t="n">
        <v>7</v>
      </c>
      <c r="K27" s="42"/>
      <c r="L27" s="42"/>
    </row>
    <row r="29" customFormat="false" ht="15.75" hidden="false" customHeight="false" outlineLevel="0" collapsed="false"/>
    <row r="30" customFormat="false" ht="15.75" hidden="false" customHeight="false" outlineLevel="0" collapsed="false">
      <c r="B30" s="42" t="n">
        <v>1</v>
      </c>
      <c r="C30" s="42"/>
      <c r="D30" s="43" t="n">
        <v>8</v>
      </c>
      <c r="E30" s="43" t="n">
        <v>8</v>
      </c>
      <c r="F30" s="43" t="n">
        <v>8</v>
      </c>
      <c r="G30" s="43" t="n">
        <v>9</v>
      </c>
      <c r="H30" s="43" t="n">
        <v>0</v>
      </c>
      <c r="I30" s="43" t="n">
        <v>8</v>
      </c>
      <c r="J30" s="43" t="n">
        <v>8</v>
      </c>
      <c r="K30" s="42" t="n">
        <v>2</v>
      </c>
      <c r="L30" s="42"/>
      <c r="M30" s="0" t="n">
        <f aca="false">SUM(D30:J30)</f>
        <v>49</v>
      </c>
    </row>
    <row r="31" customFormat="false" ht="15.75" hidden="false" customHeight="false" outlineLevel="0" collapsed="false">
      <c r="B31" s="42"/>
      <c r="C31" s="42"/>
      <c r="D31" s="43" t="n">
        <v>1</v>
      </c>
      <c r="E31" s="43" t="n">
        <v>9</v>
      </c>
      <c r="F31" s="43" t="n">
        <v>9</v>
      </c>
      <c r="G31" s="43" t="n">
        <v>0</v>
      </c>
      <c r="H31" s="43" t="n">
        <v>9</v>
      </c>
      <c r="I31" s="43" t="n">
        <v>9</v>
      </c>
      <c r="J31" s="44" t="n">
        <v>9</v>
      </c>
      <c r="K31" s="42"/>
      <c r="L31" s="42"/>
      <c r="M31" s="0" t="n">
        <f aca="false">SUM(D31:J31)</f>
        <v>46</v>
      </c>
    </row>
    <row r="32" customFormat="false" ht="15" hidden="false" customHeight="false" outlineLevel="0" collapsed="false">
      <c r="D32" s="45" t="n">
        <v>1</v>
      </c>
      <c r="E32" s="45" t="n">
        <v>2</v>
      </c>
      <c r="F32" s="45" t="n">
        <v>3</v>
      </c>
      <c r="G32" s="45" t="n">
        <v>4</v>
      </c>
      <c r="H32" s="45" t="n">
        <v>5</v>
      </c>
      <c r="I32" s="45" t="n">
        <v>6</v>
      </c>
      <c r="J32" s="45" t="n">
        <v>7</v>
      </c>
      <c r="K32" s="12" t="s">
        <v>174</v>
      </c>
      <c r="L32" s="12"/>
    </row>
    <row r="33" customFormat="false" ht="15" hidden="false" customHeight="false" outlineLevel="0" collapsed="false">
      <c r="A33" s="2" t="s">
        <v>175</v>
      </c>
    </row>
    <row r="34" customFormat="false" ht="21.75" hidden="false" customHeight="false" outlineLevel="0" collapsed="false">
      <c r="B34" s="0" t="s">
        <v>2</v>
      </c>
      <c r="C34" s="0" t="n">
        <v>0</v>
      </c>
      <c r="E34" s="2"/>
      <c r="G34" s="3" t="s">
        <v>63</v>
      </c>
      <c r="H34" s="3"/>
      <c r="N34" s="7" t="s">
        <v>64</v>
      </c>
      <c r="O34" s="7"/>
      <c r="P34" s="7"/>
      <c r="Q34" s="7"/>
      <c r="R34" s="7"/>
      <c r="S34" s="7"/>
      <c r="T34" s="7"/>
      <c r="V34" s="7" t="s">
        <v>65</v>
      </c>
      <c r="W34" s="7"/>
      <c r="X34" s="7"/>
      <c r="Y34" s="7"/>
      <c r="Z34" s="7"/>
      <c r="AA34" s="7"/>
      <c r="AB34" s="7"/>
      <c r="AC34" s="7"/>
      <c r="AE34" s="8" t="s">
        <v>66</v>
      </c>
      <c r="AF34" s="8"/>
      <c r="AG34" s="8"/>
      <c r="AH34" s="8"/>
      <c r="AI34" s="8"/>
      <c r="AJ34" s="8"/>
      <c r="AK34" s="8"/>
      <c r="AL34" s="8"/>
      <c r="AN34" s="7" t="s">
        <v>67</v>
      </c>
      <c r="AO34" s="7"/>
      <c r="AP34" s="7"/>
      <c r="AQ34" s="7"/>
      <c r="AR34" s="7"/>
      <c r="AS34" s="7"/>
      <c r="AT34" s="7"/>
      <c r="AU34" s="7"/>
      <c r="AV34" s="7"/>
      <c r="AX34" s="0" t="s">
        <v>2</v>
      </c>
      <c r="AY34" s="0" t="n">
        <v>0</v>
      </c>
      <c r="BA34" s="9" t="s">
        <v>68</v>
      </c>
      <c r="BB34" s="9"/>
      <c r="BC34" s="9"/>
      <c r="BD34" s="9"/>
      <c r="BE34" s="9"/>
      <c r="BF34" s="9"/>
      <c r="BG34" s="9"/>
      <c r="BH34" s="9"/>
    </row>
    <row r="35" customFormat="false" ht="15" hidden="false" customHeight="false" outlineLevel="0" collapsed="false">
      <c r="B35" s="0" t="s">
        <v>5</v>
      </c>
      <c r="C35" s="0" t="s">
        <v>176</v>
      </c>
      <c r="E35" s="4"/>
      <c r="F35" s="4" t="s">
        <v>27</v>
      </c>
      <c r="G35" s="4" t="s">
        <v>28</v>
      </c>
      <c r="H35" s="4" t="s">
        <v>29</v>
      </c>
      <c r="I35" s="4" t="s">
        <v>30</v>
      </c>
      <c r="J35" s="4" t="s">
        <v>31</v>
      </c>
      <c r="K35" s="4" t="s">
        <v>32</v>
      </c>
      <c r="L35" s="4" t="s">
        <v>70</v>
      </c>
      <c r="N35" s="10" t="s">
        <v>71</v>
      </c>
      <c r="O35" s="11"/>
      <c r="P35" s="11" t="n">
        <f aca="false" t="array" ref="P35:P35">SUM(ABS(L36:L45))</f>
        <v>9.81988877402306</v>
      </c>
      <c r="Q35" s="12" t="s">
        <v>72</v>
      </c>
      <c r="R35" s="11" t="s">
        <v>73</v>
      </c>
      <c r="S35" s="11"/>
      <c r="T35" s="13"/>
      <c r="V35" s="14" t="s">
        <v>74</v>
      </c>
      <c r="W35" s="11"/>
      <c r="X35" s="11"/>
      <c r="Y35" s="11"/>
      <c r="Z35" s="11"/>
      <c r="AA35" s="11"/>
      <c r="AB35" s="11"/>
      <c r="AC35" s="13"/>
      <c r="AE35" s="14" t="s">
        <v>75</v>
      </c>
      <c r="AF35" s="11"/>
      <c r="AG35" s="11"/>
      <c r="AH35" s="11"/>
      <c r="AI35" s="11"/>
      <c r="AJ35" s="11"/>
      <c r="AK35" s="11"/>
      <c r="AL35" s="13"/>
      <c r="AN35" s="14"/>
      <c r="AO35" s="11"/>
      <c r="AP35" s="11"/>
      <c r="AQ35" s="11"/>
      <c r="AR35" s="11"/>
      <c r="AS35" s="11"/>
      <c r="AT35" s="11"/>
      <c r="AU35" s="11"/>
      <c r="AV35" s="13"/>
      <c r="AX35" s="0" t="s">
        <v>5</v>
      </c>
      <c r="AY35" s="0" t="s">
        <v>176</v>
      </c>
      <c r="BA35" s="4"/>
      <c r="BB35" s="4" t="s">
        <v>27</v>
      </c>
      <c r="BC35" s="4" t="s">
        <v>28</v>
      </c>
      <c r="BD35" s="4" t="s">
        <v>29</v>
      </c>
      <c r="BE35" s="4" t="s">
        <v>30</v>
      </c>
      <c r="BF35" s="4" t="s">
        <v>31</v>
      </c>
      <c r="BG35" s="4" t="s">
        <v>32</v>
      </c>
      <c r="BH35" s="4" t="s">
        <v>70</v>
      </c>
      <c r="BJ35" s="0" t="s">
        <v>61</v>
      </c>
    </row>
    <row r="36" customFormat="false" ht="15" hidden="false" customHeight="false" outlineLevel="0" collapsed="false">
      <c r="B36" s="0" t="s">
        <v>8</v>
      </c>
      <c r="C36" s="0" t="n">
        <v>0</v>
      </c>
      <c r="E36" s="5" t="s">
        <v>34</v>
      </c>
      <c r="F36" s="5" t="n">
        <v>0.351386024129276</v>
      </c>
      <c r="G36" s="5" t="n">
        <v>0.99578983022142</v>
      </c>
      <c r="H36" s="5" t="n">
        <v>0.383359500676797</v>
      </c>
      <c r="I36" s="5" t="n">
        <v>0.759864453386282</v>
      </c>
      <c r="J36" s="5" t="n">
        <v>0.64713676946109</v>
      </c>
      <c r="K36" s="5" t="n">
        <v>0.188476827021186</v>
      </c>
      <c r="L36" s="5" t="n">
        <f aca="false">(0*F36)+(46/46*G36)+(0*H36)+(0*I36)+(1*J36)-(0*K36)</f>
        <v>1.64292659968251</v>
      </c>
      <c r="N36" s="16" t="n">
        <f aca="false">ABS(L36)/P35*100</f>
        <v>16.7306029374651</v>
      </c>
      <c r="O36" s="17" t="s">
        <v>77</v>
      </c>
      <c r="P36" s="17" t="n">
        <v>0</v>
      </c>
      <c r="Q36" s="17" t="n">
        <v>16.73</v>
      </c>
      <c r="R36" s="17" t="n">
        <v>1</v>
      </c>
      <c r="S36" s="17" t="n">
        <v>96.7028519200863</v>
      </c>
      <c r="T36" s="18"/>
      <c r="V36" s="16" t="s">
        <v>53</v>
      </c>
      <c r="W36" s="17" t="s">
        <v>59</v>
      </c>
      <c r="X36" s="17" t="n">
        <v>8.9177082093431</v>
      </c>
      <c r="Y36" s="17"/>
      <c r="Z36" s="17"/>
      <c r="AA36" s="17"/>
      <c r="AB36" s="17"/>
      <c r="AC36" s="18"/>
      <c r="AE36" s="16" t="s">
        <v>78</v>
      </c>
      <c r="AF36" s="17" t="n">
        <v>74.2766273291597</v>
      </c>
      <c r="AG36" s="17" t="n">
        <v>90.171870374428</v>
      </c>
      <c r="AH36" s="17" t="n">
        <v>85.3300223350969</v>
      </c>
      <c r="AI36" s="17" t="n">
        <v>18.9611997114732</v>
      </c>
      <c r="AJ36" s="17" t="n">
        <v>68.1826203842937</v>
      </c>
      <c r="AK36" s="17" t="n">
        <v>55.7758603743329</v>
      </c>
      <c r="AL36" s="18"/>
      <c r="AN36" s="16"/>
      <c r="AO36" s="17" t="s">
        <v>27</v>
      </c>
      <c r="AP36" s="17" t="s">
        <v>28</v>
      </c>
      <c r="AQ36" s="17" t="s">
        <v>29</v>
      </c>
      <c r="AR36" s="17" t="s">
        <v>30</v>
      </c>
      <c r="AS36" s="17" t="s">
        <v>31</v>
      </c>
      <c r="AT36" s="17" t="s">
        <v>32</v>
      </c>
      <c r="AU36" s="17" t="s">
        <v>62</v>
      </c>
      <c r="AV36" s="18"/>
      <c r="AX36" s="0" t="s">
        <v>8</v>
      </c>
      <c r="AY36" s="0" t="n">
        <v>0</v>
      </c>
      <c r="BA36" s="5" t="s">
        <v>34</v>
      </c>
      <c r="BB36" s="5" t="n">
        <v>0.351386024129276</v>
      </c>
      <c r="BC36" s="5" t="n">
        <v>0.99578983022142</v>
      </c>
      <c r="BD36" s="5" t="n">
        <v>0.383359500676797</v>
      </c>
      <c r="BE36" s="5" t="n">
        <v>0.759864453386282</v>
      </c>
      <c r="BF36" s="5" t="n">
        <v>0.64713676946109</v>
      </c>
      <c r="BG36" s="5" t="n">
        <v>0.188476827021186</v>
      </c>
      <c r="BH36" s="5" t="n">
        <f aca="false">(0*BB36)+(46/46*BC36)+(0*BD36)+(0*BE36)+(1*BF36)-(0*BG36)</f>
        <v>1.64292659968251</v>
      </c>
      <c r="BJ36" s="0" t="s">
        <v>69</v>
      </c>
    </row>
    <row r="37" customFormat="false" ht="15" hidden="false" customHeight="false" outlineLevel="0" collapsed="false">
      <c r="A37" s="46" t="n">
        <v>1</v>
      </c>
      <c r="B37" s="0" t="s">
        <v>11</v>
      </c>
      <c r="C37" s="0" t="n">
        <v>0</v>
      </c>
      <c r="E37" s="5" t="s">
        <v>35</v>
      </c>
      <c r="F37" s="5" t="n">
        <v>0.281984126397849</v>
      </c>
      <c r="G37" s="5" t="n">
        <v>0.44691473424174</v>
      </c>
      <c r="H37" s="5" t="n">
        <v>0.362683531640929</v>
      </c>
      <c r="I37" s="5" t="n">
        <v>0.527494332647451</v>
      </c>
      <c r="J37" s="5" t="n">
        <v>0.832047037516089</v>
      </c>
      <c r="K37" s="5" t="n">
        <v>0.461199425324444</v>
      </c>
      <c r="L37" s="5" t="n">
        <f aca="false">(0*F37)+(46/46*G37)+(0*H37)+(0*I37)+(1*J37)-(0*K37)</f>
        <v>1.27896177175783</v>
      </c>
      <c r="N37" s="16" t="n">
        <f aca="false">ABS(L37)/P35*100</f>
        <v>13.0241981471431</v>
      </c>
      <c r="O37" s="17" t="s">
        <v>77</v>
      </c>
      <c r="P37" s="19" t="n">
        <v>16.78</v>
      </c>
      <c r="Q37" s="19" t="n">
        <f aca="false">P37+N37</f>
        <v>29.8041981471431</v>
      </c>
      <c r="R37" s="17" t="n">
        <v>2</v>
      </c>
      <c r="S37" s="17" t="n">
        <v>50.3388721467545</v>
      </c>
      <c r="T37" s="18"/>
      <c r="V37" s="16"/>
      <c r="W37" s="17" t="s">
        <v>27</v>
      </c>
      <c r="X37" s="17" t="s">
        <v>28</v>
      </c>
      <c r="Y37" s="17" t="s">
        <v>29</v>
      </c>
      <c r="Z37" s="17" t="s">
        <v>30</v>
      </c>
      <c r="AA37" s="17" t="s">
        <v>31</v>
      </c>
      <c r="AB37" s="17" t="s">
        <v>32</v>
      </c>
      <c r="AC37" s="18"/>
      <c r="AE37" s="16"/>
      <c r="AF37" s="17" t="s">
        <v>27</v>
      </c>
      <c r="AG37" s="17" t="s">
        <v>28</v>
      </c>
      <c r="AH37" s="17" t="s">
        <v>29</v>
      </c>
      <c r="AI37" s="17" t="s">
        <v>30</v>
      </c>
      <c r="AJ37" s="17" t="s">
        <v>31</v>
      </c>
      <c r="AK37" s="17" t="s">
        <v>32</v>
      </c>
      <c r="AL37" s="18"/>
      <c r="AN37" s="16" t="s">
        <v>82</v>
      </c>
      <c r="AO37" s="5" t="n">
        <v>0.285584184633596</v>
      </c>
      <c r="AP37" s="5" t="n">
        <v>0.171675623143028</v>
      </c>
      <c r="AQ37" s="5" t="n">
        <v>0.62857882782458</v>
      </c>
      <c r="AR37" s="5" t="n">
        <v>0.863463831235636</v>
      </c>
      <c r="AS37" s="5" t="n">
        <v>0.115560866615404</v>
      </c>
      <c r="AT37" s="5" t="n">
        <v>0.155042171866359</v>
      </c>
      <c r="AU37" s="5" t="n">
        <f aca="false">(0*AO37)+(46/46*AP37)+(0*AQ37)+(0*AR37)+(1*AS37)-(0*AT37)</f>
        <v>0.287236489758432</v>
      </c>
      <c r="AV37" s="18" t="s">
        <v>177</v>
      </c>
      <c r="AX37" s="0" t="s">
        <v>11</v>
      </c>
      <c r="AY37" s="0" t="n">
        <v>0</v>
      </c>
      <c r="BA37" s="5" t="s">
        <v>35</v>
      </c>
      <c r="BB37" s="5" t="n">
        <v>0.281984126397849</v>
      </c>
      <c r="BC37" s="5" t="n">
        <v>0.44691473424174</v>
      </c>
      <c r="BD37" s="5" t="n">
        <v>0.362683531640929</v>
      </c>
      <c r="BE37" s="5" t="n">
        <v>0.527494332647451</v>
      </c>
      <c r="BF37" s="5" t="n">
        <v>0.832047037516089</v>
      </c>
      <c r="BG37" s="5" t="n">
        <v>0.461199425324444</v>
      </c>
      <c r="BH37" s="5" t="n">
        <f aca="false">(0*BB37)+(46/46*BC37)+(0*BD37)+(0*BE37)+(1*BF37)-(0*BG37)</f>
        <v>1.27896177175783</v>
      </c>
    </row>
    <row r="38" customFormat="false" ht="15" hidden="false" customHeight="false" outlineLevel="0" collapsed="false">
      <c r="A38" s="46"/>
      <c r="B38" s="0" t="s">
        <v>14</v>
      </c>
      <c r="C38" s="0" t="n">
        <v>1</v>
      </c>
      <c r="E38" s="5" t="s">
        <v>37</v>
      </c>
      <c r="F38" s="5" t="n">
        <v>0.017439353698933</v>
      </c>
      <c r="G38" s="5" t="n">
        <v>0.551520499646163</v>
      </c>
      <c r="H38" s="5" t="n">
        <v>0.887341395350627</v>
      </c>
      <c r="I38" s="5" t="n">
        <v>0.320412312186666</v>
      </c>
      <c r="J38" s="5" t="n">
        <v>0.42464773373155</v>
      </c>
      <c r="K38" s="5" t="n">
        <v>0.243015462169611</v>
      </c>
      <c r="L38" s="5" t="n">
        <f aca="false">(0*F38)+(46/46*G38)+(0*H38)+(0*I38)+(1*J38)-(0*K38)</f>
        <v>0.976168233377713</v>
      </c>
      <c r="N38" s="16" t="n">
        <f aca="false">ABS(L38)/P35*100</f>
        <v>9.94072596789497</v>
      </c>
      <c r="O38" s="17" t="s">
        <v>77</v>
      </c>
      <c r="P38" s="19" t="n">
        <v>29.81</v>
      </c>
      <c r="Q38" s="19" t="n">
        <f aca="false">P38+N38</f>
        <v>39.750725967895</v>
      </c>
      <c r="R38" s="17"/>
      <c r="S38" s="17"/>
      <c r="T38" s="18"/>
      <c r="V38" s="16" t="s">
        <v>86</v>
      </c>
      <c r="W38" s="5" t="n">
        <v>0.981299756278952</v>
      </c>
      <c r="X38" s="5" t="n">
        <v>0.770279343363276</v>
      </c>
      <c r="Y38" s="5" t="n">
        <v>0.306454782254151</v>
      </c>
      <c r="Z38" s="5" t="n">
        <v>0.345060097259769</v>
      </c>
      <c r="AA38" s="5" t="n">
        <v>0.290943192945937</v>
      </c>
      <c r="AB38" s="5" t="n">
        <v>0.831630413478018</v>
      </c>
      <c r="AC38" s="18"/>
      <c r="AE38" s="16" t="s">
        <v>87</v>
      </c>
      <c r="AF38" s="5" t="n">
        <v>0.558639250532093</v>
      </c>
      <c r="AG38" s="5" t="n">
        <v>0.707910466923424</v>
      </c>
      <c r="AH38" s="5" t="n">
        <v>0.488496544344867</v>
      </c>
      <c r="AI38" s="5" t="n">
        <v>0.262703394385263</v>
      </c>
      <c r="AJ38" s="5" t="n">
        <v>0.24537355874299</v>
      </c>
      <c r="AK38" s="5" t="n">
        <v>0.700674730075289</v>
      </c>
      <c r="AL38" s="18"/>
      <c r="AN38" s="16" t="s">
        <v>88</v>
      </c>
      <c r="AO38" s="5" t="n">
        <v>0.135978744785233</v>
      </c>
      <c r="AP38" s="5" t="n">
        <v>0.645541590483573</v>
      </c>
      <c r="AQ38" s="5" t="n">
        <v>0.670538306435582</v>
      </c>
      <c r="AR38" s="5" t="n">
        <v>0.180346691510758</v>
      </c>
      <c r="AS38" s="5" t="n">
        <v>0.199803924540043</v>
      </c>
      <c r="AT38" s="5" t="n">
        <v>0.56971904667256</v>
      </c>
      <c r="AU38" s="5" t="n">
        <f aca="false">(0*AO38)+(46/46*AP38)+(0*AQ38)+(0*AR38)+(1*AS38)-(0*AT38)</f>
        <v>0.845345515023616</v>
      </c>
      <c r="AV38" s="18" t="s">
        <v>178</v>
      </c>
      <c r="AX38" s="0" t="s">
        <v>14</v>
      </c>
      <c r="AY38" s="0" t="n">
        <v>1</v>
      </c>
      <c r="BA38" s="5" t="s">
        <v>37</v>
      </c>
      <c r="BB38" s="5" t="n">
        <v>0.017439353698933</v>
      </c>
      <c r="BC38" s="5" t="n">
        <v>0.551520499646163</v>
      </c>
      <c r="BD38" s="5" t="n">
        <v>0.887341395350627</v>
      </c>
      <c r="BE38" s="5" t="n">
        <v>0.320412312186666</v>
      </c>
      <c r="BF38" s="5" t="n">
        <v>0.42464773373155</v>
      </c>
      <c r="BG38" s="5" t="n">
        <v>0.243015462169611</v>
      </c>
      <c r="BH38" s="5" t="n">
        <f aca="false">(0*BB38)+(46/46*BC38)+(0*BD38)+(0*BE38)+(1*BF38)-(0*BG38)</f>
        <v>0.976168233377713</v>
      </c>
      <c r="BI38" s="21" t="n">
        <v>1</v>
      </c>
      <c r="BJ38" s="0" t="s">
        <v>80</v>
      </c>
      <c r="BK38" s="0" t="n">
        <f aca="false">MAX(BH36:BH45)</f>
        <v>1.64292659968251</v>
      </c>
    </row>
    <row r="39" customFormat="false" ht="15" hidden="false" customHeight="true" outlineLevel="0" collapsed="false">
      <c r="A39" s="46"/>
      <c r="B39" s="0" t="s">
        <v>17</v>
      </c>
      <c r="C39" s="0" t="n">
        <v>0</v>
      </c>
      <c r="E39" s="5" t="s">
        <v>39</v>
      </c>
      <c r="F39" s="5" t="n">
        <v>0.801211745236705</v>
      </c>
      <c r="G39" s="5" t="n">
        <v>0.10920271194347</v>
      </c>
      <c r="H39" s="5" t="n">
        <v>0.356779641761778</v>
      </c>
      <c r="I39" s="5" t="n">
        <v>0.147004457331561</v>
      </c>
      <c r="J39" s="5" t="n">
        <v>0.881635599478291</v>
      </c>
      <c r="K39" s="5" t="n">
        <v>0.527319886695434</v>
      </c>
      <c r="L39" s="5" t="n">
        <f aca="false">(0*F39)+(46/46*G39)+(0*H39)+(0*I39)+(1*J39)-(0*K39)</f>
        <v>0.990838311421761</v>
      </c>
      <c r="N39" s="16" t="n">
        <f aca="false">ABS(L39)/P35*100</f>
        <v>10.0901174567564</v>
      </c>
      <c r="O39" s="17" t="s">
        <v>77</v>
      </c>
      <c r="P39" s="19" t="n">
        <v>39.76</v>
      </c>
      <c r="Q39" s="19" t="n">
        <f aca="false">P39+N39</f>
        <v>49.8501174567564</v>
      </c>
      <c r="R39" s="17" t="s">
        <v>92</v>
      </c>
      <c r="S39" s="17"/>
      <c r="T39" s="18"/>
      <c r="V39" s="16" t="s">
        <v>93</v>
      </c>
      <c r="W39" s="5" t="n">
        <v>0.135978744785233</v>
      </c>
      <c r="X39" s="5" t="n">
        <v>0.645541590483573</v>
      </c>
      <c r="Y39" s="5" t="n">
        <v>0.670538306435582</v>
      </c>
      <c r="Z39" s="5" t="n">
        <v>0.180346691510758</v>
      </c>
      <c r="AA39" s="5" t="n">
        <v>0.199803924540043</v>
      </c>
      <c r="AB39" s="5" t="n">
        <v>0.56971904667256</v>
      </c>
      <c r="AC39" s="18"/>
      <c r="AE39" s="16" t="s">
        <v>94</v>
      </c>
      <c r="AF39" s="5" t="s">
        <v>95</v>
      </c>
      <c r="AG39" s="5" t="s">
        <v>95</v>
      </c>
      <c r="AH39" s="5" t="s">
        <v>95</v>
      </c>
      <c r="AI39" s="5" t="s">
        <v>95</v>
      </c>
      <c r="AJ39" s="5" t="s">
        <v>95</v>
      </c>
      <c r="AK39" s="5" t="s">
        <v>95</v>
      </c>
      <c r="AL39" s="18"/>
      <c r="AN39" s="16" t="s">
        <v>96</v>
      </c>
      <c r="AO39" s="5" t="n">
        <v>0.210781464709414</v>
      </c>
      <c r="AP39" s="5" t="n">
        <v>0.4086086068133</v>
      </c>
      <c r="AQ39" s="5" t="n">
        <v>0.649558567130081</v>
      </c>
      <c r="AR39" s="5" t="n">
        <v>0.521905261373197</v>
      </c>
      <c r="AS39" s="5" t="n">
        <v>0.157682395577724</v>
      </c>
      <c r="AT39" s="5" t="n">
        <v>0.36238060926946</v>
      </c>
      <c r="AU39" s="5" t="n">
        <f aca="false">(0*AO39)+(46/46*AP39)+(0*AQ39)+(0*AR39)+(1*AS39)-(0*AT39)</f>
        <v>0.566291002391024</v>
      </c>
      <c r="AV39" s="18"/>
      <c r="AX39" s="0" t="s">
        <v>17</v>
      </c>
      <c r="AY39" s="0" t="n">
        <v>0</v>
      </c>
      <c r="BA39" s="5" t="s">
        <v>39</v>
      </c>
      <c r="BB39" s="5" t="n">
        <v>0.801211745236705</v>
      </c>
      <c r="BC39" s="5" t="n">
        <v>0.10920271194347</v>
      </c>
      <c r="BD39" s="5" t="n">
        <v>0.356779641761778</v>
      </c>
      <c r="BE39" s="5" t="n">
        <v>0.147004457331561</v>
      </c>
      <c r="BF39" s="5" t="n">
        <v>0.881635599478291</v>
      </c>
      <c r="BG39" s="5" t="n">
        <v>0.527319886695434</v>
      </c>
      <c r="BH39" s="5" t="n">
        <f aca="false">(0*BB39)+(46/46*BC39)+(0*BD39)+(0*BE39)+(1*BF39)-(0*BG39)</f>
        <v>0.990838311421761</v>
      </c>
      <c r="BI39" s="21"/>
      <c r="BJ39" s="0" t="s">
        <v>85</v>
      </c>
      <c r="BK39" s="0" t="n">
        <f aca="false">MAX(BH49:BH58)</f>
        <v>1.34229172272897</v>
      </c>
    </row>
    <row r="40" customFormat="false" ht="15" hidden="false" customHeight="true" outlineLevel="0" collapsed="false">
      <c r="A40" s="46"/>
      <c r="E40" s="5" t="s">
        <v>41</v>
      </c>
      <c r="F40" s="5" t="n">
        <v>0.135978744785233</v>
      </c>
      <c r="G40" s="5" t="n">
        <v>0.645541590483573</v>
      </c>
      <c r="H40" s="5" t="n">
        <v>0.670538306435582</v>
      </c>
      <c r="I40" s="5" t="n">
        <v>0.180346691510758</v>
      </c>
      <c r="J40" s="5" t="n">
        <v>0.199803924540043</v>
      </c>
      <c r="K40" s="5" t="n">
        <v>0.56971904667256</v>
      </c>
      <c r="L40" s="5" t="n">
        <f aca="false">(0*F40)+(46/46*G40)+(0*H40)+(0*I40)+(1*J40)-(0*K40)</f>
        <v>0.845345515023616</v>
      </c>
      <c r="N40" s="16" t="n">
        <f aca="false">ABS(L40)/P35*100</f>
        <v>8.60850397063399</v>
      </c>
      <c r="O40" s="17" t="s">
        <v>77</v>
      </c>
      <c r="P40" s="19" t="n">
        <v>49.86</v>
      </c>
      <c r="Q40" s="19" t="n">
        <f aca="false">P40+N40</f>
        <v>58.468503970634</v>
      </c>
      <c r="R40" s="17" t="s">
        <v>177</v>
      </c>
      <c r="S40" s="17" t="s">
        <v>178</v>
      </c>
      <c r="T40" s="18"/>
      <c r="V40" s="16" t="s">
        <v>101</v>
      </c>
      <c r="W40" s="5" t="n">
        <f aca="false">(W38+W39)/2</f>
        <v>0.558639250532093</v>
      </c>
      <c r="X40" s="5" t="n">
        <f aca="false">(X38+X39)/2</f>
        <v>0.707910466923424</v>
      </c>
      <c r="Y40" s="5" t="n">
        <f aca="false">(Y38+Y39)/2</f>
        <v>0.488496544344867</v>
      </c>
      <c r="Z40" s="5" t="n">
        <f aca="false">(Z38+Z39)/2</f>
        <v>0.262703394385263</v>
      </c>
      <c r="AA40" s="5" t="n">
        <f aca="false">(AA38+AA39)/2</f>
        <v>0.24537355874299</v>
      </c>
      <c r="AB40" s="5" t="n">
        <f aca="false">(AB38+AB39)/2</f>
        <v>0.700674730075289</v>
      </c>
      <c r="AC40" s="18"/>
      <c r="AE40" s="16" t="s">
        <v>102</v>
      </c>
      <c r="AF40" s="5" t="n">
        <v>0.558639250532093</v>
      </c>
      <c r="AG40" s="5" t="n">
        <v>0.707910466923424</v>
      </c>
      <c r="AH40" s="5" t="n">
        <v>0.488496544344867</v>
      </c>
      <c r="AI40" s="5" t="n">
        <v>0.262703394385263</v>
      </c>
      <c r="AJ40" s="5" t="n">
        <v>0.24537355874299</v>
      </c>
      <c r="AK40" s="5" t="n">
        <v>0.700674730075289</v>
      </c>
      <c r="AL40" s="18"/>
      <c r="AN40" s="16"/>
      <c r="AO40" s="17"/>
      <c r="AP40" s="17"/>
      <c r="AQ40" s="17"/>
      <c r="AR40" s="17"/>
      <c r="AS40" s="17"/>
      <c r="AT40" s="17"/>
      <c r="AU40" s="17"/>
      <c r="AV40" s="18"/>
      <c r="BA40" s="5" t="s">
        <v>41</v>
      </c>
      <c r="BB40" s="5" t="n">
        <v>0.135978744785233</v>
      </c>
      <c r="BC40" s="5" t="n">
        <v>0.645541590483573</v>
      </c>
      <c r="BD40" s="5" t="n">
        <v>0.670538306435582</v>
      </c>
      <c r="BE40" s="5" t="n">
        <v>0.180346691510758</v>
      </c>
      <c r="BF40" s="5" t="n">
        <v>0.199803924540043</v>
      </c>
      <c r="BG40" s="5" t="n">
        <v>0.56971904667256</v>
      </c>
      <c r="BH40" s="5" t="n">
        <f aca="false">(0*BB40)+(46/46*BC40)+(0*BD40)+(0*BE40)+(1*BF40)-(0*BG40)</f>
        <v>0.845345515023616</v>
      </c>
      <c r="BI40" s="21"/>
      <c r="BJ40" s="0" t="s">
        <v>91</v>
      </c>
      <c r="BK40" s="0" t="n">
        <f aca="false">MAX(BH62:BH71)</f>
        <v>1.13216729070297</v>
      </c>
    </row>
    <row r="41" customFormat="false" ht="15" hidden="false" customHeight="true" outlineLevel="0" collapsed="false">
      <c r="A41" s="46"/>
      <c r="E41" s="5" t="s">
        <v>42</v>
      </c>
      <c r="F41" s="5" t="n">
        <v>0.670233949748303</v>
      </c>
      <c r="G41" s="5" t="n">
        <v>0.0957230776649934</v>
      </c>
      <c r="H41" s="5" t="n">
        <v>0.464220238077599</v>
      </c>
      <c r="I41" s="5" t="n">
        <v>0.861998329942891</v>
      </c>
      <c r="J41" s="5" t="n">
        <v>0.309229909065424</v>
      </c>
      <c r="K41" s="5" t="n">
        <v>0.805635211767983</v>
      </c>
      <c r="L41" s="5" t="n">
        <f aca="false">(0*F41)+(46/46*G41)+(0*H41)+(0*I41)+(1*J41)-(0*K41)</f>
        <v>0.404952986730417</v>
      </c>
      <c r="N41" s="16" t="n">
        <f aca="false">ABS(L41)/P35*100</f>
        <v>4.12380421050853</v>
      </c>
      <c r="O41" s="17" t="s">
        <v>77</v>
      </c>
      <c r="P41" s="19" t="n">
        <v>58.48</v>
      </c>
      <c r="Q41" s="19" t="n">
        <f aca="false">P41+N41</f>
        <v>62.6038042105085</v>
      </c>
      <c r="R41" s="17"/>
      <c r="S41" s="17"/>
      <c r="T41" s="18"/>
      <c r="V41" s="16"/>
      <c r="W41" s="17"/>
      <c r="X41" s="17"/>
      <c r="Y41" s="17"/>
      <c r="Z41" s="17"/>
      <c r="AA41" s="17"/>
      <c r="AB41" s="17"/>
      <c r="AC41" s="18"/>
      <c r="AE41" s="16"/>
      <c r="AF41" s="17"/>
      <c r="AG41" s="17"/>
      <c r="AH41" s="17"/>
      <c r="AI41" s="17"/>
      <c r="AJ41" s="17"/>
      <c r="AK41" s="17"/>
      <c r="AL41" s="18"/>
      <c r="AN41" s="16"/>
      <c r="AO41" s="17"/>
      <c r="AP41" s="17"/>
      <c r="AQ41" s="17"/>
      <c r="AR41" s="17"/>
      <c r="AS41" s="17"/>
      <c r="AT41" s="17" t="s">
        <v>105</v>
      </c>
      <c r="AU41" s="17" t="n">
        <f aca="false">MIN(AU37:AU39)</f>
        <v>0.287236489758432</v>
      </c>
      <c r="AV41" s="18"/>
      <c r="BA41" s="5" t="s">
        <v>42</v>
      </c>
      <c r="BB41" s="5" t="n">
        <v>0.670233949748303</v>
      </c>
      <c r="BC41" s="5" t="n">
        <v>0.0957230776649934</v>
      </c>
      <c r="BD41" s="5" t="n">
        <v>0.464220238077599</v>
      </c>
      <c r="BE41" s="5" t="n">
        <v>0.861998329942891</v>
      </c>
      <c r="BF41" s="5" t="n">
        <v>0.309229909065424</v>
      </c>
      <c r="BG41" s="5" t="n">
        <v>0.805635211767983</v>
      </c>
      <c r="BH41" s="5" t="n">
        <f aca="false">(0*BB41)+(46/46*BC41)+(0*BD41)+(0*BE41)+(1*BF41)-(0*BG41)</f>
        <v>0.404952986730417</v>
      </c>
      <c r="BI41" s="21"/>
      <c r="BJ41" s="0" t="s">
        <v>98</v>
      </c>
      <c r="BK41" s="0" t="n">
        <f aca="false">MAX(BH74:BH84)</f>
        <v>0</v>
      </c>
    </row>
    <row r="42" customFormat="false" ht="15" hidden="false" customHeight="true" outlineLevel="0" collapsed="false">
      <c r="E42" s="5" t="s">
        <v>44</v>
      </c>
      <c r="F42" s="5" t="n">
        <v>0.0919108991260027</v>
      </c>
      <c r="G42" s="5" t="n">
        <v>0.573941574192519</v>
      </c>
      <c r="H42" s="5" t="n">
        <v>0.698650205254117</v>
      </c>
      <c r="I42" s="5" t="n">
        <v>0.0889094104573862</v>
      </c>
      <c r="J42" s="5" t="n">
        <v>0.96610842407959</v>
      </c>
      <c r="K42" s="5" t="n">
        <v>0.383966285001981</v>
      </c>
      <c r="L42" s="5" t="n">
        <f aca="false">(0*F42)+(46/46*G42)+(0*H42)+(0*I42)+(1*J42)-(0*K42)</f>
        <v>1.54004999827211</v>
      </c>
      <c r="N42" s="16" t="n">
        <f aca="false">ABS(L42)/P35*100</f>
        <v>15.682967839168</v>
      </c>
      <c r="O42" s="17" t="s">
        <v>77</v>
      </c>
      <c r="P42" s="19" t="n">
        <v>62.61</v>
      </c>
      <c r="Q42" s="19" t="n">
        <f aca="false">P42+N42</f>
        <v>78.292967839168</v>
      </c>
      <c r="R42" s="17"/>
      <c r="S42" s="17"/>
      <c r="T42" s="18"/>
      <c r="V42" s="16"/>
      <c r="W42" s="17"/>
      <c r="X42" s="17"/>
      <c r="Y42" s="17"/>
      <c r="Z42" s="17"/>
      <c r="AA42" s="17"/>
      <c r="AB42" s="17"/>
      <c r="AC42" s="18"/>
      <c r="AE42" s="16"/>
      <c r="AF42" s="17"/>
      <c r="AG42" s="17"/>
      <c r="AH42" s="17"/>
      <c r="AI42" s="17"/>
      <c r="AJ42" s="17"/>
      <c r="AK42" s="17"/>
      <c r="AL42" s="18"/>
      <c r="AN42" s="16"/>
      <c r="AO42" s="17"/>
      <c r="AP42" s="17"/>
      <c r="AQ42" s="17"/>
      <c r="AR42" s="17"/>
      <c r="AS42" s="17"/>
      <c r="AT42" s="17"/>
      <c r="AU42" s="17"/>
      <c r="AV42" s="18"/>
      <c r="BA42" s="5" t="s">
        <v>44</v>
      </c>
      <c r="BB42" s="5" t="n">
        <v>0.0919108991260027</v>
      </c>
      <c r="BC42" s="5" t="n">
        <v>0.573941574192519</v>
      </c>
      <c r="BD42" s="5" t="n">
        <v>0.698650205254117</v>
      </c>
      <c r="BE42" s="5" t="n">
        <v>0.0889094104573862</v>
      </c>
      <c r="BF42" s="5" t="n">
        <v>0.96610842407959</v>
      </c>
      <c r="BG42" s="5" t="n">
        <v>0.383966285001981</v>
      </c>
      <c r="BH42" s="5" t="n">
        <f aca="false">(0*BB42)+(46/46*BC42)+(0*BD42)+(0*BE42)+(1*BF42)-(0*BG42)</f>
        <v>1.54004999827211</v>
      </c>
      <c r="BI42" s="21"/>
      <c r="BJ42" s="0" t="s">
        <v>104</v>
      </c>
      <c r="BK42" s="0" t="n">
        <f aca="false">MAX(BH88:BH97)</f>
        <v>0.711918426650976</v>
      </c>
    </row>
    <row r="43" customFormat="false" ht="15" hidden="false" customHeight="false" outlineLevel="0" collapsed="false">
      <c r="E43" s="5" t="s">
        <v>46</v>
      </c>
      <c r="F43" s="5" t="n">
        <v>0.0635885116839794</v>
      </c>
      <c r="G43" s="5" t="n">
        <v>0.469610913691054</v>
      </c>
      <c r="H43" s="5" t="n">
        <v>0.645752715648506</v>
      </c>
      <c r="I43" s="5" t="n">
        <v>0.760203037516409</v>
      </c>
      <c r="J43" s="5" t="n">
        <v>0.322575417998403</v>
      </c>
      <c r="K43" s="5" t="n">
        <v>0.189263209781254</v>
      </c>
      <c r="L43" s="5" t="n">
        <f aca="false">(0*F43)+(46/46*G43)+(0*H43)+(0*I43)+(1*J43)-(0*K43)</f>
        <v>0.792186331689457</v>
      </c>
      <c r="N43" s="16" t="n">
        <f aca="false">ABS(L43)/P35*100</f>
        <v>8.06716195997107</v>
      </c>
      <c r="O43" s="17" t="s">
        <v>77</v>
      </c>
      <c r="P43" s="19" t="n">
        <v>78.3</v>
      </c>
      <c r="Q43" s="19" t="n">
        <f aca="false">P43+N43</f>
        <v>86.3671619599711</v>
      </c>
      <c r="R43" s="17"/>
      <c r="S43" s="17"/>
      <c r="T43" s="18"/>
      <c r="V43" s="16"/>
      <c r="W43" s="17"/>
      <c r="X43" s="17"/>
      <c r="Y43" s="17"/>
      <c r="Z43" s="17"/>
      <c r="AA43" s="17"/>
      <c r="AB43" s="17"/>
      <c r="AC43" s="18"/>
      <c r="AE43" s="16"/>
      <c r="AF43" s="17"/>
      <c r="AG43" s="17"/>
      <c r="AH43" s="17"/>
      <c r="AI43" s="17"/>
      <c r="AJ43" s="17"/>
      <c r="AK43" s="17"/>
      <c r="AL43" s="18"/>
      <c r="AN43" s="16"/>
      <c r="AO43" s="17"/>
      <c r="AP43" s="17"/>
      <c r="AQ43" s="17"/>
      <c r="AR43" s="17"/>
      <c r="AS43" s="17"/>
      <c r="AT43" s="17"/>
      <c r="AU43" s="17"/>
      <c r="AV43" s="18"/>
      <c r="BA43" s="5" t="s">
        <v>46</v>
      </c>
      <c r="BB43" s="5" t="n">
        <v>0.0635885116839794</v>
      </c>
      <c r="BC43" s="5" t="n">
        <v>0.469610913691054</v>
      </c>
      <c r="BD43" s="5" t="n">
        <v>0.645752715648506</v>
      </c>
      <c r="BE43" s="5" t="n">
        <v>0.760203037516409</v>
      </c>
      <c r="BF43" s="5" t="n">
        <v>0.322575417998403</v>
      </c>
      <c r="BG43" s="5" t="n">
        <v>0.189263209781254</v>
      </c>
      <c r="BH43" s="5" t="n">
        <f aca="false">(0*BB43)+(46/46*BC43)+(0*BD43)+(0*BE43)+(1*BF43)-(0*BG43)</f>
        <v>0.792186331689457</v>
      </c>
      <c r="BI43" s="21"/>
      <c r="BJ43" s="0" t="s">
        <v>107</v>
      </c>
      <c r="BK43" s="0" t="n">
        <f aca="false">MAX(BH101:BH110)</f>
        <v>0.730296491898008</v>
      </c>
    </row>
    <row r="44" customFormat="false" ht="15" hidden="false" customHeight="false" outlineLevel="0" collapsed="false">
      <c r="E44" s="5" t="s">
        <v>48</v>
      </c>
      <c r="F44" s="5" t="n">
        <v>0.981299756278952</v>
      </c>
      <c r="G44" s="5" t="n">
        <v>0.770279343363276</v>
      </c>
      <c r="H44" s="5" t="n">
        <v>0.306454782254151</v>
      </c>
      <c r="I44" s="5" t="n">
        <v>0.345060097259769</v>
      </c>
      <c r="J44" s="5" t="n">
        <v>0.290943192945937</v>
      </c>
      <c r="K44" s="5" t="n">
        <v>0.831630413478018</v>
      </c>
      <c r="L44" s="5" t="n">
        <f aca="false">(0*F44)+(46/46*G44)+(0*H44)+(0*I44)+(1*J44)-(0*K44)</f>
        <v>1.06122253630921</v>
      </c>
      <c r="N44" s="16" t="n">
        <f aca="false">ABS(L44)/P35*100</f>
        <v>10.8068692093184</v>
      </c>
      <c r="O44" s="17" t="s">
        <v>77</v>
      </c>
      <c r="P44" s="19" t="n">
        <v>86.38</v>
      </c>
      <c r="Q44" s="19" t="n">
        <f aca="false">P44+N44</f>
        <v>97.1868692093184</v>
      </c>
      <c r="R44" s="17"/>
      <c r="S44" s="17"/>
      <c r="T44" s="18"/>
      <c r="V44" s="16"/>
      <c r="W44" s="17"/>
      <c r="X44" s="17"/>
      <c r="Y44" s="17"/>
      <c r="Z44" s="17"/>
      <c r="AA44" s="17"/>
      <c r="AB44" s="17"/>
      <c r="AC44" s="18"/>
      <c r="AE44" s="16"/>
      <c r="AF44" s="17"/>
      <c r="AG44" s="17"/>
      <c r="AH44" s="17"/>
      <c r="AI44" s="17"/>
      <c r="AJ44" s="17"/>
      <c r="AK44" s="17"/>
      <c r="AL44" s="18"/>
      <c r="AN44" s="16"/>
      <c r="AO44" s="17"/>
      <c r="AP44" s="17"/>
      <c r="AQ44" s="17"/>
      <c r="AR44" s="17"/>
      <c r="AS44" s="17"/>
      <c r="AT44" s="17"/>
      <c r="AU44" s="17"/>
      <c r="AV44" s="18"/>
      <c r="BA44" s="47" t="s">
        <v>48</v>
      </c>
      <c r="BB44" s="47" t="n">
        <v>0.210781464709414</v>
      </c>
      <c r="BC44" s="47" t="n">
        <v>0.4086086068133</v>
      </c>
      <c r="BD44" s="47" t="n">
        <v>0.649558567130081</v>
      </c>
      <c r="BE44" s="47" t="n">
        <v>0.521905261373197</v>
      </c>
      <c r="BF44" s="47" t="n">
        <v>0.157682395577724</v>
      </c>
      <c r="BG44" s="47" t="n">
        <v>0.36238060926946</v>
      </c>
      <c r="BH44" s="47" t="n">
        <f aca="false">(0*BB44)+(46/46*BC44)+(0*BD44)+(0*BE44)+(1*BF44)-(0*BG44)</f>
        <v>0.566291002391024</v>
      </c>
      <c r="BJ44" s="0" t="s">
        <v>109</v>
      </c>
      <c r="BK44" s="0" t="n">
        <f aca="false">MAX(BH114:BH123)</f>
        <v>0.501793994624976</v>
      </c>
    </row>
    <row r="45" customFormat="false" ht="15.75" hidden="false" customHeight="false" outlineLevel="0" collapsed="false">
      <c r="E45" s="5" t="s">
        <v>50</v>
      </c>
      <c r="F45" s="5" t="n">
        <v>0.285584184633596</v>
      </c>
      <c r="G45" s="5" t="n">
        <v>0.171675623143028</v>
      </c>
      <c r="H45" s="5" t="n">
        <v>0.62857882782458</v>
      </c>
      <c r="I45" s="5" t="n">
        <v>0.863463831235636</v>
      </c>
      <c r="J45" s="5" t="n">
        <v>0.115560866615404</v>
      </c>
      <c r="K45" s="5" t="n">
        <v>0.155042171866359</v>
      </c>
      <c r="L45" s="5" t="n">
        <f aca="false">(0*F45)+(46/46*G45)+(0*H45)+(0*I45)+(1*J45)-(0*K45)</f>
        <v>0.287236489758432</v>
      </c>
      <c r="N45" s="23" t="n">
        <f aca="false">ABS(L45)/P35*100</f>
        <v>2.92504830114034</v>
      </c>
      <c r="O45" s="24" t="s">
        <v>77</v>
      </c>
      <c r="P45" s="25" t="n">
        <v>97.2</v>
      </c>
      <c r="Q45" s="25" t="n">
        <v>100</v>
      </c>
      <c r="R45" s="24"/>
      <c r="S45" s="24"/>
      <c r="T45" s="26"/>
      <c r="V45" s="23"/>
      <c r="W45" s="24"/>
      <c r="X45" s="24"/>
      <c r="Y45" s="24"/>
      <c r="Z45" s="24"/>
      <c r="AA45" s="24"/>
      <c r="AB45" s="24"/>
      <c r="AC45" s="26"/>
      <c r="AE45" s="23"/>
      <c r="AF45" s="24"/>
      <c r="AG45" s="24"/>
      <c r="AH45" s="24"/>
      <c r="AI45" s="24"/>
      <c r="AJ45" s="24"/>
      <c r="AK45" s="24"/>
      <c r="AL45" s="26"/>
      <c r="AN45" s="23"/>
      <c r="AO45" s="24"/>
      <c r="AP45" s="24"/>
      <c r="AQ45" s="24"/>
      <c r="AR45" s="24"/>
      <c r="AS45" s="24"/>
      <c r="AT45" s="24"/>
      <c r="AU45" s="24"/>
      <c r="AV45" s="26"/>
      <c r="BA45" s="5" t="s">
        <v>50</v>
      </c>
      <c r="BB45" s="5" t="n">
        <v>0.285584184633596</v>
      </c>
      <c r="BC45" s="5" t="n">
        <v>0.171675623143028</v>
      </c>
      <c r="BD45" s="5" t="n">
        <v>0.62857882782458</v>
      </c>
      <c r="BE45" s="5" t="n">
        <v>0.863463831235636</v>
      </c>
      <c r="BF45" s="5" t="n">
        <v>0.115560866615404</v>
      </c>
      <c r="BG45" s="5" t="n">
        <v>0.155042171866359</v>
      </c>
      <c r="BH45" s="5" t="n">
        <f aca="false">(0*BB45)+(46/46*BC45)+(0*BD45)+(0*BE45)+(1*BF45)-(0*BG45)</f>
        <v>0.287236489758432</v>
      </c>
    </row>
    <row r="46" customFormat="false" ht="15" hidden="false" customHeight="false" outlineLevel="0" collapsed="false">
      <c r="BJ46" s="0" t="s">
        <v>112</v>
      </c>
    </row>
    <row r="47" customFormat="false" ht="15.75" hidden="false" customHeight="false" outlineLevel="0" collapsed="false">
      <c r="B47" s="0" t="s">
        <v>2</v>
      </c>
      <c r="C47" s="0" t="n">
        <v>1</v>
      </c>
      <c r="E47" s="2"/>
      <c r="G47" s="3" t="s">
        <v>114</v>
      </c>
      <c r="H47" s="3"/>
      <c r="AX47" s="0" t="s">
        <v>2</v>
      </c>
      <c r="AY47" s="0" t="n">
        <v>1</v>
      </c>
      <c r="BJ47" s="0" t="s">
        <v>113</v>
      </c>
      <c r="BK47" s="0" t="n">
        <f aca="false">MAX(BK38:BK44)</f>
        <v>1.64292659968251</v>
      </c>
    </row>
    <row r="48" customFormat="false" ht="15" hidden="false" customHeight="false" outlineLevel="0" collapsed="false">
      <c r="B48" s="0" t="s">
        <v>5</v>
      </c>
      <c r="C48" s="0" t="s">
        <v>179</v>
      </c>
      <c r="E48" s="4"/>
      <c r="F48" s="4" t="s">
        <v>27</v>
      </c>
      <c r="G48" s="4" t="s">
        <v>28</v>
      </c>
      <c r="H48" s="4" t="s">
        <v>29</v>
      </c>
      <c r="I48" s="4" t="s">
        <v>30</v>
      </c>
      <c r="J48" s="4" t="s">
        <v>31</v>
      </c>
      <c r="K48" s="4" t="s">
        <v>32</v>
      </c>
      <c r="L48" s="4" t="s">
        <v>70</v>
      </c>
      <c r="N48" s="10" t="s">
        <v>116</v>
      </c>
      <c r="O48" s="11"/>
      <c r="P48" s="11" t="n">
        <f aca="false" t="array" ref="P48:P48">SUM(ABS(L49:L58))</f>
        <v>5.32140314107246</v>
      </c>
      <c r="Q48" s="12" t="s">
        <v>72</v>
      </c>
      <c r="R48" s="11" t="s">
        <v>73</v>
      </c>
      <c r="S48" s="11"/>
      <c r="T48" s="13"/>
      <c r="V48" s="14" t="s">
        <v>74</v>
      </c>
      <c r="W48" s="11"/>
      <c r="X48" s="11"/>
      <c r="Y48" s="11"/>
      <c r="Z48" s="11"/>
      <c r="AA48" s="11"/>
      <c r="AB48" s="11"/>
      <c r="AC48" s="13"/>
      <c r="AE48" s="14" t="s">
        <v>75</v>
      </c>
      <c r="AF48" s="11"/>
      <c r="AG48" s="11"/>
      <c r="AH48" s="11"/>
      <c r="AI48" s="11"/>
      <c r="AJ48" s="11"/>
      <c r="AK48" s="11"/>
      <c r="AL48" s="13"/>
      <c r="AN48" s="14"/>
      <c r="AO48" s="11"/>
      <c r="AP48" s="11"/>
      <c r="AQ48" s="11"/>
      <c r="AR48" s="11"/>
      <c r="AS48" s="11"/>
      <c r="AT48" s="11"/>
      <c r="AU48" s="11"/>
      <c r="AV48" s="13"/>
      <c r="AX48" s="0" t="s">
        <v>5</v>
      </c>
      <c r="AY48" s="0" t="s">
        <v>179</v>
      </c>
      <c r="BA48" s="4"/>
      <c r="BB48" s="4" t="s">
        <v>27</v>
      </c>
      <c r="BC48" s="4" t="s">
        <v>28</v>
      </c>
      <c r="BD48" s="4" t="s">
        <v>29</v>
      </c>
      <c r="BE48" s="4" t="s">
        <v>30</v>
      </c>
      <c r="BF48" s="4" t="s">
        <v>31</v>
      </c>
      <c r="BG48" s="4" t="s">
        <v>32</v>
      </c>
      <c r="BH48" s="4" t="s">
        <v>70</v>
      </c>
    </row>
    <row r="49" customFormat="false" ht="15" hidden="false" customHeight="false" outlineLevel="0" collapsed="false">
      <c r="B49" s="0" t="s">
        <v>8</v>
      </c>
      <c r="C49" s="0" t="n">
        <v>0</v>
      </c>
      <c r="E49" s="5" t="s">
        <v>34</v>
      </c>
      <c r="F49" s="5" t="n">
        <v>0.351386024129276</v>
      </c>
      <c r="G49" s="5" t="n">
        <v>0.99578983022142</v>
      </c>
      <c r="H49" s="5" t="n">
        <v>0.383359500676797</v>
      </c>
      <c r="I49" s="5" t="n">
        <v>0.759864453386282</v>
      </c>
      <c r="J49" s="5" t="n">
        <v>0.64713676946109</v>
      </c>
      <c r="K49" s="5" t="n">
        <v>0.188476827021186</v>
      </c>
      <c r="L49" s="5" t="n">
        <f aca="false">(1*F49)+(42/46*G49)+(0*H49)+(0*I49)+(1*J49)-(3*K49)</f>
        <v>1.34229172272897</v>
      </c>
      <c r="N49" s="16" t="n">
        <f aca="false">ABS(L49)/P48*100</f>
        <v>25.2243945279901</v>
      </c>
      <c r="O49" s="17" t="s">
        <v>77</v>
      </c>
      <c r="P49" s="17" t="n">
        <v>0</v>
      </c>
      <c r="Q49" s="19" t="n">
        <f aca="false">P49+N49</f>
        <v>25.2243945279901</v>
      </c>
      <c r="R49" s="17" t="n">
        <v>1</v>
      </c>
      <c r="S49" s="17" t="n">
        <v>84.5992373511338</v>
      </c>
      <c r="T49" s="18"/>
      <c r="V49" s="16" t="s">
        <v>53</v>
      </c>
      <c r="W49" s="17" t="s">
        <v>59</v>
      </c>
      <c r="X49" s="17" t="n">
        <v>13.2059356616018</v>
      </c>
      <c r="Y49" s="17"/>
      <c r="Z49" s="17"/>
      <c r="AA49" s="17"/>
      <c r="AB49" s="17"/>
      <c r="AC49" s="18"/>
      <c r="AE49" s="16" t="s">
        <v>78</v>
      </c>
      <c r="AF49" s="17" t="n">
        <v>38.9129129305954</v>
      </c>
      <c r="AG49" s="17" t="n">
        <v>91.8967664179555</v>
      </c>
      <c r="AH49" s="17" t="n">
        <v>54.4660434486057</v>
      </c>
      <c r="AI49" s="17" t="n">
        <v>49.7323848260288</v>
      </c>
      <c r="AJ49" s="17" t="n">
        <v>85.9225749824866</v>
      </c>
      <c r="AK49" s="17" t="n">
        <v>51.5694444284423</v>
      </c>
      <c r="AL49" s="18"/>
      <c r="AN49" s="16"/>
      <c r="AO49" s="17" t="s">
        <v>27</v>
      </c>
      <c r="AP49" s="17" t="s">
        <v>28</v>
      </c>
      <c r="AQ49" s="17" t="s">
        <v>29</v>
      </c>
      <c r="AR49" s="17" t="s">
        <v>30</v>
      </c>
      <c r="AS49" s="17" t="s">
        <v>31</v>
      </c>
      <c r="AT49" s="17" t="s">
        <v>32</v>
      </c>
      <c r="AU49" s="17" t="s">
        <v>62</v>
      </c>
      <c r="AV49" s="18"/>
      <c r="AX49" s="0" t="s">
        <v>8</v>
      </c>
      <c r="AY49" s="0" t="n">
        <v>0</v>
      </c>
      <c r="BA49" s="5" t="s">
        <v>34</v>
      </c>
      <c r="BB49" s="5" t="n">
        <v>0.351386024129276</v>
      </c>
      <c r="BC49" s="5" t="n">
        <v>0.99578983022142</v>
      </c>
      <c r="BD49" s="5" t="n">
        <v>0.383359500676797</v>
      </c>
      <c r="BE49" s="5" t="n">
        <v>0.759864453386282</v>
      </c>
      <c r="BF49" s="5" t="n">
        <v>0.64713676946109</v>
      </c>
      <c r="BG49" s="5" t="n">
        <v>0.188476827021186</v>
      </c>
      <c r="BH49" s="5" t="n">
        <f aca="false">(1*BB49)+(42/46*BC49)+(0*BD49)+(0*BE49)+(1*BF49)-(3*BG49)</f>
        <v>1.34229172272897</v>
      </c>
      <c r="BJ49" s="0" t="s">
        <v>115</v>
      </c>
    </row>
    <row r="50" customFormat="false" ht="15" hidden="false" customHeight="false" outlineLevel="0" collapsed="false">
      <c r="A50" s="46" t="n">
        <v>2</v>
      </c>
      <c r="B50" s="0" t="s">
        <v>11</v>
      </c>
      <c r="C50" s="0" t="n">
        <v>0</v>
      </c>
      <c r="E50" s="5" t="s">
        <v>35</v>
      </c>
      <c r="F50" s="5" t="n">
        <v>0.281984126397849</v>
      </c>
      <c r="G50" s="5" t="n">
        <v>0.44691473424174</v>
      </c>
      <c r="H50" s="5" t="n">
        <v>0.362683531640929</v>
      </c>
      <c r="I50" s="5" t="n">
        <v>0.527494332647451</v>
      </c>
      <c r="J50" s="5" t="n">
        <v>0.832047037516089</v>
      </c>
      <c r="K50" s="5" t="n">
        <v>0.461199425324444</v>
      </c>
      <c r="L50" s="5" t="n">
        <f aca="false">(1*F50)+(42/46*G50)+(0*H50)+(0*I50)+(1*J50)-(3*K50)</f>
        <v>0.138485471378716</v>
      </c>
      <c r="N50" s="16" t="n">
        <f aca="false">ABS(L50)/P48*100</f>
        <v>2.6024239793042</v>
      </c>
      <c r="O50" s="17" t="s">
        <v>77</v>
      </c>
      <c r="P50" s="19" t="n">
        <v>25.23</v>
      </c>
      <c r="Q50" s="19" t="n">
        <f aca="false">P50+N50</f>
        <v>27.8324239793042</v>
      </c>
      <c r="R50" s="17" t="n">
        <v>2</v>
      </c>
      <c r="S50" s="17" t="n">
        <v>13.3908710861075</v>
      </c>
      <c r="T50" s="18"/>
      <c r="V50" s="16"/>
      <c r="W50" s="17" t="s">
        <v>27</v>
      </c>
      <c r="X50" s="17" t="s">
        <v>28</v>
      </c>
      <c r="Y50" s="17" t="s">
        <v>29</v>
      </c>
      <c r="Z50" s="17" t="s">
        <v>30</v>
      </c>
      <c r="AA50" s="17" t="s">
        <v>31</v>
      </c>
      <c r="AB50" s="17" t="s">
        <v>32</v>
      </c>
      <c r="AC50" s="18"/>
      <c r="AE50" s="16"/>
      <c r="AF50" s="17" t="s">
        <v>27</v>
      </c>
      <c r="AG50" s="17" t="s">
        <v>28</v>
      </c>
      <c r="AH50" s="17" t="s">
        <v>29</v>
      </c>
      <c r="AI50" s="17" t="s">
        <v>30</v>
      </c>
      <c r="AJ50" s="17" t="s">
        <v>31</v>
      </c>
      <c r="AK50" s="17" t="s">
        <v>32</v>
      </c>
      <c r="AL50" s="18"/>
      <c r="AN50" s="16" t="s">
        <v>82</v>
      </c>
      <c r="AO50" s="5" t="n">
        <v>0.0919108991260027</v>
      </c>
      <c r="AP50" s="5" t="n">
        <v>0.573941574192519</v>
      </c>
      <c r="AQ50" s="5" t="n">
        <v>0.698650205254117</v>
      </c>
      <c r="AR50" s="5" t="n">
        <v>0.0889094104573862</v>
      </c>
      <c r="AS50" s="5" t="n">
        <v>0.96610842407959</v>
      </c>
      <c r="AT50" s="5" t="n">
        <v>0.383966285001981</v>
      </c>
      <c r="AU50" s="5" t="n">
        <f aca="false">(1*AO50)+(42/46*AP50)+(0*AQ50)+(0*AR50)+(1*AS50)-(3*AT50)</f>
        <v>0.430154079418906</v>
      </c>
      <c r="AV50" s="18" t="s">
        <v>180</v>
      </c>
      <c r="AX50" s="0" t="s">
        <v>11</v>
      </c>
      <c r="AY50" s="0" t="n">
        <v>0</v>
      </c>
      <c r="BA50" s="5" t="s">
        <v>35</v>
      </c>
      <c r="BB50" s="5" t="n">
        <v>0.281984126397849</v>
      </c>
      <c r="BC50" s="5" t="n">
        <v>0.44691473424174</v>
      </c>
      <c r="BD50" s="5" t="n">
        <v>0.362683531640929</v>
      </c>
      <c r="BE50" s="5" t="n">
        <v>0.527494332647451</v>
      </c>
      <c r="BF50" s="5" t="n">
        <v>0.832047037516089</v>
      </c>
      <c r="BG50" s="5" t="n">
        <v>0.461199425324444</v>
      </c>
      <c r="BH50" s="5" t="n">
        <f aca="false">(1*BB50)+(42/46*BC50)+(0*BD50)+(0*BE50)+(1*BF50)-(3*BG50)</f>
        <v>0.138485471378716</v>
      </c>
    </row>
    <row r="51" customFormat="false" ht="15" hidden="false" customHeight="false" outlineLevel="0" collapsed="false">
      <c r="A51" s="46"/>
      <c r="B51" s="0" t="s">
        <v>14</v>
      </c>
      <c r="C51" s="0" t="n">
        <v>1</v>
      </c>
      <c r="E51" s="5" t="s">
        <v>37</v>
      </c>
      <c r="F51" s="5" t="n">
        <v>0.017439353698933</v>
      </c>
      <c r="G51" s="5" t="n">
        <v>0.551520499646163</v>
      </c>
      <c r="H51" s="5" t="n">
        <v>0.887341395350627</v>
      </c>
      <c r="I51" s="5" t="n">
        <v>0.320412312186666</v>
      </c>
      <c r="J51" s="5" t="n">
        <v>0.42464773373155</v>
      </c>
      <c r="K51" s="5" t="n">
        <v>0.243015462169611</v>
      </c>
      <c r="L51" s="5" t="n">
        <f aca="false">(1*F51)+(42/46*G51)+(0*H51)+(0*I51)+(1*J51)-(3*K51)</f>
        <v>0.216602896250755</v>
      </c>
      <c r="N51" s="16" t="n">
        <f aca="false">ABS(L51)/P48*100</f>
        <v>4.07040944857077</v>
      </c>
      <c r="O51" s="17" t="s">
        <v>77</v>
      </c>
      <c r="P51" s="19" t="n">
        <v>27.84</v>
      </c>
      <c r="Q51" s="19" t="n">
        <f aca="false">P51+N51</f>
        <v>31.9104094485708</v>
      </c>
      <c r="R51" s="17"/>
      <c r="S51" s="17"/>
      <c r="T51" s="18"/>
      <c r="V51" s="16" t="s">
        <v>86</v>
      </c>
      <c r="W51" s="5" t="n">
        <v>0.0919108991260027</v>
      </c>
      <c r="X51" s="5" t="n">
        <v>0.573941574192519</v>
      </c>
      <c r="Y51" s="5" t="n">
        <v>0.698650205254117</v>
      </c>
      <c r="Z51" s="5" t="n">
        <v>0.0889094104573862</v>
      </c>
      <c r="AA51" s="5" t="n">
        <v>0.96610842407959</v>
      </c>
      <c r="AB51" s="5" t="n">
        <v>0.383966285001981</v>
      </c>
      <c r="AC51" s="18"/>
      <c r="AE51" s="16" t="s">
        <v>87</v>
      </c>
      <c r="AF51" s="5" t="n">
        <v>0.221648461627639</v>
      </c>
      <c r="AG51" s="5" t="n">
        <v>0.78486570220697</v>
      </c>
      <c r="AH51" s="5" t="n">
        <v>0.541004852965457</v>
      </c>
      <c r="AI51" s="5" t="n">
        <v>0.424386931921834</v>
      </c>
      <c r="AJ51" s="5" t="n">
        <v>0.80662259677034</v>
      </c>
      <c r="AK51" s="5" t="n">
        <v>0.286221556011583</v>
      </c>
      <c r="AL51" s="18"/>
      <c r="AN51" s="16" t="s">
        <v>88</v>
      </c>
      <c r="AO51" s="5" t="n">
        <v>0.351386024129276</v>
      </c>
      <c r="AP51" s="5" t="n">
        <v>0.99578983022142</v>
      </c>
      <c r="AQ51" s="5" t="n">
        <v>0.383359500676797</v>
      </c>
      <c r="AR51" s="5" t="n">
        <v>0.759864453386282</v>
      </c>
      <c r="AS51" s="5" t="n">
        <v>0.64713676946109</v>
      </c>
      <c r="AT51" s="5" t="n">
        <v>0.188476827021186</v>
      </c>
      <c r="AU51" s="5" t="n">
        <f aca="false">(1*AO51)+(42/46*AP51)+(0*AQ51)+(0*AR51)+(1*AS51)-(3*AT51)</f>
        <v>1.34229172272897</v>
      </c>
      <c r="AV51" s="18" t="s">
        <v>181</v>
      </c>
      <c r="AX51" s="0" t="s">
        <v>14</v>
      </c>
      <c r="AY51" s="0" t="n">
        <v>1</v>
      </c>
      <c r="BA51" s="5" t="s">
        <v>37</v>
      </c>
      <c r="BB51" s="5" t="n">
        <v>0.017439353698933</v>
      </c>
      <c r="BC51" s="5" t="n">
        <v>0.551520499646163</v>
      </c>
      <c r="BD51" s="5" t="n">
        <v>0.887341395350627</v>
      </c>
      <c r="BE51" s="5" t="n">
        <v>0.320412312186666</v>
      </c>
      <c r="BF51" s="5" t="n">
        <v>0.42464773373155</v>
      </c>
      <c r="BG51" s="5" t="n">
        <v>0.243015462169611</v>
      </c>
      <c r="BH51" s="5" t="n">
        <f aca="false">(1*BB51)+(42/46*BC51)+(0*BD51)+(0*BE51)+(1*BF51)-(3*BG51)</f>
        <v>0.216602896250755</v>
      </c>
      <c r="BI51" s="21" t="n">
        <v>2</v>
      </c>
    </row>
    <row r="52" customFormat="false" ht="15.75" hidden="false" customHeight="false" outlineLevel="0" collapsed="false">
      <c r="A52" s="46"/>
      <c r="B52" s="0" t="s">
        <v>17</v>
      </c>
      <c r="C52" s="0" t="n">
        <v>3</v>
      </c>
      <c r="E52" s="5" t="s">
        <v>39</v>
      </c>
      <c r="F52" s="5" t="n">
        <v>0.801211745236705</v>
      </c>
      <c r="G52" s="5" t="n">
        <v>0.10920271194347</v>
      </c>
      <c r="H52" s="5" t="n">
        <v>0.356779641761778</v>
      </c>
      <c r="I52" s="5" t="n">
        <v>0.147004457331561</v>
      </c>
      <c r="J52" s="5" t="n">
        <v>0.881635599478291</v>
      </c>
      <c r="K52" s="5" t="n">
        <v>0.527319886695434</v>
      </c>
      <c r="L52" s="5" t="n">
        <f aca="false">(1*F52)+(42/46*G52)+(0*H52)+(0*I52)+(1*J52)-(3*K52)</f>
        <v>0.200594508577079</v>
      </c>
      <c r="N52" s="16" t="n">
        <f aca="false">ABS(L52)/P48*100</f>
        <v>3.76957924929274</v>
      </c>
      <c r="O52" s="17" t="s">
        <v>77</v>
      </c>
      <c r="P52" s="19" t="n">
        <v>31.92</v>
      </c>
      <c r="Q52" s="19" t="n">
        <f aca="false">P52+N52</f>
        <v>35.6895792492927</v>
      </c>
      <c r="R52" s="17" t="s">
        <v>92</v>
      </c>
      <c r="S52" s="17"/>
      <c r="T52" s="18"/>
      <c r="V52" s="16" t="s">
        <v>93</v>
      </c>
      <c r="W52" s="5" t="n">
        <v>0.351386024129276</v>
      </c>
      <c r="X52" s="5" t="n">
        <v>0.99578983022142</v>
      </c>
      <c r="Y52" s="5" t="n">
        <v>0.383359500676797</v>
      </c>
      <c r="Z52" s="5" t="n">
        <v>0.759864453386282</v>
      </c>
      <c r="AA52" s="5" t="n">
        <v>0.64713676946109</v>
      </c>
      <c r="AB52" s="5" t="n">
        <v>0.188476827021186</v>
      </c>
      <c r="AC52" s="18"/>
      <c r="AE52" s="16" t="s">
        <v>94</v>
      </c>
      <c r="AF52" s="5" t="s">
        <v>95</v>
      </c>
      <c r="AG52" s="5" t="s">
        <v>95</v>
      </c>
      <c r="AH52" s="5" t="s">
        <v>95</v>
      </c>
      <c r="AI52" s="5" t="s">
        <v>95</v>
      </c>
      <c r="AJ52" s="5" t="s">
        <v>95</v>
      </c>
      <c r="AK52" s="5" t="s">
        <v>95</v>
      </c>
      <c r="AL52" s="18"/>
      <c r="AN52" s="16" t="s">
        <v>96</v>
      </c>
      <c r="AO52" s="5" t="n">
        <v>0.221648461627639</v>
      </c>
      <c r="AP52" s="5" t="n">
        <v>0.78486570220697</v>
      </c>
      <c r="AQ52" s="5" t="n">
        <v>0.541004852965457</v>
      </c>
      <c r="AR52" s="5" t="n">
        <v>0.424386931921834</v>
      </c>
      <c r="AS52" s="5" t="n">
        <v>0.80662259677034</v>
      </c>
      <c r="AT52" s="5" t="n">
        <v>0.286221556011583</v>
      </c>
      <c r="AU52" s="5" t="n">
        <f aca="false">(1*AO52)+(42/46*AP52)+(0*AQ52)+(0*AR52)+(1*AS52)-(3*AT52)</f>
        <v>0.88622290107394</v>
      </c>
      <c r="AV52" s="18"/>
      <c r="AX52" s="0" t="s">
        <v>17</v>
      </c>
      <c r="AY52" s="0" t="n">
        <v>3</v>
      </c>
      <c r="BA52" s="5" t="s">
        <v>39</v>
      </c>
      <c r="BB52" s="5" t="n">
        <v>0.801211745236705</v>
      </c>
      <c r="BC52" s="5" t="n">
        <v>0.10920271194347</v>
      </c>
      <c r="BD52" s="5" t="n">
        <v>0.356779641761778</v>
      </c>
      <c r="BE52" s="5" t="n">
        <v>0.147004457331561</v>
      </c>
      <c r="BF52" s="5" t="n">
        <v>0.881635599478291</v>
      </c>
      <c r="BG52" s="5" t="n">
        <v>0.527319886695434</v>
      </c>
      <c r="BH52" s="5" t="n">
        <f aca="false">(1*BB52)+(42/46*BC52)+(0*BD52)+(0*BE52)+(1*BF52)-(3*BG52)</f>
        <v>0.200594508577079</v>
      </c>
      <c r="BI52" s="21"/>
      <c r="BM52" s="28" t="s">
        <v>118</v>
      </c>
      <c r="BN52" s="28"/>
    </row>
    <row r="53" customFormat="false" ht="15.75" hidden="false" customHeight="false" outlineLevel="0" collapsed="false">
      <c r="A53" s="46"/>
      <c r="E53" s="5" t="s">
        <v>41</v>
      </c>
      <c r="F53" s="5" t="n">
        <v>0.135978744785233</v>
      </c>
      <c r="G53" s="5" t="n">
        <v>0.645541590483573</v>
      </c>
      <c r="H53" s="5" t="n">
        <v>0.670538306435582</v>
      </c>
      <c r="I53" s="5" t="n">
        <v>0.180346691510758</v>
      </c>
      <c r="J53" s="5" t="n">
        <v>0.199803924540043</v>
      </c>
      <c r="K53" s="5" t="n">
        <v>0.56971904667256</v>
      </c>
      <c r="L53" s="5" t="n">
        <f aca="false">(1*F53)+(42/46*G53)+(0*H53)+(0*I53)+(1*J53)-(3*K53)</f>
        <v>-0.783966931555229</v>
      </c>
      <c r="N53" s="16" t="n">
        <f aca="false">ABS(L53)/P48*100</f>
        <v>14.7323348893508</v>
      </c>
      <c r="O53" s="17" t="s">
        <v>77</v>
      </c>
      <c r="P53" s="19" t="n">
        <v>35.7</v>
      </c>
      <c r="Q53" s="19" t="n">
        <f aca="false">P53+N53</f>
        <v>50.4323348893508</v>
      </c>
      <c r="R53" s="17" t="s">
        <v>180</v>
      </c>
      <c r="S53" s="17" t="s">
        <v>181</v>
      </c>
      <c r="T53" s="18"/>
      <c r="V53" s="16" t="s">
        <v>101</v>
      </c>
      <c r="W53" s="5" t="n">
        <f aca="false">(W51+W52)/2</f>
        <v>0.221648461627639</v>
      </c>
      <c r="X53" s="5" t="n">
        <f aca="false">(X51+X52)/2</f>
        <v>0.78486570220697</v>
      </c>
      <c r="Y53" s="5" t="n">
        <f aca="false">(Y51+Y52)/2</f>
        <v>0.541004852965457</v>
      </c>
      <c r="Z53" s="5" t="n">
        <f aca="false">(Z51+Z52)/2</f>
        <v>0.424386931921834</v>
      </c>
      <c r="AA53" s="5" t="n">
        <f aca="false">(AA51+AA52)/2</f>
        <v>0.80662259677034</v>
      </c>
      <c r="AB53" s="5" t="n">
        <f aca="false">(AB51+AB52)/2</f>
        <v>0.286221556011583</v>
      </c>
      <c r="AC53" s="18"/>
      <c r="AE53" s="16" t="s">
        <v>102</v>
      </c>
      <c r="AF53" s="5" t="n">
        <v>0.221648461627639</v>
      </c>
      <c r="AG53" s="5" t="n">
        <v>0.78486570220697</v>
      </c>
      <c r="AH53" s="5" t="n">
        <v>0.541004852965457</v>
      </c>
      <c r="AI53" s="5" t="n">
        <v>0.424386931921834</v>
      </c>
      <c r="AJ53" s="5" t="n">
        <v>0.80662259677034</v>
      </c>
      <c r="AK53" s="5" t="n">
        <v>0.286221556011583</v>
      </c>
      <c r="AL53" s="18"/>
      <c r="AN53" s="16"/>
      <c r="AO53" s="17"/>
      <c r="AP53" s="17"/>
      <c r="AQ53" s="17"/>
      <c r="AR53" s="17"/>
      <c r="AS53" s="17"/>
      <c r="AT53" s="17"/>
      <c r="AU53" s="17"/>
      <c r="AV53" s="18"/>
      <c r="BA53" s="5" t="s">
        <v>41</v>
      </c>
      <c r="BB53" s="5" t="n">
        <v>0.135978744785233</v>
      </c>
      <c r="BC53" s="5" t="n">
        <v>0.645541590483573</v>
      </c>
      <c r="BD53" s="5" t="n">
        <v>0.670538306435582</v>
      </c>
      <c r="BE53" s="5" t="n">
        <v>0.180346691510758</v>
      </c>
      <c r="BF53" s="5" t="n">
        <v>0.199803924540043</v>
      </c>
      <c r="BG53" s="5" t="n">
        <v>0.56971904667256</v>
      </c>
      <c r="BH53" s="5" t="n">
        <f aca="false">(1*BB53)+(42/46*BC53)+(0*BD53)+(0*BE53)+(1*BF53)-(3*BG53)</f>
        <v>-0.783966931555229</v>
      </c>
      <c r="BI53" s="21"/>
      <c r="BM53" s="29" t="n">
        <v>1</v>
      </c>
      <c r="BN53" s="29"/>
    </row>
    <row r="54" customFormat="false" ht="15.75" hidden="false" customHeight="false" outlineLevel="0" collapsed="false">
      <c r="A54" s="46"/>
      <c r="E54" s="5" t="s">
        <v>42</v>
      </c>
      <c r="F54" s="5" t="n">
        <v>0.670233949748303</v>
      </c>
      <c r="G54" s="5" t="n">
        <v>0.0957230776649934</v>
      </c>
      <c r="H54" s="5" t="n">
        <v>0.464220238077599</v>
      </c>
      <c r="I54" s="5" t="n">
        <v>0.861998329942891</v>
      </c>
      <c r="J54" s="5" t="n">
        <v>0.309229909065424</v>
      </c>
      <c r="K54" s="5" t="n">
        <v>0.805635211767983</v>
      </c>
      <c r="L54" s="5" t="n">
        <f aca="false">(1*F54)+(42/46*G54)+(0*H54)+(0*I54)+(1*J54)-(3*K54)</f>
        <v>-1.35004244470914</v>
      </c>
      <c r="N54" s="16" t="n">
        <f aca="false">ABS(L54)/P48*100</f>
        <v>25.3700463753448</v>
      </c>
      <c r="O54" s="17" t="s">
        <v>77</v>
      </c>
      <c r="P54" s="19" t="n">
        <v>50.44</v>
      </c>
      <c r="Q54" s="19" t="n">
        <f aca="false">P54+N54</f>
        <v>75.8100463753448</v>
      </c>
      <c r="R54" s="17"/>
      <c r="S54" s="17"/>
      <c r="T54" s="18"/>
      <c r="V54" s="16"/>
      <c r="W54" s="17"/>
      <c r="X54" s="17"/>
      <c r="Y54" s="17"/>
      <c r="Z54" s="17"/>
      <c r="AA54" s="17"/>
      <c r="AB54" s="17"/>
      <c r="AC54" s="18"/>
      <c r="AE54" s="16"/>
      <c r="AF54" s="17"/>
      <c r="AG54" s="17"/>
      <c r="AH54" s="17"/>
      <c r="AI54" s="17"/>
      <c r="AJ54" s="17"/>
      <c r="AK54" s="17"/>
      <c r="AL54" s="18"/>
      <c r="AN54" s="16"/>
      <c r="AO54" s="17"/>
      <c r="AP54" s="17"/>
      <c r="AQ54" s="17"/>
      <c r="AR54" s="17"/>
      <c r="AS54" s="17"/>
      <c r="AT54" s="17" t="s">
        <v>105</v>
      </c>
      <c r="AU54" s="17" t="n">
        <f aca="false">MIN(AU50:AU52)</f>
        <v>0.430154079418906</v>
      </c>
      <c r="AV54" s="18"/>
      <c r="BA54" s="5" t="s">
        <v>42</v>
      </c>
      <c r="BB54" s="5" t="n">
        <v>0.670233949748303</v>
      </c>
      <c r="BC54" s="5" t="n">
        <v>0.0957230776649934</v>
      </c>
      <c r="BD54" s="5" t="n">
        <v>0.464220238077599</v>
      </c>
      <c r="BE54" s="5" t="n">
        <v>0.861998329942891</v>
      </c>
      <c r="BF54" s="5" t="n">
        <v>0.309229909065424</v>
      </c>
      <c r="BG54" s="5" t="n">
        <v>0.805635211767983</v>
      </c>
      <c r="BH54" s="5" t="n">
        <f aca="false">(1*BB54)+(42/46*BC54)+(0*BD54)+(0*BE54)+(1*BF54)-(3*BG54)</f>
        <v>-1.35004244470914</v>
      </c>
      <c r="BI54" s="21"/>
      <c r="BM54" s="29"/>
      <c r="BN54" s="29"/>
    </row>
    <row r="55" customFormat="false" ht="15.75" hidden="false" customHeight="false" outlineLevel="0" collapsed="false">
      <c r="E55" s="5" t="s">
        <v>44</v>
      </c>
      <c r="F55" s="5" t="n">
        <v>0.0919108991260027</v>
      </c>
      <c r="G55" s="5" t="n">
        <v>0.573941574192519</v>
      </c>
      <c r="H55" s="5" t="n">
        <v>0.698650205254117</v>
      </c>
      <c r="I55" s="5" t="n">
        <v>0.0889094104573862</v>
      </c>
      <c r="J55" s="5" t="n">
        <v>0.96610842407959</v>
      </c>
      <c r="K55" s="5" t="n">
        <v>0.383966285001981</v>
      </c>
      <c r="L55" s="5" t="n">
        <f aca="false">(1*F55)+(42/46*G55)+(0*H55)+(0*I55)+(1*J55)-(3*K55)</f>
        <v>0.430154079418907</v>
      </c>
      <c r="N55" s="16" t="n">
        <f aca="false">ABS(L55)/P48*100</f>
        <v>8.08347099468607</v>
      </c>
      <c r="O55" s="17" t="s">
        <v>77</v>
      </c>
      <c r="P55" s="19" t="n">
        <v>75.82</v>
      </c>
      <c r="Q55" s="19" t="n">
        <f aca="false">P55+N55</f>
        <v>83.9034709946861</v>
      </c>
      <c r="R55" s="17"/>
      <c r="S55" s="17"/>
      <c r="T55" s="18"/>
      <c r="V55" s="16"/>
      <c r="W55" s="17"/>
      <c r="X55" s="17"/>
      <c r="Y55" s="17"/>
      <c r="Z55" s="17"/>
      <c r="AA55" s="17"/>
      <c r="AB55" s="17"/>
      <c r="AC55" s="18"/>
      <c r="AE55" s="16"/>
      <c r="AF55" s="17"/>
      <c r="AG55" s="17"/>
      <c r="AH55" s="17"/>
      <c r="AI55" s="17"/>
      <c r="AJ55" s="17"/>
      <c r="AK55" s="17"/>
      <c r="AL55" s="18"/>
      <c r="AN55" s="16"/>
      <c r="AO55" s="17"/>
      <c r="AP55" s="17"/>
      <c r="AQ55" s="17"/>
      <c r="AR55" s="17"/>
      <c r="AS55" s="17"/>
      <c r="AT55" s="17"/>
      <c r="AU55" s="17"/>
      <c r="AV55" s="18"/>
      <c r="BA55" s="47" t="s">
        <v>44</v>
      </c>
      <c r="BB55" s="47" t="n">
        <v>0.221648461627639</v>
      </c>
      <c r="BC55" s="47" t="n">
        <v>0.78486570220697</v>
      </c>
      <c r="BD55" s="47" t="n">
        <v>0.541004852965457</v>
      </c>
      <c r="BE55" s="47" t="n">
        <v>0.424386931921834</v>
      </c>
      <c r="BF55" s="47" t="n">
        <v>0.80662259677034</v>
      </c>
      <c r="BG55" s="47" t="n">
        <v>0.286221556011583</v>
      </c>
      <c r="BH55" s="47" t="n">
        <f aca="false">(1*BB55)+(42/46*BC55)+(0*BD55)+(0*BE55)+(1*BF55)-(3*BG55)</f>
        <v>0.88622290107394</v>
      </c>
      <c r="BI55" s="21"/>
      <c r="BM55" s="29"/>
      <c r="BN55" s="29"/>
    </row>
    <row r="56" customFormat="false" ht="15.75" hidden="false" customHeight="false" outlineLevel="0" collapsed="false">
      <c r="E56" s="5" t="s">
        <v>46</v>
      </c>
      <c r="F56" s="5" t="n">
        <v>0.0635885116839794</v>
      </c>
      <c r="G56" s="5" t="n">
        <v>0.469610913691054</v>
      </c>
      <c r="H56" s="5" t="n">
        <v>0.645752715648506</v>
      </c>
      <c r="I56" s="5" t="n">
        <v>0.760203037516409</v>
      </c>
      <c r="J56" s="5" t="n">
        <v>0.322575417998403</v>
      </c>
      <c r="K56" s="5" t="n">
        <v>0.189263209781254</v>
      </c>
      <c r="L56" s="5" t="n">
        <f aca="false">(1*F56)+(42/46*G56)+(0*H56)+(0*I56)+(1*J56)-(3*K56)</f>
        <v>0.247149482404365</v>
      </c>
      <c r="N56" s="16" t="n">
        <f aca="false">ABS(L56)/P48*100</f>
        <v>4.64444199870479</v>
      </c>
      <c r="O56" s="17" t="s">
        <v>77</v>
      </c>
      <c r="P56" s="19" t="n">
        <v>83.91</v>
      </c>
      <c r="Q56" s="19" t="n">
        <f aca="false">P56+N56</f>
        <v>88.5544419987048</v>
      </c>
      <c r="R56" s="17"/>
      <c r="S56" s="17"/>
      <c r="T56" s="18"/>
      <c r="V56" s="16"/>
      <c r="W56" s="17"/>
      <c r="X56" s="17"/>
      <c r="Y56" s="17"/>
      <c r="Z56" s="17"/>
      <c r="AA56" s="17"/>
      <c r="AB56" s="17"/>
      <c r="AC56" s="18"/>
      <c r="AE56" s="16"/>
      <c r="AF56" s="17"/>
      <c r="AG56" s="17"/>
      <c r="AH56" s="17"/>
      <c r="AI56" s="17"/>
      <c r="AJ56" s="17"/>
      <c r="AK56" s="17"/>
      <c r="AL56" s="18"/>
      <c r="AN56" s="16"/>
      <c r="AO56" s="17"/>
      <c r="AP56" s="17"/>
      <c r="AQ56" s="17"/>
      <c r="AR56" s="17"/>
      <c r="AS56" s="17"/>
      <c r="AT56" s="17"/>
      <c r="AU56" s="17"/>
      <c r="AV56" s="18"/>
      <c r="BA56" s="5" t="s">
        <v>46</v>
      </c>
      <c r="BB56" s="5" t="n">
        <v>0.0635885116839794</v>
      </c>
      <c r="BC56" s="5" t="n">
        <v>0.469610913691054</v>
      </c>
      <c r="BD56" s="5" t="n">
        <v>0.645752715648506</v>
      </c>
      <c r="BE56" s="5" t="n">
        <v>0.760203037516409</v>
      </c>
      <c r="BF56" s="5" t="n">
        <v>0.322575417998403</v>
      </c>
      <c r="BG56" s="5" t="n">
        <v>0.189263209781254</v>
      </c>
      <c r="BH56" s="5" t="n">
        <f aca="false">(1*BB56)+(42/46*BC56)+(0*BD56)+(0*BE56)+(1*BF56)-(3*BG56)</f>
        <v>0.247149482404365</v>
      </c>
      <c r="BI56" s="21"/>
      <c r="BM56" s="29"/>
      <c r="BN56" s="29"/>
    </row>
    <row r="57" customFormat="false" ht="15.75" hidden="false" customHeight="false" outlineLevel="0" collapsed="false">
      <c r="E57" s="5" t="s">
        <v>48</v>
      </c>
      <c r="F57" s="5" t="n">
        <v>0.981299756278952</v>
      </c>
      <c r="G57" s="5" t="n">
        <v>0.770279343363276</v>
      </c>
      <c r="H57" s="5" t="n">
        <v>0.306454782254151</v>
      </c>
      <c r="I57" s="5" t="n">
        <v>0.345060097259769</v>
      </c>
      <c r="J57" s="5" t="n">
        <v>0.290943192945937</v>
      </c>
      <c r="K57" s="5" t="n">
        <v>0.831630413478018</v>
      </c>
      <c r="L57" s="5" t="n">
        <f aca="false">(1*F57)+(42/46*G57)+(0*H57)+(0*I57)+(1*J57)-(3*K57)</f>
        <v>-0.519349760312261</v>
      </c>
      <c r="N57" s="16" t="n">
        <f aca="false">ABS(L57)/P48*100</f>
        <v>9.75963945117664</v>
      </c>
      <c r="O57" s="17" t="s">
        <v>77</v>
      </c>
      <c r="P57" s="19" t="n">
        <v>88.56</v>
      </c>
      <c r="Q57" s="19" t="n">
        <f aca="false">P57+N57</f>
        <v>98.3196394511766</v>
      </c>
      <c r="R57" s="17"/>
      <c r="S57" s="17"/>
      <c r="T57" s="18"/>
      <c r="V57" s="16"/>
      <c r="W57" s="17"/>
      <c r="X57" s="17"/>
      <c r="Y57" s="17"/>
      <c r="Z57" s="17"/>
      <c r="AA57" s="17"/>
      <c r="AB57" s="17"/>
      <c r="AC57" s="18"/>
      <c r="AE57" s="16"/>
      <c r="AF57" s="17"/>
      <c r="AG57" s="17"/>
      <c r="AH57" s="17"/>
      <c r="AI57" s="17"/>
      <c r="AJ57" s="17"/>
      <c r="AK57" s="17"/>
      <c r="AL57" s="18"/>
      <c r="AN57" s="16"/>
      <c r="AO57" s="17"/>
      <c r="AP57" s="17"/>
      <c r="AQ57" s="17"/>
      <c r="AR57" s="17"/>
      <c r="AS57" s="17"/>
      <c r="AT57" s="17"/>
      <c r="AU57" s="17"/>
      <c r="AV57" s="18"/>
      <c r="BA57" s="5" t="s">
        <v>48</v>
      </c>
      <c r="BB57" s="5" t="n">
        <v>0.981299756278952</v>
      </c>
      <c r="BC57" s="5" t="n">
        <v>0.770279343363276</v>
      </c>
      <c r="BD57" s="5" t="n">
        <v>0.306454782254151</v>
      </c>
      <c r="BE57" s="5" t="n">
        <v>0.345060097259769</v>
      </c>
      <c r="BF57" s="5" t="n">
        <v>0.290943192945937</v>
      </c>
      <c r="BG57" s="5" t="n">
        <v>0.831630413478018</v>
      </c>
      <c r="BH57" s="5" t="n">
        <f aca="false">(1*BB57)+(42/46*BC57)+(0*BD57)+(0*BE57)+(1*BF57)-(3*BG57)</f>
        <v>-0.519349760312261</v>
      </c>
      <c r="BM57" s="29"/>
      <c r="BN57" s="29"/>
    </row>
    <row r="58" customFormat="false" ht="15.75" hidden="false" customHeight="false" outlineLevel="0" collapsed="false">
      <c r="E58" s="5" t="s">
        <v>50</v>
      </c>
      <c r="F58" s="5" t="n">
        <v>0.285584184633596</v>
      </c>
      <c r="G58" s="5" t="n">
        <v>0.171675623143028</v>
      </c>
      <c r="H58" s="5" t="n">
        <v>0.62857882782458</v>
      </c>
      <c r="I58" s="5" t="n">
        <v>0.863463831235636</v>
      </c>
      <c r="J58" s="5" t="n">
        <v>0.115560866615404</v>
      </c>
      <c r="K58" s="5" t="n">
        <v>0.155042171866359</v>
      </c>
      <c r="L58" s="5" t="n">
        <f aca="false">(1*F58)+(42/46*G58)+(0*H58)+(0*I58)+(1*J58)-(3*K58)</f>
        <v>0.0927658437370356</v>
      </c>
      <c r="N58" s="16" t="n">
        <f aca="false">ABS(L58)/P48*100</f>
        <v>1.74325908557907</v>
      </c>
      <c r="O58" s="24" t="s">
        <v>77</v>
      </c>
      <c r="P58" s="25" t="n">
        <v>98.33</v>
      </c>
      <c r="Q58" s="25" t="n">
        <v>100</v>
      </c>
      <c r="R58" s="24"/>
      <c r="S58" s="24"/>
      <c r="T58" s="26"/>
      <c r="V58" s="23"/>
      <c r="W58" s="24"/>
      <c r="X58" s="24"/>
      <c r="Y58" s="24"/>
      <c r="Z58" s="24"/>
      <c r="AA58" s="24"/>
      <c r="AB58" s="24"/>
      <c r="AC58" s="26"/>
      <c r="AE58" s="23"/>
      <c r="AF58" s="24"/>
      <c r="AG58" s="24"/>
      <c r="AH58" s="24"/>
      <c r="AI58" s="24"/>
      <c r="AJ58" s="24"/>
      <c r="AK58" s="24"/>
      <c r="AL58" s="26"/>
      <c r="AN58" s="23"/>
      <c r="AO58" s="24"/>
      <c r="AP58" s="24"/>
      <c r="AQ58" s="24"/>
      <c r="AR58" s="24"/>
      <c r="AS58" s="24"/>
      <c r="AT58" s="24"/>
      <c r="AU58" s="24"/>
      <c r="AV58" s="26"/>
      <c r="BA58" s="5" t="s">
        <v>50</v>
      </c>
      <c r="BB58" s="5" t="n">
        <v>0.285584184633596</v>
      </c>
      <c r="BC58" s="5" t="n">
        <v>0.171675623143028</v>
      </c>
      <c r="BD58" s="5" t="n">
        <v>0.62857882782458</v>
      </c>
      <c r="BE58" s="5" t="n">
        <v>0.863463831235636</v>
      </c>
      <c r="BF58" s="5" t="n">
        <v>0.115560866615404</v>
      </c>
      <c r="BG58" s="5" t="n">
        <v>0.155042171866359</v>
      </c>
      <c r="BH58" s="5" t="n">
        <f aca="false">(1*BB58)+(42/46*BC58)+(0*BD58)+(0*BE58)+(1*BF58)-(3*BG58)</f>
        <v>0.0927658437370356</v>
      </c>
    </row>
    <row r="60" customFormat="false" ht="15.75" hidden="false" customHeight="false" outlineLevel="0" collapsed="false">
      <c r="B60" s="0" t="s">
        <v>2</v>
      </c>
      <c r="C60" s="0" t="n">
        <v>1</v>
      </c>
      <c r="E60" s="2"/>
      <c r="G60" s="3" t="s">
        <v>121</v>
      </c>
      <c r="H60" s="3"/>
      <c r="AX60" s="0" t="s">
        <v>2</v>
      </c>
      <c r="AY60" s="0" t="n">
        <v>1</v>
      </c>
    </row>
    <row r="61" customFormat="false" ht="15" hidden="false" customHeight="false" outlineLevel="0" collapsed="false">
      <c r="B61" s="0" t="s">
        <v>5</v>
      </c>
      <c r="C61" s="0" t="s">
        <v>182</v>
      </c>
      <c r="E61" s="4"/>
      <c r="F61" s="4" t="s">
        <v>27</v>
      </c>
      <c r="G61" s="4" t="s">
        <v>28</v>
      </c>
      <c r="H61" s="4" t="s">
        <v>29</v>
      </c>
      <c r="I61" s="4" t="s">
        <v>30</v>
      </c>
      <c r="J61" s="4" t="s">
        <v>31</v>
      </c>
      <c r="K61" s="4" t="s">
        <v>32</v>
      </c>
      <c r="L61" s="4" t="s">
        <v>70</v>
      </c>
      <c r="N61" s="10" t="s">
        <v>116</v>
      </c>
      <c r="O61" s="11"/>
      <c r="P61" s="11" t="n">
        <f aca="false" t="array" ref="P61:P61">SUM(ABS(L62:L71))</f>
        <v>6.87269828566791</v>
      </c>
      <c r="Q61" s="12" t="s">
        <v>72</v>
      </c>
      <c r="R61" s="11" t="s">
        <v>73</v>
      </c>
      <c r="S61" s="11"/>
      <c r="T61" s="13"/>
      <c r="V61" s="14" t="s">
        <v>74</v>
      </c>
      <c r="W61" s="11"/>
      <c r="X61" s="11"/>
      <c r="Y61" s="11"/>
      <c r="Z61" s="11"/>
      <c r="AA61" s="11"/>
      <c r="AB61" s="11"/>
      <c r="AC61" s="13"/>
      <c r="AE61" s="14" t="s">
        <v>75</v>
      </c>
      <c r="AF61" s="11"/>
      <c r="AG61" s="11"/>
      <c r="AH61" s="11"/>
      <c r="AI61" s="11"/>
      <c r="AJ61" s="11"/>
      <c r="AK61" s="11"/>
      <c r="AL61" s="13"/>
      <c r="AN61" s="14"/>
      <c r="AO61" s="11"/>
      <c r="AP61" s="11"/>
      <c r="AQ61" s="11"/>
      <c r="AR61" s="11"/>
      <c r="AS61" s="11"/>
      <c r="AT61" s="11"/>
      <c r="AU61" s="11"/>
      <c r="AV61" s="13"/>
      <c r="AX61" s="0" t="s">
        <v>5</v>
      </c>
      <c r="AY61" s="0" t="s">
        <v>182</v>
      </c>
      <c r="BA61" s="4"/>
      <c r="BB61" s="4" t="s">
        <v>27</v>
      </c>
      <c r="BC61" s="4" t="s">
        <v>28</v>
      </c>
      <c r="BD61" s="4" t="s">
        <v>29</v>
      </c>
      <c r="BE61" s="4" t="s">
        <v>30</v>
      </c>
      <c r="BF61" s="4" t="s">
        <v>31</v>
      </c>
      <c r="BG61" s="4" t="s">
        <v>32</v>
      </c>
      <c r="BH61" s="4" t="s">
        <v>70</v>
      </c>
    </row>
    <row r="62" customFormat="false" ht="15" hidden="false" customHeight="false" outlineLevel="0" collapsed="false">
      <c r="B62" s="0" t="s">
        <v>8</v>
      </c>
      <c r="C62" s="0" t="n">
        <v>0</v>
      </c>
      <c r="E62" s="5" t="s">
        <v>34</v>
      </c>
      <c r="F62" s="5" t="n">
        <v>0.351386024129276</v>
      </c>
      <c r="G62" s="5" t="n">
        <v>0.99578983022142</v>
      </c>
      <c r="H62" s="5" t="n">
        <v>0.383359500676797</v>
      </c>
      <c r="I62" s="5" t="n">
        <v>0.759864453386282</v>
      </c>
      <c r="J62" s="5" t="n">
        <v>0.64713676946109</v>
      </c>
      <c r="K62" s="5" t="n">
        <v>0.188476827021186</v>
      </c>
      <c r="L62" s="5" t="n">
        <f aca="false">(1*F62)+(41/46*G62)+(0*H62)+(0*I62)+(1*J62)-(4*K62)</f>
        <v>1.13216729070297</v>
      </c>
      <c r="N62" s="16" t="n">
        <f aca="false">ABS(L62)/P61*100</f>
        <v>16.4734030746549</v>
      </c>
      <c r="O62" s="17" t="s">
        <v>77</v>
      </c>
      <c r="P62" s="17" t="n">
        <v>0</v>
      </c>
      <c r="Q62" s="19" t="n">
        <f aca="false">P62+N62</f>
        <v>16.4734030746549</v>
      </c>
      <c r="R62" s="17" t="n">
        <v>1</v>
      </c>
      <c r="S62" s="17" t="n">
        <v>80.5198667791005</v>
      </c>
      <c r="T62" s="18"/>
      <c r="V62" s="16" t="s">
        <v>53</v>
      </c>
      <c r="W62" s="17" t="s">
        <v>59</v>
      </c>
      <c r="X62" s="17" t="n">
        <v>3.55040732818778</v>
      </c>
      <c r="Y62" s="17"/>
      <c r="Z62" s="17"/>
      <c r="AA62" s="17"/>
      <c r="AB62" s="17"/>
      <c r="AC62" s="18"/>
      <c r="AE62" s="16" t="s">
        <v>78</v>
      </c>
      <c r="AF62" s="17" t="n">
        <v>95.6952460711945</v>
      </c>
      <c r="AG62" s="17" t="n">
        <v>73.7053198266772</v>
      </c>
      <c r="AH62" s="17" t="n">
        <v>50.394551389628</v>
      </c>
      <c r="AI62" s="17" t="n">
        <v>36.1729532558338</v>
      </c>
      <c r="AJ62" s="17" t="n">
        <v>37.6361729618319</v>
      </c>
      <c r="AK62" s="17" t="n">
        <v>38.4203557603947</v>
      </c>
      <c r="AL62" s="18"/>
      <c r="AN62" s="16"/>
      <c r="AO62" s="17" t="s">
        <v>27</v>
      </c>
      <c r="AP62" s="17" t="s">
        <v>28</v>
      </c>
      <c r="AQ62" s="17" t="s">
        <v>29</v>
      </c>
      <c r="AR62" s="17" t="s">
        <v>30</v>
      </c>
      <c r="AS62" s="17" t="s">
        <v>31</v>
      </c>
      <c r="AT62" s="17" t="s">
        <v>32</v>
      </c>
      <c r="AU62" s="17" t="s">
        <v>62</v>
      </c>
      <c r="AV62" s="18"/>
      <c r="AX62" s="0" t="s">
        <v>8</v>
      </c>
      <c r="AY62" s="0" t="n">
        <v>0</v>
      </c>
      <c r="BA62" s="5" t="s">
        <v>34</v>
      </c>
      <c r="BB62" s="5" t="n">
        <v>0.351386024129276</v>
      </c>
      <c r="BC62" s="5" t="n">
        <v>0.99578983022142</v>
      </c>
      <c r="BD62" s="5" t="n">
        <v>0.383359500676797</v>
      </c>
      <c r="BE62" s="5" t="n">
        <v>0.759864453386282</v>
      </c>
      <c r="BF62" s="5" t="n">
        <v>0.64713676946109</v>
      </c>
      <c r="BG62" s="5" t="n">
        <v>0.188476827021186</v>
      </c>
      <c r="BH62" s="5" t="n">
        <f aca="false">(1*BB62)+(41/46*BC62)+(0*BD62)+(0*BE62)+(1*BF62)-(4*BG62)</f>
        <v>1.13216729070297</v>
      </c>
    </row>
    <row r="63" customFormat="false" ht="15" hidden="false" customHeight="false" outlineLevel="0" collapsed="false">
      <c r="A63" s="46" t="n">
        <v>3</v>
      </c>
      <c r="B63" s="0" t="s">
        <v>11</v>
      </c>
      <c r="C63" s="0" t="n">
        <v>0</v>
      </c>
      <c r="E63" s="5" t="s">
        <v>35</v>
      </c>
      <c r="F63" s="5" t="n">
        <v>0.281984126397849</v>
      </c>
      <c r="G63" s="5" t="n">
        <v>0.44691473424174</v>
      </c>
      <c r="H63" s="5" t="n">
        <v>0.362683531640929</v>
      </c>
      <c r="I63" s="5" t="n">
        <v>0.527494332647451</v>
      </c>
      <c r="J63" s="5" t="n">
        <v>0.832047037516089</v>
      </c>
      <c r="K63" s="5" t="n">
        <v>0.461199425324444</v>
      </c>
      <c r="L63" s="5" t="n">
        <f aca="false">(1*F63)+(41/46*G63)+(0*H63)+(0*I63)+(1*J63)-(4*K63)</f>
        <v>-0.332429491646635</v>
      </c>
      <c r="N63" s="16" t="n">
        <f aca="false">ABS(L63)/P61*100</f>
        <v>4.83695744857405</v>
      </c>
      <c r="O63" s="17" t="s">
        <v>77</v>
      </c>
      <c r="P63" s="19" t="n">
        <v>16.48</v>
      </c>
      <c r="Q63" s="19" t="n">
        <f aca="false">P63+N63</f>
        <v>21.3169574485741</v>
      </c>
      <c r="R63" s="17" t="n">
        <v>2</v>
      </c>
      <c r="S63" s="17" t="n">
        <v>25.4037244668109</v>
      </c>
      <c r="T63" s="18"/>
      <c r="V63" s="16"/>
      <c r="W63" s="17" t="s">
        <v>27</v>
      </c>
      <c r="X63" s="17" t="s">
        <v>28</v>
      </c>
      <c r="Y63" s="17" t="s">
        <v>29</v>
      </c>
      <c r="Z63" s="17" t="s">
        <v>30</v>
      </c>
      <c r="AA63" s="17" t="s">
        <v>31</v>
      </c>
      <c r="AB63" s="17" t="s">
        <v>32</v>
      </c>
      <c r="AC63" s="18"/>
      <c r="AE63" s="16"/>
      <c r="AF63" s="17" t="s">
        <v>27</v>
      </c>
      <c r="AG63" s="17" t="s">
        <v>28</v>
      </c>
      <c r="AH63" s="17" t="s">
        <v>29</v>
      </c>
      <c r="AI63" s="17" t="s">
        <v>30</v>
      </c>
      <c r="AJ63" s="17" t="s">
        <v>31</v>
      </c>
      <c r="AK63" s="17" t="s">
        <v>32</v>
      </c>
      <c r="AL63" s="18"/>
      <c r="AN63" s="16" t="s">
        <v>82</v>
      </c>
      <c r="AO63" s="5" t="n">
        <v>0.981299756278952</v>
      </c>
      <c r="AP63" s="5" t="n">
        <v>0.770279343363276</v>
      </c>
      <c r="AQ63" s="5" t="n">
        <v>0.306454782254151</v>
      </c>
      <c r="AR63" s="5" t="n">
        <v>0.345060097259769</v>
      </c>
      <c r="AS63" s="5" t="n">
        <v>0.290943192945937</v>
      </c>
      <c r="AT63" s="5" t="n">
        <v>0.831630413478018</v>
      </c>
      <c r="AU63" s="5" t="n">
        <f aca="false">(1*AO63)+(41/46*AP63)+(0*AQ63)+(0*AR63)+(1*AS63)-(4*AT63)</f>
        <v>-1.36772537690687</v>
      </c>
      <c r="AV63" s="18" t="s">
        <v>177</v>
      </c>
      <c r="AX63" s="0" t="s">
        <v>11</v>
      </c>
      <c r="AY63" s="0" t="n">
        <v>0</v>
      </c>
      <c r="BA63" s="5" t="s">
        <v>35</v>
      </c>
      <c r="BB63" s="5" t="n">
        <v>0.281984126397849</v>
      </c>
      <c r="BC63" s="5" t="n">
        <v>0.44691473424174</v>
      </c>
      <c r="BD63" s="5" t="n">
        <v>0.362683531640929</v>
      </c>
      <c r="BE63" s="5" t="n">
        <v>0.527494332647451</v>
      </c>
      <c r="BF63" s="5" t="n">
        <v>0.832047037516089</v>
      </c>
      <c r="BG63" s="5" t="n">
        <v>0.461199425324444</v>
      </c>
      <c r="BH63" s="5" t="n">
        <f aca="false">(1*BB63)+(41/46*BC63)+(0*BD63)+(0*BE63)+(1*BF63)-(4*BG63)</f>
        <v>-0.332429491646635</v>
      </c>
    </row>
    <row r="64" customFormat="false" ht="15" hidden="false" customHeight="false" outlineLevel="0" collapsed="false">
      <c r="A64" s="46"/>
      <c r="B64" s="0" t="s">
        <v>14</v>
      </c>
      <c r="C64" s="0" t="n">
        <v>1</v>
      </c>
      <c r="E64" s="5" t="s">
        <v>37</v>
      </c>
      <c r="F64" s="5" t="n">
        <v>0.017439353698933</v>
      </c>
      <c r="G64" s="5" t="n">
        <v>0.551520499646163</v>
      </c>
      <c r="H64" s="5" t="n">
        <v>0.887341395350627</v>
      </c>
      <c r="I64" s="5" t="n">
        <v>0.320412312186666</v>
      </c>
      <c r="J64" s="5" t="n">
        <v>0.42464773373155</v>
      </c>
      <c r="K64" s="5" t="n">
        <v>0.243015462169611</v>
      </c>
      <c r="L64" s="5" t="n">
        <f aca="false">(1*F64)+(41/46*G64)+(0*H64)+(0*I64)+(1*J64)-(4*K64)</f>
        <v>-0.03840214199812</v>
      </c>
      <c r="N64" s="16" t="n">
        <f aca="false">ABS(L64)/P61*100</f>
        <v>0.558763682063604</v>
      </c>
      <c r="O64" s="17" t="s">
        <v>77</v>
      </c>
      <c r="P64" s="19" t="n">
        <v>21.33</v>
      </c>
      <c r="Q64" s="19" t="n">
        <f aca="false">P64+N64</f>
        <v>21.8887636820636</v>
      </c>
      <c r="R64" s="17"/>
      <c r="S64" s="17"/>
      <c r="T64" s="18"/>
      <c r="V64" s="16" t="s">
        <v>86</v>
      </c>
      <c r="W64" s="5" t="n">
        <v>0.981299756278952</v>
      </c>
      <c r="X64" s="5" t="n">
        <v>0.770279343363276</v>
      </c>
      <c r="Y64" s="5" t="n">
        <v>0.306454782254151</v>
      </c>
      <c r="Z64" s="5" t="n">
        <v>0.345060097259769</v>
      </c>
      <c r="AA64" s="5" t="n">
        <v>0.290943192945937</v>
      </c>
      <c r="AB64" s="5" t="n">
        <v>0.831630413478018</v>
      </c>
      <c r="AC64" s="18"/>
      <c r="AE64" s="16" t="s">
        <v>87</v>
      </c>
      <c r="AF64" s="5" t="n">
        <v>0.891255750757829</v>
      </c>
      <c r="AG64" s="5" t="n">
        <v>0.439741027653373</v>
      </c>
      <c r="AH64" s="5" t="n">
        <v>0.331617212007964</v>
      </c>
      <c r="AI64" s="5" t="n">
        <v>0.246032277295665</v>
      </c>
      <c r="AJ64" s="5" t="n">
        <v>0.586289396212114</v>
      </c>
      <c r="AK64" s="5" t="n">
        <v>0.679475150086726</v>
      </c>
      <c r="AL64" s="18"/>
      <c r="AN64" s="16" t="s">
        <v>88</v>
      </c>
      <c r="AO64" s="5" t="n">
        <v>0.801211745236705</v>
      </c>
      <c r="AP64" s="5" t="n">
        <v>0.10920271194347</v>
      </c>
      <c r="AQ64" s="5" t="n">
        <v>0.356779641761778</v>
      </c>
      <c r="AR64" s="5" t="n">
        <v>0.147004457331561</v>
      </c>
      <c r="AS64" s="5" t="n">
        <v>0.881635599478291</v>
      </c>
      <c r="AT64" s="5" t="n">
        <v>0.527319886695434</v>
      </c>
      <c r="AU64" s="5" t="n">
        <f aca="false">(1*AO64)+(41/46*AP64)+(0*AQ64)+(0*AR64)+(1*AS64)-(4*AT64)</f>
        <v>-0.329099350117126</v>
      </c>
      <c r="AV64" s="18" t="s">
        <v>183</v>
      </c>
      <c r="AX64" s="0" t="s">
        <v>14</v>
      </c>
      <c r="AY64" s="0" t="n">
        <v>1</v>
      </c>
      <c r="BA64" s="5" t="s">
        <v>37</v>
      </c>
      <c r="BB64" s="5" t="n">
        <v>0.017439353698933</v>
      </c>
      <c r="BC64" s="5" t="n">
        <v>0.551520499646163</v>
      </c>
      <c r="BD64" s="5" t="n">
        <v>0.887341395350627</v>
      </c>
      <c r="BE64" s="5" t="n">
        <v>0.320412312186666</v>
      </c>
      <c r="BF64" s="5" t="n">
        <v>0.42464773373155</v>
      </c>
      <c r="BG64" s="5" t="n">
        <v>0.243015462169611</v>
      </c>
      <c r="BH64" s="5" t="n">
        <f aca="false">(1*BB64)+(41/46*BC64)+(0*BD64)+(0*BE64)+(1*BF64)-(4*BG64)</f>
        <v>-0.03840214199812</v>
      </c>
      <c r="BI64" s="21" t="n">
        <v>3</v>
      </c>
    </row>
    <row r="65" customFormat="false" ht="15" hidden="false" customHeight="false" outlineLevel="0" collapsed="false">
      <c r="A65" s="46"/>
      <c r="B65" s="0" t="s">
        <v>17</v>
      </c>
      <c r="C65" s="0" t="n">
        <v>4</v>
      </c>
      <c r="E65" s="5" t="s">
        <v>39</v>
      </c>
      <c r="F65" s="5" t="n">
        <v>0.801211745236705</v>
      </c>
      <c r="G65" s="5" t="n">
        <v>0.10920271194347</v>
      </c>
      <c r="H65" s="5" t="n">
        <v>0.356779641761778</v>
      </c>
      <c r="I65" s="5" t="n">
        <v>0.147004457331561</v>
      </c>
      <c r="J65" s="5" t="n">
        <v>0.881635599478291</v>
      </c>
      <c r="K65" s="5" t="n">
        <v>0.527319886695434</v>
      </c>
      <c r="L65" s="5" t="n">
        <f aca="false">(1*F65)+(41/46*G65)+(0*H65)+(0*I65)+(1*J65)-(4*K65)</f>
        <v>-0.329099350117126</v>
      </c>
      <c r="N65" s="16" t="n">
        <f aca="false">ABS(L65)/P61*100</f>
        <v>4.788502803963</v>
      </c>
      <c r="O65" s="17" t="s">
        <v>77</v>
      </c>
      <c r="P65" s="19" t="n">
        <v>21.9</v>
      </c>
      <c r="Q65" s="19" t="n">
        <f aca="false">P65+N65</f>
        <v>26.688502803963</v>
      </c>
      <c r="R65" s="17" t="s">
        <v>92</v>
      </c>
      <c r="S65" s="17"/>
      <c r="T65" s="18"/>
      <c r="V65" s="16" t="s">
        <v>93</v>
      </c>
      <c r="W65" s="5" t="n">
        <v>0.801211745236705</v>
      </c>
      <c r="X65" s="5" t="n">
        <v>0.10920271194347</v>
      </c>
      <c r="Y65" s="5" t="n">
        <v>0.356779641761778</v>
      </c>
      <c r="Z65" s="5" t="n">
        <v>0.147004457331561</v>
      </c>
      <c r="AA65" s="5" t="n">
        <v>0.881635599478291</v>
      </c>
      <c r="AB65" s="5" t="n">
        <v>0.527319886695434</v>
      </c>
      <c r="AC65" s="18"/>
      <c r="AE65" s="16" t="s">
        <v>94</v>
      </c>
      <c r="AF65" s="5" t="s">
        <v>95</v>
      </c>
      <c r="AG65" s="5" t="s">
        <v>95</v>
      </c>
      <c r="AH65" s="5" t="s">
        <v>95</v>
      </c>
      <c r="AI65" s="5" t="s">
        <v>95</v>
      </c>
      <c r="AJ65" s="5" t="s">
        <v>95</v>
      </c>
      <c r="AK65" s="5" t="s">
        <v>95</v>
      </c>
      <c r="AL65" s="18"/>
      <c r="AN65" s="16" t="s">
        <v>96</v>
      </c>
      <c r="AO65" s="5" t="n">
        <v>0.891255750757829</v>
      </c>
      <c r="AP65" s="5" t="n">
        <v>0.439741027653373</v>
      </c>
      <c r="AQ65" s="5" t="n">
        <v>0.331617212007964</v>
      </c>
      <c r="AR65" s="5" t="n">
        <v>0.246032277295665</v>
      </c>
      <c r="AS65" s="5" t="n">
        <v>0.586289396212114</v>
      </c>
      <c r="AT65" s="5" t="n">
        <v>0.679475150086726</v>
      </c>
      <c r="AU65" s="5" t="n">
        <f aca="false">(1*AO65)+(41/46*AP65)+(0*AQ65)+(0*AR65)+(1*AS65)-(4*AT65)</f>
        <v>-0.848412363511999</v>
      </c>
      <c r="AV65" s="18"/>
      <c r="AX65" s="0" t="s">
        <v>17</v>
      </c>
      <c r="AY65" s="0" t="n">
        <v>4</v>
      </c>
      <c r="BA65" s="5" t="s">
        <v>39</v>
      </c>
      <c r="BB65" s="5" t="n">
        <v>0.801211745236705</v>
      </c>
      <c r="BC65" s="5" t="n">
        <v>0.10920271194347</v>
      </c>
      <c r="BD65" s="5" t="n">
        <v>0.356779641761778</v>
      </c>
      <c r="BE65" s="5" t="n">
        <v>0.147004457331561</v>
      </c>
      <c r="BF65" s="5" t="n">
        <v>0.881635599478291</v>
      </c>
      <c r="BG65" s="5" t="n">
        <v>0.527319886695434</v>
      </c>
      <c r="BH65" s="5" t="n">
        <f aca="false">(1*BB65)+(41/46*BC65)+(0*BD65)+(0*BE65)+(1*BF65)-(4*BG65)</f>
        <v>-0.329099350117126</v>
      </c>
      <c r="BI65" s="21"/>
    </row>
    <row r="66" customFormat="false" ht="15" hidden="false" customHeight="false" outlineLevel="0" collapsed="false">
      <c r="A66" s="46"/>
      <c r="E66" s="5" t="s">
        <v>41</v>
      </c>
      <c r="F66" s="5" t="n">
        <v>0.135978744785233</v>
      </c>
      <c r="G66" s="5" t="n">
        <v>0.645541590483573</v>
      </c>
      <c r="H66" s="5" t="n">
        <v>0.670538306435582</v>
      </c>
      <c r="I66" s="5" t="n">
        <v>0.180346691510758</v>
      </c>
      <c r="J66" s="5" t="n">
        <v>0.199803924540043</v>
      </c>
      <c r="K66" s="5" t="n">
        <v>0.56971904667256</v>
      </c>
      <c r="L66" s="5" t="n">
        <f aca="false">(1*F66)+(41/46*G66)+(0*H66)+(0*I66)+(1*J66)-(4*K66)</f>
        <v>-1.36771949106439</v>
      </c>
      <c r="N66" s="16" t="n">
        <f aca="false">ABS(L66)/P61*100</f>
        <v>19.9007643608709</v>
      </c>
      <c r="O66" s="17" t="s">
        <v>77</v>
      </c>
      <c r="P66" s="19" t="n">
        <v>26.7</v>
      </c>
      <c r="Q66" s="19" t="n">
        <f aca="false">P66+N66</f>
        <v>46.6007643608709</v>
      </c>
      <c r="R66" s="17" t="s">
        <v>177</v>
      </c>
      <c r="S66" s="17" t="s">
        <v>183</v>
      </c>
      <c r="T66" s="18"/>
      <c r="V66" s="16" t="s">
        <v>101</v>
      </c>
      <c r="W66" s="5" t="n">
        <f aca="false">(W64+W65)/2</f>
        <v>0.891255750757829</v>
      </c>
      <c r="X66" s="5" t="n">
        <f aca="false">(X64+X65)/2</f>
        <v>0.439741027653373</v>
      </c>
      <c r="Y66" s="5" t="n">
        <f aca="false">(Y64+Y65)/2</f>
        <v>0.331617212007964</v>
      </c>
      <c r="Z66" s="5" t="n">
        <f aca="false">(Z64+Z65)/2</f>
        <v>0.246032277295665</v>
      </c>
      <c r="AA66" s="5" t="n">
        <f aca="false">(AA64+AA65)/2</f>
        <v>0.586289396212114</v>
      </c>
      <c r="AB66" s="5" t="n">
        <f aca="false">(AB64+AB65)/2</f>
        <v>0.679475150086726</v>
      </c>
      <c r="AC66" s="18"/>
      <c r="AE66" s="16" t="s">
        <v>102</v>
      </c>
      <c r="AF66" s="5" t="n">
        <v>0.891255750757829</v>
      </c>
      <c r="AG66" s="5" t="n">
        <v>0.439741027653373</v>
      </c>
      <c r="AH66" s="5" t="n">
        <v>0.331617212007964</v>
      </c>
      <c r="AI66" s="5" t="n">
        <v>0.246032277295665</v>
      </c>
      <c r="AJ66" s="5" t="n">
        <v>0.586289396212114</v>
      </c>
      <c r="AK66" s="5" t="n">
        <v>0.679475150086726</v>
      </c>
      <c r="AL66" s="18"/>
      <c r="AN66" s="16"/>
      <c r="AO66" s="17"/>
      <c r="AP66" s="17"/>
      <c r="AQ66" s="17"/>
      <c r="AR66" s="17"/>
      <c r="AS66" s="17"/>
      <c r="AT66" s="17"/>
      <c r="AU66" s="17"/>
      <c r="AV66" s="18"/>
      <c r="BA66" s="5" t="s">
        <v>41</v>
      </c>
      <c r="BB66" s="5" t="n">
        <v>0.135978744785233</v>
      </c>
      <c r="BC66" s="5" t="n">
        <v>0.645541590483573</v>
      </c>
      <c r="BD66" s="5" t="n">
        <v>0.670538306435582</v>
      </c>
      <c r="BE66" s="5" t="n">
        <v>0.180346691510758</v>
      </c>
      <c r="BF66" s="5" t="n">
        <v>0.199803924540043</v>
      </c>
      <c r="BG66" s="5" t="n">
        <v>0.56971904667256</v>
      </c>
      <c r="BH66" s="5" t="n">
        <f aca="false">(1*BB66)+(41/46*BC66)+(0*BD66)+(0*BE66)+(1*BF66)-(4*BG66)</f>
        <v>-1.36771949106439</v>
      </c>
      <c r="BI66" s="21"/>
    </row>
    <row r="67" customFormat="false" ht="15" hidden="false" customHeight="false" outlineLevel="0" collapsed="false">
      <c r="A67" s="46"/>
      <c r="E67" s="5" t="s">
        <v>42</v>
      </c>
      <c r="F67" s="5" t="n">
        <v>0.670233949748303</v>
      </c>
      <c r="G67" s="5" t="n">
        <v>0.0957230776649934</v>
      </c>
      <c r="H67" s="5" t="n">
        <v>0.464220238077599</v>
      </c>
      <c r="I67" s="5" t="n">
        <v>0.861998329942891</v>
      </c>
      <c r="J67" s="5" t="n">
        <v>0.309229909065424</v>
      </c>
      <c r="K67" s="5" t="n">
        <v>0.805635211767983</v>
      </c>
      <c r="L67" s="5" t="n">
        <f aca="false">(1*F67)+(41/46*G67)+(0*H67)+(0*I67)+(1*J67)-(4*K67)</f>
        <v>-2.1577585929481</v>
      </c>
      <c r="N67" s="16" t="n">
        <f aca="false">ABS(L67)/P61*100</f>
        <v>31.3960907820996</v>
      </c>
      <c r="O67" s="17" t="s">
        <v>77</v>
      </c>
      <c r="P67" s="19" t="n">
        <v>46.61</v>
      </c>
      <c r="Q67" s="19" t="n">
        <f aca="false">P67+N67</f>
        <v>78.0060907820996</v>
      </c>
      <c r="R67" s="17"/>
      <c r="S67" s="17"/>
      <c r="T67" s="18"/>
      <c r="V67" s="16"/>
      <c r="W67" s="17"/>
      <c r="X67" s="17"/>
      <c r="Y67" s="17"/>
      <c r="Z67" s="17"/>
      <c r="AA67" s="17"/>
      <c r="AB67" s="17"/>
      <c r="AC67" s="18"/>
      <c r="AE67" s="16"/>
      <c r="AF67" s="17"/>
      <c r="AG67" s="17"/>
      <c r="AH67" s="17"/>
      <c r="AI67" s="17"/>
      <c r="AJ67" s="17"/>
      <c r="AK67" s="17"/>
      <c r="AL67" s="18"/>
      <c r="AN67" s="16"/>
      <c r="AO67" s="17"/>
      <c r="AP67" s="17"/>
      <c r="AQ67" s="17"/>
      <c r="AR67" s="17"/>
      <c r="AS67" s="17"/>
      <c r="AT67" s="17" t="s">
        <v>105</v>
      </c>
      <c r="AU67" s="17" t="n">
        <f aca="false">MIN(AU63:AU65)</f>
        <v>-1.36772537690687</v>
      </c>
      <c r="AV67" s="18"/>
      <c r="BA67" s="5" t="s">
        <v>42</v>
      </c>
      <c r="BB67" s="5" t="n">
        <v>0.670233949748303</v>
      </c>
      <c r="BC67" s="5" t="n">
        <v>0.0957230776649934</v>
      </c>
      <c r="BD67" s="5" t="n">
        <v>0.464220238077599</v>
      </c>
      <c r="BE67" s="5" t="n">
        <v>0.861998329942891</v>
      </c>
      <c r="BF67" s="5" t="n">
        <v>0.309229909065424</v>
      </c>
      <c r="BG67" s="5" t="n">
        <v>0.805635211767983</v>
      </c>
      <c r="BH67" s="5" t="n">
        <f aca="false">(1*BB67)+(41/46*BC67)+(0*BD67)+(0*BE67)+(1*BF67)-(4*BG67)</f>
        <v>-2.1577585929481</v>
      </c>
      <c r="BI67" s="21"/>
    </row>
    <row r="68" customFormat="false" ht="15" hidden="false" customHeight="false" outlineLevel="0" collapsed="false">
      <c r="E68" s="5" t="s">
        <v>44</v>
      </c>
      <c r="F68" s="5" t="n">
        <v>0.0919108991260027</v>
      </c>
      <c r="G68" s="5" t="n">
        <v>0.573941574192519</v>
      </c>
      <c r="H68" s="5" t="n">
        <v>0.698650205254117</v>
      </c>
      <c r="I68" s="5" t="n">
        <v>0.0889094104573862</v>
      </c>
      <c r="J68" s="5" t="n">
        <v>0.96610842407959</v>
      </c>
      <c r="K68" s="5" t="n">
        <v>0.383966285001981</v>
      </c>
      <c r="L68" s="5" t="n">
        <f aca="false">(1*F68)+(41/46*G68)+(0*H68)+(0*I68)+(1*J68)-(4*K68)</f>
        <v>0.0337108036736098</v>
      </c>
      <c r="N68" s="16" t="n">
        <f aca="false">ABS(L68)/P61*100</f>
        <v>0.490503180445283</v>
      </c>
      <c r="O68" s="17" t="s">
        <v>77</v>
      </c>
      <c r="P68" s="19" t="n">
        <v>78.02</v>
      </c>
      <c r="Q68" s="19" t="n">
        <f aca="false">P68+N68</f>
        <v>78.5105031804453</v>
      </c>
      <c r="R68" s="17"/>
      <c r="S68" s="17"/>
      <c r="T68" s="18"/>
      <c r="V68" s="16"/>
      <c r="W68" s="17"/>
      <c r="X68" s="17"/>
      <c r="Y68" s="17"/>
      <c r="Z68" s="17"/>
      <c r="AA68" s="17"/>
      <c r="AB68" s="17"/>
      <c r="AC68" s="18"/>
      <c r="AE68" s="16"/>
      <c r="AF68" s="17"/>
      <c r="AG68" s="17"/>
      <c r="AH68" s="17"/>
      <c r="AI68" s="17"/>
      <c r="AJ68" s="17"/>
      <c r="AK68" s="17"/>
      <c r="AL68" s="18"/>
      <c r="AN68" s="16"/>
      <c r="AO68" s="17"/>
      <c r="AP68" s="17"/>
      <c r="AQ68" s="17"/>
      <c r="AR68" s="17"/>
      <c r="AS68" s="17"/>
      <c r="AT68" s="17"/>
      <c r="AU68" s="17"/>
      <c r="AV68" s="18"/>
      <c r="BA68" s="5" t="s">
        <v>44</v>
      </c>
      <c r="BB68" s="5" t="n">
        <v>0.0919108991260027</v>
      </c>
      <c r="BC68" s="5" t="n">
        <v>0.573941574192519</v>
      </c>
      <c r="BD68" s="5" t="n">
        <v>0.698650205254117</v>
      </c>
      <c r="BE68" s="5" t="n">
        <v>0.0889094104573862</v>
      </c>
      <c r="BF68" s="5" t="n">
        <v>0.96610842407959</v>
      </c>
      <c r="BG68" s="5" t="n">
        <v>0.383966285001981</v>
      </c>
      <c r="BH68" s="5" t="n">
        <f aca="false">(1*BB68)+(41/46*BC68)+(0*BD68)+(0*BE68)+(1*BF68)-(4*BG68)</f>
        <v>0.0337108036736098</v>
      </c>
      <c r="BI68" s="21"/>
    </row>
    <row r="69" customFormat="false" ht="15" hidden="false" customHeight="false" outlineLevel="0" collapsed="false">
      <c r="E69" s="5" t="s">
        <v>46</v>
      </c>
      <c r="F69" s="5" t="n">
        <v>0.0635885116839794</v>
      </c>
      <c r="G69" s="5" t="n">
        <v>0.469610913691054</v>
      </c>
      <c r="H69" s="5" t="n">
        <v>0.645752715648506</v>
      </c>
      <c r="I69" s="5" t="n">
        <v>0.760203037516409</v>
      </c>
      <c r="J69" s="5" t="n">
        <v>0.322575417998403</v>
      </c>
      <c r="K69" s="5" t="n">
        <v>0.189263209781254</v>
      </c>
      <c r="L69" s="5" t="n">
        <f aca="false">(1*F69)+(41/46*G69)+(0*H69)+(0*I69)+(1*J69)-(4*K69)</f>
        <v>0.047677339716784</v>
      </c>
      <c r="N69" s="16" t="n">
        <f aca="false">ABS(L69)/P61*100</f>
        <v>0.693720831834111</v>
      </c>
      <c r="O69" s="17" t="s">
        <v>77</v>
      </c>
      <c r="P69" s="19" t="n">
        <v>78.52</v>
      </c>
      <c r="Q69" s="19" t="n">
        <f aca="false">P69+N69</f>
        <v>79.2137208318341</v>
      </c>
      <c r="R69" s="17"/>
      <c r="S69" s="17"/>
      <c r="T69" s="18"/>
      <c r="V69" s="16"/>
      <c r="W69" s="17"/>
      <c r="X69" s="17"/>
      <c r="Y69" s="17"/>
      <c r="Z69" s="17"/>
      <c r="AA69" s="17"/>
      <c r="AB69" s="17"/>
      <c r="AC69" s="18"/>
      <c r="AE69" s="16"/>
      <c r="AF69" s="17"/>
      <c r="AG69" s="17"/>
      <c r="AH69" s="17"/>
      <c r="AI69" s="17"/>
      <c r="AJ69" s="17"/>
      <c r="AK69" s="17"/>
      <c r="AL69" s="18"/>
      <c r="AN69" s="16"/>
      <c r="AO69" s="17"/>
      <c r="AP69" s="17"/>
      <c r="AQ69" s="17"/>
      <c r="AR69" s="17"/>
      <c r="AS69" s="17"/>
      <c r="AT69" s="17"/>
      <c r="AU69" s="17"/>
      <c r="AV69" s="18"/>
      <c r="BA69" s="5" t="s">
        <v>46</v>
      </c>
      <c r="BB69" s="5" t="n">
        <v>0.0635885116839794</v>
      </c>
      <c r="BC69" s="5" t="n">
        <v>0.469610913691054</v>
      </c>
      <c r="BD69" s="5" t="n">
        <v>0.645752715648506</v>
      </c>
      <c r="BE69" s="5" t="n">
        <v>0.760203037516409</v>
      </c>
      <c r="BF69" s="5" t="n">
        <v>0.322575417998403</v>
      </c>
      <c r="BG69" s="5" t="n">
        <v>0.189263209781254</v>
      </c>
      <c r="BH69" s="5" t="n">
        <f aca="false">(1*BB69)+(41/46*BC69)+(0*BD69)+(0*BE69)+(1*BF69)-(4*BG69)</f>
        <v>0.047677339716784</v>
      </c>
      <c r="BI69" s="21"/>
    </row>
    <row r="70" customFormat="false" ht="15" hidden="false" customHeight="false" outlineLevel="0" collapsed="false">
      <c r="E70" s="5" t="s">
        <v>48</v>
      </c>
      <c r="F70" s="5" t="n">
        <v>0.981299756278952</v>
      </c>
      <c r="G70" s="5" t="n">
        <v>0.770279343363276</v>
      </c>
      <c r="H70" s="5" t="n">
        <v>0.306454782254151</v>
      </c>
      <c r="I70" s="5" t="n">
        <v>0.345060097259769</v>
      </c>
      <c r="J70" s="5" t="n">
        <v>0.290943192945937</v>
      </c>
      <c r="K70" s="5" t="n">
        <v>0.831630413478018</v>
      </c>
      <c r="L70" s="5" t="n">
        <f aca="false">(1*F70)+(41/46*G70)+(0*H70)+(0*I70)+(1*J70)-(4*K70)</f>
        <v>-1.36772537690687</v>
      </c>
      <c r="N70" s="16" t="n">
        <f aca="false">ABS(L70)/P61*100</f>
        <v>19.9008500017974</v>
      </c>
      <c r="O70" s="17" t="s">
        <v>77</v>
      </c>
      <c r="P70" s="19" t="n">
        <v>79.22</v>
      </c>
      <c r="Q70" s="19" t="n">
        <f aca="false">P70+N70</f>
        <v>99.1208500017974</v>
      </c>
      <c r="R70" s="17"/>
      <c r="S70" s="17"/>
      <c r="T70" s="18"/>
      <c r="V70" s="16"/>
      <c r="W70" s="17"/>
      <c r="X70" s="17"/>
      <c r="Y70" s="17"/>
      <c r="Z70" s="17"/>
      <c r="AA70" s="17"/>
      <c r="AB70" s="17"/>
      <c r="AC70" s="18"/>
      <c r="AE70" s="16"/>
      <c r="AF70" s="17"/>
      <c r="AG70" s="17"/>
      <c r="AH70" s="17"/>
      <c r="AI70" s="17"/>
      <c r="AJ70" s="17"/>
      <c r="AK70" s="17"/>
      <c r="AL70" s="18"/>
      <c r="AN70" s="16"/>
      <c r="AO70" s="17"/>
      <c r="AP70" s="17"/>
      <c r="AQ70" s="17"/>
      <c r="AR70" s="17"/>
      <c r="AS70" s="17"/>
      <c r="AT70" s="17"/>
      <c r="AU70" s="17"/>
      <c r="AV70" s="18"/>
      <c r="BA70" s="47" t="s">
        <v>48</v>
      </c>
      <c r="BB70" s="47" t="n">
        <v>0.891255750757829</v>
      </c>
      <c r="BC70" s="47" t="n">
        <v>0.439741027653373</v>
      </c>
      <c r="BD70" s="47" t="n">
        <v>0.331617212007964</v>
      </c>
      <c r="BE70" s="47" t="n">
        <v>0.246032277295665</v>
      </c>
      <c r="BF70" s="47" t="n">
        <v>0.586289396212114</v>
      </c>
      <c r="BG70" s="47" t="n">
        <v>0.679475150086726</v>
      </c>
      <c r="BH70" s="47" t="n">
        <f aca="false">(1*BB70)+(41/46*BC70)+(0*BD70)+(0*BE70)+(1*BF70)-(4*BG70)</f>
        <v>-0.848412363511999</v>
      </c>
    </row>
    <row r="71" customFormat="false" ht="15.75" hidden="false" customHeight="false" outlineLevel="0" collapsed="false">
      <c r="E71" s="5" t="s">
        <v>50</v>
      </c>
      <c r="F71" s="5" t="n">
        <v>0.285584184633596</v>
      </c>
      <c r="G71" s="5" t="n">
        <v>0.171675623143028</v>
      </c>
      <c r="H71" s="5" t="n">
        <v>0.62857882782458</v>
      </c>
      <c r="I71" s="5" t="n">
        <v>0.863463831235636</v>
      </c>
      <c r="J71" s="5" t="n">
        <v>0.115560866615404</v>
      </c>
      <c r="K71" s="5" t="n">
        <v>0.155042171866359</v>
      </c>
      <c r="L71" s="5" t="n">
        <f aca="false">(1*F71)+(41/46*G71)+(0*H71)+(0*I71)+(1*J71)-(4*K71)</f>
        <v>-0.0660084068933023</v>
      </c>
      <c r="N71" s="16" t="n">
        <f aca="false">ABS(L71)/P61*100</f>
        <v>0.960443833697078</v>
      </c>
      <c r="O71" s="24" t="s">
        <v>77</v>
      </c>
      <c r="P71" s="25" t="n">
        <v>99.13</v>
      </c>
      <c r="Q71" s="25" t="n">
        <v>100</v>
      </c>
      <c r="R71" s="24"/>
      <c r="S71" s="24"/>
      <c r="T71" s="26"/>
      <c r="V71" s="23"/>
      <c r="W71" s="24"/>
      <c r="X71" s="24"/>
      <c r="Y71" s="24"/>
      <c r="Z71" s="24"/>
      <c r="AA71" s="24"/>
      <c r="AB71" s="24"/>
      <c r="AC71" s="26"/>
      <c r="AE71" s="23"/>
      <c r="AF71" s="24"/>
      <c r="AG71" s="24"/>
      <c r="AH71" s="24"/>
      <c r="AI71" s="24"/>
      <c r="AJ71" s="24"/>
      <c r="AK71" s="24"/>
      <c r="AL71" s="26"/>
      <c r="AN71" s="23"/>
      <c r="AO71" s="24"/>
      <c r="AP71" s="24"/>
      <c r="AQ71" s="24"/>
      <c r="AR71" s="24"/>
      <c r="AS71" s="24"/>
      <c r="AT71" s="24"/>
      <c r="AU71" s="24"/>
      <c r="AV71" s="26"/>
      <c r="BA71" s="5" t="s">
        <v>50</v>
      </c>
      <c r="BB71" s="5" t="n">
        <v>0.285584184633596</v>
      </c>
      <c r="BC71" s="5" t="n">
        <v>0.171675623143028</v>
      </c>
      <c r="BD71" s="5" t="n">
        <v>0.62857882782458</v>
      </c>
      <c r="BE71" s="5" t="n">
        <v>0.863463831235636</v>
      </c>
      <c r="BF71" s="5" t="n">
        <v>0.115560866615404</v>
      </c>
      <c r="BG71" s="5" t="n">
        <v>0.155042171866359</v>
      </c>
      <c r="BH71" s="5" t="n">
        <f aca="false">(1*BB71)+(41/46*BC71)+(0*BD71)+(0*BE71)+(1*BF71)-(4*BG71)</f>
        <v>-0.0660084068933023</v>
      </c>
    </row>
    <row r="73" customFormat="false" ht="15.75" hidden="false" customHeight="false" outlineLevel="0" collapsed="false">
      <c r="B73" s="0" t="s">
        <v>2</v>
      </c>
      <c r="C73" s="0" t="n">
        <v>0</v>
      </c>
      <c r="E73" s="2"/>
      <c r="G73" s="3" t="s">
        <v>125</v>
      </c>
      <c r="H73" s="3"/>
      <c r="AX73" s="0" t="s">
        <v>2</v>
      </c>
      <c r="AY73" s="0" t="n">
        <v>0</v>
      </c>
    </row>
    <row r="74" customFormat="false" ht="15" hidden="false" customHeight="false" outlineLevel="0" collapsed="false">
      <c r="B74" s="0" t="s">
        <v>5</v>
      </c>
      <c r="C74" s="0" t="s">
        <v>176</v>
      </c>
      <c r="E74" s="4"/>
      <c r="F74" s="4" t="s">
        <v>27</v>
      </c>
      <c r="G74" s="4" t="s">
        <v>28</v>
      </c>
      <c r="H74" s="4" t="s">
        <v>29</v>
      </c>
      <c r="I74" s="4" t="s">
        <v>30</v>
      </c>
      <c r="J74" s="4" t="s">
        <v>31</v>
      </c>
      <c r="K74" s="4" t="s">
        <v>32</v>
      </c>
      <c r="L74" s="4" t="s">
        <v>70</v>
      </c>
      <c r="N74" s="10"/>
      <c r="O74" s="11"/>
      <c r="P74" s="11"/>
      <c r="Q74" s="12"/>
      <c r="R74" s="11"/>
      <c r="S74" s="11"/>
      <c r="T74" s="13"/>
      <c r="V74" s="14"/>
      <c r="W74" s="11"/>
      <c r="X74" s="11"/>
      <c r="Y74" s="11"/>
      <c r="Z74" s="11"/>
      <c r="AA74" s="11"/>
      <c r="AB74" s="11"/>
      <c r="AC74" s="13"/>
      <c r="AE74" s="14"/>
      <c r="AF74" s="11"/>
      <c r="AG74" s="11"/>
      <c r="AH74" s="11"/>
      <c r="AI74" s="11"/>
      <c r="AJ74" s="11"/>
      <c r="AK74" s="11"/>
      <c r="AL74" s="13"/>
      <c r="AN74" s="14"/>
      <c r="AO74" s="11"/>
      <c r="AP74" s="11"/>
      <c r="AQ74" s="11"/>
      <c r="AR74" s="11"/>
      <c r="AS74" s="11"/>
      <c r="AT74" s="11"/>
      <c r="AU74" s="11"/>
      <c r="AV74" s="13"/>
      <c r="AX74" s="0" t="s">
        <v>5</v>
      </c>
      <c r="AY74" s="0" t="s">
        <v>176</v>
      </c>
      <c r="BA74" s="4"/>
      <c r="BB74" s="4"/>
      <c r="BC74" s="4"/>
      <c r="BD74" s="4"/>
      <c r="BE74" s="4"/>
      <c r="BF74" s="4"/>
      <c r="BG74" s="4"/>
      <c r="BH74" s="4"/>
    </row>
    <row r="75" customFormat="false" ht="15" hidden="false" customHeight="false" outlineLevel="0" collapsed="false">
      <c r="B75" s="0" t="s">
        <v>8</v>
      </c>
      <c r="C75" s="0" t="n">
        <v>0</v>
      </c>
      <c r="E75" s="5" t="s">
        <v>34</v>
      </c>
      <c r="F75" s="5" t="n">
        <v>0.351386024129276</v>
      </c>
      <c r="G75" s="5" t="n">
        <v>0.99578983022142</v>
      </c>
      <c r="H75" s="5" t="n">
        <v>0.383359500676797</v>
      </c>
      <c r="I75" s="5" t="n">
        <v>0.759864453386282</v>
      </c>
      <c r="J75" s="5" t="n">
        <v>0.64713676946109</v>
      </c>
      <c r="K75" s="5" t="n">
        <v>0.188476827021186</v>
      </c>
      <c r="L75" s="5"/>
      <c r="N75" s="16"/>
      <c r="O75" s="17"/>
      <c r="P75" s="17"/>
      <c r="Q75" s="17"/>
      <c r="R75" s="17"/>
      <c r="S75" s="17"/>
      <c r="T75" s="18"/>
      <c r="V75" s="16"/>
      <c r="W75" s="17"/>
      <c r="X75" s="17"/>
      <c r="Y75" s="17"/>
      <c r="Z75" s="17"/>
      <c r="AA75" s="17"/>
      <c r="AB75" s="17"/>
      <c r="AC75" s="18"/>
      <c r="AE75" s="16"/>
      <c r="AF75" s="17"/>
      <c r="AG75" s="17"/>
      <c r="AH75" s="17"/>
      <c r="AI75" s="17"/>
      <c r="AJ75" s="17"/>
      <c r="AK75" s="17"/>
      <c r="AL75" s="18"/>
      <c r="AN75" s="16"/>
      <c r="AO75" s="17"/>
      <c r="AP75" s="17"/>
      <c r="AQ75" s="17"/>
      <c r="AR75" s="17"/>
      <c r="AS75" s="17"/>
      <c r="AT75" s="17"/>
      <c r="AU75" s="17"/>
      <c r="AV75" s="18"/>
      <c r="AX75" s="0" t="s">
        <v>8</v>
      </c>
      <c r="AY75" s="0" t="n">
        <v>0</v>
      </c>
      <c r="BA75" s="5"/>
      <c r="BB75" s="5"/>
      <c r="BC75" s="5"/>
      <c r="BD75" s="5"/>
      <c r="BE75" s="5"/>
      <c r="BF75" s="5"/>
      <c r="BG75" s="5"/>
      <c r="BH75" s="5"/>
    </row>
    <row r="76" customFormat="false" ht="15" hidden="false" customHeight="false" outlineLevel="0" collapsed="false">
      <c r="A76" s="46" t="n">
        <v>4</v>
      </c>
      <c r="B76" s="0" t="s">
        <v>11</v>
      </c>
      <c r="C76" s="0" t="n">
        <v>0</v>
      </c>
      <c r="E76" s="5" t="s">
        <v>35</v>
      </c>
      <c r="F76" s="5" t="n">
        <v>0.281984126397849</v>
      </c>
      <c r="G76" s="5" t="n">
        <v>0.44691473424174</v>
      </c>
      <c r="H76" s="5" t="n">
        <v>0.362683531640929</v>
      </c>
      <c r="I76" s="5" t="n">
        <v>0.527494332647451</v>
      </c>
      <c r="J76" s="5" t="n">
        <v>0.832047037516089</v>
      </c>
      <c r="K76" s="5" t="n">
        <v>0.461199425324444</v>
      </c>
      <c r="L76" s="5"/>
      <c r="N76" s="16"/>
      <c r="O76" s="17"/>
      <c r="P76" s="19"/>
      <c r="Q76" s="19"/>
      <c r="R76" s="17"/>
      <c r="S76" s="17"/>
      <c r="T76" s="18"/>
      <c r="V76" s="16"/>
      <c r="W76" s="17"/>
      <c r="X76" s="17"/>
      <c r="Y76" s="17"/>
      <c r="Z76" s="17"/>
      <c r="AA76" s="17"/>
      <c r="AB76" s="17"/>
      <c r="AC76" s="18"/>
      <c r="AE76" s="16"/>
      <c r="AF76" s="17"/>
      <c r="AG76" s="17"/>
      <c r="AH76" s="17"/>
      <c r="AI76" s="17"/>
      <c r="AJ76" s="17"/>
      <c r="AK76" s="17"/>
      <c r="AL76" s="18"/>
      <c r="AN76" s="16"/>
      <c r="AO76" s="5"/>
      <c r="AP76" s="5"/>
      <c r="AQ76" s="5"/>
      <c r="AR76" s="5"/>
      <c r="AS76" s="5"/>
      <c r="AT76" s="5"/>
      <c r="AU76" s="5"/>
      <c r="AV76" s="18"/>
      <c r="AX76" s="0" t="s">
        <v>11</v>
      </c>
      <c r="AY76" s="0" t="n">
        <v>0</v>
      </c>
      <c r="BA76" s="5"/>
      <c r="BB76" s="5"/>
      <c r="BC76" s="5"/>
      <c r="BD76" s="5"/>
      <c r="BE76" s="5"/>
      <c r="BF76" s="5"/>
      <c r="BG76" s="5"/>
      <c r="BH76" s="5"/>
    </row>
    <row r="77" customFormat="false" ht="15" hidden="false" customHeight="false" outlineLevel="0" collapsed="false">
      <c r="A77" s="46"/>
      <c r="B77" s="0" t="s">
        <v>14</v>
      </c>
      <c r="C77" s="0" t="n">
        <v>1</v>
      </c>
      <c r="E77" s="5" t="s">
        <v>37</v>
      </c>
      <c r="F77" s="5" t="n">
        <v>0.017439353698933</v>
      </c>
      <c r="G77" s="5" t="n">
        <v>0.551520499646163</v>
      </c>
      <c r="H77" s="5" t="n">
        <v>0.887341395350627</v>
      </c>
      <c r="I77" s="5" t="n">
        <v>0.320412312186666</v>
      </c>
      <c r="J77" s="5" t="n">
        <v>0.42464773373155</v>
      </c>
      <c r="K77" s="5" t="n">
        <v>0.243015462169611</v>
      </c>
      <c r="L77" s="5"/>
      <c r="N77" s="16"/>
      <c r="O77" s="17"/>
      <c r="P77" s="19"/>
      <c r="Q77" s="19"/>
      <c r="R77" s="17"/>
      <c r="S77" s="17"/>
      <c r="T77" s="18"/>
      <c r="V77" s="16"/>
      <c r="W77" s="5"/>
      <c r="X77" s="5"/>
      <c r="Y77" s="5"/>
      <c r="Z77" s="5"/>
      <c r="AA77" s="5"/>
      <c r="AB77" s="5"/>
      <c r="AC77" s="18"/>
      <c r="AE77" s="16"/>
      <c r="AF77" s="5"/>
      <c r="AG77" s="5"/>
      <c r="AH77" s="5"/>
      <c r="AI77" s="5"/>
      <c r="AJ77" s="5"/>
      <c r="AK77" s="5"/>
      <c r="AL77" s="18"/>
      <c r="AN77" s="16"/>
      <c r="AO77" s="5"/>
      <c r="AP77" s="5"/>
      <c r="AQ77" s="5"/>
      <c r="AR77" s="5"/>
      <c r="AS77" s="5"/>
      <c r="AT77" s="5"/>
      <c r="AU77" s="5"/>
      <c r="AV77" s="18"/>
      <c r="AX77" s="0" t="s">
        <v>14</v>
      </c>
      <c r="AY77" s="0" t="n">
        <v>1</v>
      </c>
      <c r="BA77" s="5"/>
      <c r="BB77" s="5"/>
      <c r="BC77" s="5"/>
      <c r="BD77" s="5"/>
      <c r="BE77" s="5"/>
      <c r="BF77" s="5"/>
      <c r="BG77" s="5"/>
      <c r="BH77" s="5"/>
      <c r="BI77" s="21" t="n">
        <v>4</v>
      </c>
    </row>
    <row r="78" customFormat="false" ht="15" hidden="false" customHeight="false" outlineLevel="0" collapsed="false">
      <c r="A78" s="46"/>
      <c r="B78" s="0" t="s">
        <v>17</v>
      </c>
      <c r="C78" s="0" t="n">
        <v>0</v>
      </c>
      <c r="E78" s="5" t="s">
        <v>39</v>
      </c>
      <c r="F78" s="5" t="n">
        <v>0.801211745236705</v>
      </c>
      <c r="G78" s="5" t="n">
        <v>0.10920271194347</v>
      </c>
      <c r="H78" s="5" t="n">
        <v>0.356779641761778</v>
      </c>
      <c r="I78" s="5" t="n">
        <v>0.147004457331561</v>
      </c>
      <c r="J78" s="5" t="n">
        <v>0.881635599478291</v>
      </c>
      <c r="K78" s="5" t="n">
        <v>0.527319886695434</v>
      </c>
      <c r="L78" s="5"/>
      <c r="N78" s="16"/>
      <c r="O78" s="17"/>
      <c r="P78" s="19"/>
      <c r="Q78" s="19"/>
      <c r="R78" s="17"/>
      <c r="S78" s="17"/>
      <c r="T78" s="18"/>
      <c r="V78" s="16"/>
      <c r="W78" s="5"/>
      <c r="X78" s="5"/>
      <c r="Y78" s="5"/>
      <c r="Z78" s="5"/>
      <c r="AA78" s="5"/>
      <c r="AB78" s="5"/>
      <c r="AC78" s="18"/>
      <c r="AE78" s="16"/>
      <c r="AF78" s="5"/>
      <c r="AG78" s="5"/>
      <c r="AH78" s="5"/>
      <c r="AI78" s="5"/>
      <c r="AJ78" s="5"/>
      <c r="AK78" s="5"/>
      <c r="AL78" s="18"/>
      <c r="AN78" s="16"/>
      <c r="AO78" s="5"/>
      <c r="AP78" s="5"/>
      <c r="AQ78" s="5"/>
      <c r="AR78" s="5"/>
      <c r="AS78" s="5"/>
      <c r="AT78" s="5"/>
      <c r="AU78" s="5"/>
      <c r="AV78" s="18"/>
      <c r="AX78" s="0" t="s">
        <v>17</v>
      </c>
      <c r="AY78" s="0" t="n">
        <v>0</v>
      </c>
      <c r="BA78" s="22"/>
      <c r="BB78" s="22"/>
      <c r="BC78" s="22"/>
      <c r="BD78" s="22"/>
      <c r="BE78" s="22"/>
      <c r="BF78" s="22"/>
      <c r="BG78" s="22"/>
      <c r="BH78" s="22"/>
      <c r="BI78" s="21"/>
    </row>
    <row r="79" customFormat="false" ht="15" hidden="false" customHeight="false" outlineLevel="0" collapsed="false">
      <c r="A79" s="46"/>
      <c r="E79" s="5" t="s">
        <v>41</v>
      </c>
      <c r="F79" s="5" t="n">
        <v>0.135978744785233</v>
      </c>
      <c r="G79" s="5" t="n">
        <v>0.645541590483573</v>
      </c>
      <c r="H79" s="5" t="n">
        <v>0.670538306435582</v>
      </c>
      <c r="I79" s="5" t="n">
        <v>0.180346691510758</v>
      </c>
      <c r="J79" s="5" t="n">
        <v>0.199803924540043</v>
      </c>
      <c r="K79" s="5" t="n">
        <v>0.56971904667256</v>
      </c>
      <c r="L79" s="5"/>
      <c r="N79" s="16"/>
      <c r="O79" s="17"/>
      <c r="P79" s="19"/>
      <c r="Q79" s="19"/>
      <c r="R79" s="17"/>
      <c r="S79" s="17"/>
      <c r="T79" s="18"/>
      <c r="V79" s="16"/>
      <c r="W79" s="5"/>
      <c r="X79" s="5"/>
      <c r="Y79" s="5"/>
      <c r="Z79" s="5"/>
      <c r="AA79" s="5"/>
      <c r="AB79" s="5"/>
      <c r="AC79" s="18"/>
      <c r="AE79" s="16"/>
      <c r="AF79" s="5"/>
      <c r="AG79" s="5"/>
      <c r="AH79" s="5"/>
      <c r="AI79" s="5"/>
      <c r="AJ79" s="5"/>
      <c r="AK79" s="5"/>
      <c r="AL79" s="18"/>
      <c r="AN79" s="16"/>
      <c r="AO79" s="17"/>
      <c r="AP79" s="17"/>
      <c r="AQ79" s="17"/>
      <c r="AR79" s="17"/>
      <c r="AS79" s="17"/>
      <c r="AT79" s="17"/>
      <c r="AU79" s="17"/>
      <c r="AV79" s="18"/>
      <c r="BA79" s="5"/>
      <c r="BB79" s="5"/>
      <c r="BC79" s="5"/>
      <c r="BD79" s="5"/>
      <c r="BE79" s="5"/>
      <c r="BF79" s="5"/>
      <c r="BG79" s="5"/>
      <c r="BH79" s="5"/>
      <c r="BI79" s="21"/>
    </row>
    <row r="80" customFormat="false" ht="15" hidden="false" customHeight="false" outlineLevel="0" collapsed="false">
      <c r="A80" s="46"/>
      <c r="B80" s="3" t="s">
        <v>184</v>
      </c>
      <c r="C80" s="3"/>
      <c r="E80" s="5" t="s">
        <v>42</v>
      </c>
      <c r="F80" s="5" t="n">
        <v>0.670233949748303</v>
      </c>
      <c r="G80" s="5" t="n">
        <v>0.0957230776649934</v>
      </c>
      <c r="H80" s="5" t="n">
        <v>0.464220238077599</v>
      </c>
      <c r="I80" s="5" t="n">
        <v>0.861998329942891</v>
      </c>
      <c r="J80" s="5" t="n">
        <v>0.309229909065424</v>
      </c>
      <c r="K80" s="5" t="n">
        <v>0.805635211767983</v>
      </c>
      <c r="L80" s="5"/>
      <c r="N80" s="16"/>
      <c r="O80" s="17"/>
      <c r="P80" s="19"/>
      <c r="Q80" s="19"/>
      <c r="R80" s="17"/>
      <c r="S80" s="17"/>
      <c r="T80" s="18"/>
      <c r="V80" s="16"/>
      <c r="W80" s="17"/>
      <c r="X80" s="17"/>
      <c r="Y80" s="17"/>
      <c r="Z80" s="17"/>
      <c r="AA80" s="17"/>
      <c r="AB80" s="17"/>
      <c r="AC80" s="18"/>
      <c r="AE80" s="16"/>
      <c r="AF80" s="17"/>
      <c r="AG80" s="17"/>
      <c r="AH80" s="17"/>
      <c r="AI80" s="17"/>
      <c r="AJ80" s="17"/>
      <c r="AK80" s="17"/>
      <c r="AL80" s="18"/>
      <c r="AN80" s="16"/>
      <c r="AO80" s="17"/>
      <c r="AP80" s="17"/>
      <c r="AQ80" s="17"/>
      <c r="AR80" s="17"/>
      <c r="AS80" s="17"/>
      <c r="AT80" s="17"/>
      <c r="AU80" s="17"/>
      <c r="AV80" s="18"/>
      <c r="AX80" s="3" t="s">
        <v>184</v>
      </c>
      <c r="AY80" s="3"/>
      <c r="BA80" s="5"/>
      <c r="BB80" s="5"/>
      <c r="BC80" s="5"/>
      <c r="BD80" s="5"/>
      <c r="BE80" s="5"/>
      <c r="BF80" s="5"/>
      <c r="BG80" s="5"/>
      <c r="BH80" s="5"/>
      <c r="BI80" s="21"/>
    </row>
    <row r="81" customFormat="false" ht="15" hidden="false" customHeight="false" outlineLevel="0" collapsed="false">
      <c r="E81" s="5" t="s">
        <v>44</v>
      </c>
      <c r="F81" s="5" t="n">
        <v>0.0919108991260027</v>
      </c>
      <c r="G81" s="5" t="n">
        <v>0.573941574192519</v>
      </c>
      <c r="H81" s="5" t="n">
        <v>0.698650205254117</v>
      </c>
      <c r="I81" s="5" t="n">
        <v>0.0889094104573862</v>
      </c>
      <c r="J81" s="5" t="n">
        <v>0.96610842407959</v>
      </c>
      <c r="K81" s="5" t="n">
        <v>0.383966285001981</v>
      </c>
      <c r="L81" s="5"/>
      <c r="N81" s="16"/>
      <c r="O81" s="17"/>
      <c r="P81" s="19"/>
      <c r="Q81" s="19"/>
      <c r="R81" s="17"/>
      <c r="S81" s="17"/>
      <c r="T81" s="18"/>
      <c r="V81" s="16"/>
      <c r="W81" s="17"/>
      <c r="X81" s="17"/>
      <c r="Y81" s="17"/>
      <c r="Z81" s="17"/>
      <c r="AA81" s="17"/>
      <c r="AB81" s="17"/>
      <c r="AC81" s="18"/>
      <c r="AE81" s="16"/>
      <c r="AF81" s="17"/>
      <c r="AG81" s="17"/>
      <c r="AH81" s="17"/>
      <c r="AI81" s="17"/>
      <c r="AJ81" s="17"/>
      <c r="AK81" s="17"/>
      <c r="AL81" s="18"/>
      <c r="AN81" s="16"/>
      <c r="AO81" s="17"/>
      <c r="AP81" s="17"/>
      <c r="AQ81" s="17"/>
      <c r="AR81" s="17"/>
      <c r="AS81" s="17"/>
      <c r="AT81" s="17"/>
      <c r="AU81" s="17"/>
      <c r="AV81" s="18"/>
      <c r="BA81" s="5"/>
      <c r="BB81" s="5"/>
      <c r="BC81" s="5"/>
      <c r="BD81" s="5"/>
      <c r="BE81" s="5"/>
      <c r="BF81" s="5"/>
      <c r="BG81" s="5"/>
      <c r="BH81" s="5"/>
      <c r="BI81" s="21"/>
    </row>
    <row r="82" customFormat="false" ht="15" hidden="false" customHeight="false" outlineLevel="0" collapsed="false">
      <c r="E82" s="5" t="s">
        <v>46</v>
      </c>
      <c r="F82" s="5" t="n">
        <v>0.0635885116839794</v>
      </c>
      <c r="G82" s="5" t="n">
        <v>0.469610913691054</v>
      </c>
      <c r="H82" s="5" t="n">
        <v>0.645752715648506</v>
      </c>
      <c r="I82" s="5" t="n">
        <v>0.760203037516409</v>
      </c>
      <c r="J82" s="5" t="n">
        <v>0.322575417998403</v>
      </c>
      <c r="K82" s="5" t="n">
        <v>0.189263209781254</v>
      </c>
      <c r="L82" s="5"/>
      <c r="N82" s="16"/>
      <c r="O82" s="17"/>
      <c r="P82" s="19"/>
      <c r="Q82" s="19"/>
      <c r="R82" s="17"/>
      <c r="S82" s="17"/>
      <c r="T82" s="18"/>
      <c r="V82" s="16"/>
      <c r="W82" s="17"/>
      <c r="X82" s="17"/>
      <c r="Y82" s="17"/>
      <c r="Z82" s="17"/>
      <c r="AA82" s="17"/>
      <c r="AB82" s="17"/>
      <c r="AC82" s="18"/>
      <c r="AE82" s="16"/>
      <c r="AF82" s="17"/>
      <c r="AG82" s="17"/>
      <c r="AH82" s="17"/>
      <c r="AI82" s="17"/>
      <c r="AJ82" s="17"/>
      <c r="AK82" s="17"/>
      <c r="AL82" s="18"/>
      <c r="AN82" s="16"/>
      <c r="AO82" s="17"/>
      <c r="AP82" s="17"/>
      <c r="AQ82" s="17"/>
      <c r="AR82" s="17"/>
      <c r="AS82" s="17"/>
      <c r="AT82" s="17"/>
      <c r="AU82" s="17"/>
      <c r="AV82" s="18"/>
      <c r="BA82" s="22"/>
      <c r="BB82" s="22"/>
      <c r="BC82" s="22"/>
      <c r="BD82" s="22"/>
      <c r="BE82" s="22"/>
      <c r="BF82" s="22"/>
      <c r="BG82" s="22"/>
      <c r="BH82" s="22"/>
      <c r="BI82" s="21"/>
    </row>
    <row r="83" customFormat="false" ht="15" hidden="false" customHeight="false" outlineLevel="0" collapsed="false">
      <c r="E83" s="5" t="s">
        <v>48</v>
      </c>
      <c r="F83" s="5" t="n">
        <v>0.981299756278952</v>
      </c>
      <c r="G83" s="5" t="n">
        <v>0.770279343363276</v>
      </c>
      <c r="H83" s="5" t="n">
        <v>0.306454782254151</v>
      </c>
      <c r="I83" s="5" t="n">
        <v>0.345060097259769</v>
      </c>
      <c r="J83" s="5" t="n">
        <v>0.290943192945937</v>
      </c>
      <c r="K83" s="5" t="n">
        <v>0.831630413478018</v>
      </c>
      <c r="L83" s="5"/>
      <c r="N83" s="16"/>
      <c r="O83" s="17"/>
      <c r="P83" s="19"/>
      <c r="Q83" s="19"/>
      <c r="R83" s="17"/>
      <c r="S83" s="17"/>
      <c r="T83" s="18"/>
      <c r="V83" s="16"/>
      <c r="W83" s="17"/>
      <c r="X83" s="17"/>
      <c r="Y83" s="17"/>
      <c r="Z83" s="17"/>
      <c r="AA83" s="17"/>
      <c r="AB83" s="17"/>
      <c r="AC83" s="18"/>
      <c r="AE83" s="16"/>
      <c r="AF83" s="17"/>
      <c r="AG83" s="17"/>
      <c r="AH83" s="17"/>
      <c r="AI83" s="17"/>
      <c r="AJ83" s="17"/>
      <c r="AK83" s="17"/>
      <c r="AL83" s="18"/>
      <c r="AN83" s="16"/>
      <c r="AO83" s="17"/>
      <c r="AP83" s="17"/>
      <c r="AQ83" s="17"/>
      <c r="AR83" s="17"/>
      <c r="AS83" s="17"/>
      <c r="AT83" s="17"/>
      <c r="AU83" s="17"/>
      <c r="AV83" s="18"/>
      <c r="BA83" s="5"/>
      <c r="BB83" s="5"/>
      <c r="BC83" s="5"/>
      <c r="BD83" s="5"/>
      <c r="BE83" s="5"/>
      <c r="BF83" s="5"/>
      <c r="BG83" s="5"/>
      <c r="BH83" s="5"/>
    </row>
    <row r="84" customFormat="false" ht="15.75" hidden="false" customHeight="false" outlineLevel="0" collapsed="false">
      <c r="E84" s="5" t="s">
        <v>50</v>
      </c>
      <c r="F84" s="5" t="n">
        <v>0.285584184633596</v>
      </c>
      <c r="G84" s="5" t="n">
        <v>0.171675623143028</v>
      </c>
      <c r="H84" s="5" t="n">
        <v>0.62857882782458</v>
      </c>
      <c r="I84" s="5" t="n">
        <v>0.863463831235636</v>
      </c>
      <c r="J84" s="5" t="n">
        <v>0.115560866615404</v>
      </c>
      <c r="K84" s="5" t="n">
        <v>0.155042171866359</v>
      </c>
      <c r="L84" s="5"/>
      <c r="N84" s="23"/>
      <c r="O84" s="24"/>
      <c r="P84" s="25"/>
      <c r="Q84" s="25"/>
      <c r="R84" s="24"/>
      <c r="S84" s="24"/>
      <c r="T84" s="26"/>
      <c r="V84" s="23"/>
      <c r="W84" s="24"/>
      <c r="X84" s="24"/>
      <c r="Y84" s="24"/>
      <c r="Z84" s="24"/>
      <c r="AA84" s="24"/>
      <c r="AB84" s="24"/>
      <c r="AC84" s="26"/>
      <c r="AE84" s="23"/>
      <c r="AF84" s="24"/>
      <c r="AG84" s="24"/>
      <c r="AH84" s="24"/>
      <c r="AI84" s="24"/>
      <c r="AJ84" s="24"/>
      <c r="AK84" s="24"/>
      <c r="AL84" s="26"/>
      <c r="AN84" s="23"/>
      <c r="AO84" s="24"/>
      <c r="AP84" s="24"/>
      <c r="AQ84" s="24"/>
      <c r="AR84" s="24"/>
      <c r="AS84" s="24"/>
      <c r="AT84" s="24"/>
      <c r="AU84" s="24"/>
      <c r="AV84" s="26"/>
      <c r="BA84" s="5"/>
      <c r="BB84" s="5"/>
      <c r="BC84" s="5"/>
      <c r="BD84" s="5"/>
      <c r="BE84" s="5"/>
      <c r="BF84" s="5"/>
      <c r="BG84" s="5"/>
      <c r="BH84" s="5"/>
    </row>
    <row r="86" customFormat="false" ht="15.75" hidden="false" customHeight="false" outlineLevel="0" collapsed="false">
      <c r="B86" s="0" t="s">
        <v>2</v>
      </c>
      <c r="C86" s="0" t="n">
        <v>1</v>
      </c>
      <c r="E86" s="2"/>
      <c r="G86" s="3" t="s">
        <v>127</v>
      </c>
      <c r="H86" s="3"/>
      <c r="AX86" s="0" t="s">
        <v>2</v>
      </c>
      <c r="AY86" s="0" t="n">
        <v>1</v>
      </c>
    </row>
    <row r="87" customFormat="false" ht="15" hidden="false" customHeight="false" outlineLevel="0" collapsed="false">
      <c r="B87" s="0" t="s">
        <v>5</v>
      </c>
      <c r="C87" s="0" t="s">
        <v>185</v>
      </c>
      <c r="E87" s="4"/>
      <c r="F87" s="4" t="s">
        <v>27</v>
      </c>
      <c r="G87" s="4" t="s">
        <v>28</v>
      </c>
      <c r="H87" s="4" t="s">
        <v>29</v>
      </c>
      <c r="I87" s="4" t="s">
        <v>30</v>
      </c>
      <c r="J87" s="4" t="s">
        <v>31</v>
      </c>
      <c r="K87" s="4" t="s">
        <v>32</v>
      </c>
      <c r="L87" s="4" t="s">
        <v>70</v>
      </c>
      <c r="N87" s="10" t="s">
        <v>116</v>
      </c>
      <c r="O87" s="11"/>
      <c r="P87" s="11" t="n">
        <f aca="false" t="array" ref="P87:P87">SUM(ABS(L88:L97))</f>
        <v>14.7899688415839</v>
      </c>
      <c r="Q87" s="12" t="s">
        <v>72</v>
      </c>
      <c r="R87" s="11" t="s">
        <v>73</v>
      </c>
      <c r="S87" s="11"/>
      <c r="T87" s="13"/>
      <c r="V87" s="14" t="s">
        <v>74</v>
      </c>
      <c r="W87" s="11"/>
      <c r="X87" s="11"/>
      <c r="Y87" s="11"/>
      <c r="Z87" s="11"/>
      <c r="AA87" s="11"/>
      <c r="AB87" s="11"/>
      <c r="AC87" s="13"/>
      <c r="AE87" s="14" t="s">
        <v>75</v>
      </c>
      <c r="AF87" s="11"/>
      <c r="AG87" s="11"/>
      <c r="AH87" s="11"/>
      <c r="AI87" s="11"/>
      <c r="AJ87" s="11"/>
      <c r="AK87" s="11"/>
      <c r="AL87" s="13"/>
      <c r="AN87" s="14"/>
      <c r="AO87" s="11"/>
      <c r="AP87" s="11"/>
      <c r="AQ87" s="11"/>
      <c r="AR87" s="11"/>
      <c r="AS87" s="11"/>
      <c r="AT87" s="11"/>
      <c r="AU87" s="11"/>
      <c r="AV87" s="13"/>
      <c r="AX87" s="0" t="s">
        <v>5</v>
      </c>
      <c r="AY87" s="0" t="s">
        <v>185</v>
      </c>
      <c r="BA87" s="4"/>
      <c r="BB87" s="4" t="s">
        <v>27</v>
      </c>
      <c r="BC87" s="4" t="s">
        <v>28</v>
      </c>
      <c r="BD87" s="4" t="s">
        <v>29</v>
      </c>
      <c r="BE87" s="4" t="s">
        <v>30</v>
      </c>
      <c r="BF87" s="4" t="s">
        <v>31</v>
      </c>
      <c r="BG87" s="4" t="s">
        <v>32</v>
      </c>
      <c r="BH87" s="4" t="s">
        <v>70</v>
      </c>
    </row>
    <row r="88" customFormat="false" ht="15" hidden="false" customHeight="false" outlineLevel="0" collapsed="false">
      <c r="B88" s="0" t="s">
        <v>8</v>
      </c>
      <c r="C88" s="0" t="n">
        <v>0</v>
      </c>
      <c r="E88" s="5" t="s">
        <v>34</v>
      </c>
      <c r="F88" s="5" t="n">
        <v>0.351386024129276</v>
      </c>
      <c r="G88" s="5" t="n">
        <v>0.99578983022142</v>
      </c>
      <c r="H88" s="5" t="n">
        <v>0.383359500676797</v>
      </c>
      <c r="I88" s="5" t="n">
        <v>0.759864453386282</v>
      </c>
      <c r="J88" s="5" t="n">
        <v>0.64713676946109</v>
      </c>
      <c r="K88" s="5" t="n">
        <v>0.188476827021186</v>
      </c>
      <c r="L88" s="5" t="n">
        <f aca="false">(1*F88)+(39/46*G88)+(0*H88)+(0*I88)+(1*J88)-(6*K88)</f>
        <v>0.711918426650976</v>
      </c>
      <c r="N88" s="16" t="n">
        <f aca="false">ABS(L88)/P87*100</f>
        <v>4.81352215326733</v>
      </c>
      <c r="O88" s="17" t="s">
        <v>77</v>
      </c>
      <c r="P88" s="17" t="n">
        <v>0</v>
      </c>
      <c r="Q88" s="19" t="n">
        <f aca="false">P88+N88</f>
        <v>4.81352215326733</v>
      </c>
      <c r="R88" s="17" t="n">
        <v>1</v>
      </c>
      <c r="S88" s="17" t="n">
        <v>91.0754374172744</v>
      </c>
      <c r="T88" s="18"/>
      <c r="V88" s="16" t="s">
        <v>53</v>
      </c>
      <c r="W88" s="17" t="s">
        <v>59</v>
      </c>
      <c r="X88" s="17" t="n">
        <v>29.8699781941772</v>
      </c>
      <c r="Y88" s="17"/>
      <c r="Z88" s="17"/>
      <c r="AA88" s="17"/>
      <c r="AB88" s="17"/>
      <c r="AC88" s="18"/>
      <c r="AE88" s="16" t="s">
        <v>78</v>
      </c>
      <c r="AF88" s="17" t="n">
        <v>39.3246222322687</v>
      </c>
      <c r="AG88" s="17" t="n">
        <v>19.089286730418</v>
      </c>
      <c r="AH88" s="17" t="n">
        <v>41.667184677981</v>
      </c>
      <c r="AI88" s="17" t="n">
        <v>17.6283484241357</v>
      </c>
      <c r="AJ88" s="17" t="n">
        <v>54.633961364227</v>
      </c>
      <c r="AK88" s="17" t="n">
        <v>29.4695303922452</v>
      </c>
      <c r="AL88" s="18"/>
      <c r="AN88" s="16"/>
      <c r="AO88" s="17" t="s">
        <v>27</v>
      </c>
      <c r="AP88" s="17" t="s">
        <v>28</v>
      </c>
      <c r="AQ88" s="17" t="s">
        <v>29</v>
      </c>
      <c r="AR88" s="17" t="s">
        <v>30</v>
      </c>
      <c r="AS88" s="17" t="s">
        <v>31</v>
      </c>
      <c r="AT88" s="17" t="s">
        <v>32</v>
      </c>
      <c r="AU88" s="17" t="s">
        <v>62</v>
      </c>
      <c r="AV88" s="18"/>
      <c r="AX88" s="0" t="s">
        <v>8</v>
      </c>
      <c r="AY88" s="0" t="n">
        <v>0</v>
      </c>
      <c r="BA88" s="5" t="s">
        <v>34</v>
      </c>
      <c r="BB88" s="5" t="n">
        <v>0.351386024129276</v>
      </c>
      <c r="BC88" s="5" t="n">
        <v>0.99578983022142</v>
      </c>
      <c r="BD88" s="5" t="n">
        <v>0.383359500676797</v>
      </c>
      <c r="BE88" s="5" t="n">
        <v>0.759864453386282</v>
      </c>
      <c r="BF88" s="5" t="n">
        <v>0.64713676946109</v>
      </c>
      <c r="BG88" s="5" t="n">
        <v>0.188476827021186</v>
      </c>
      <c r="BH88" s="5" t="n">
        <f aca="false">(1*BB88)+(39/46*BC88)+(0*BD88)+(0*BE88)+(1*BF88)-(6*BG88)</f>
        <v>0.711918426650976</v>
      </c>
    </row>
    <row r="89" customFormat="false" ht="15" hidden="false" customHeight="false" outlineLevel="0" collapsed="false">
      <c r="A89" s="46" t="n">
        <v>5</v>
      </c>
      <c r="B89" s="0" t="s">
        <v>11</v>
      </c>
      <c r="C89" s="0" t="n">
        <v>0</v>
      </c>
      <c r="E89" s="5" t="s">
        <v>35</v>
      </c>
      <c r="F89" s="5" t="n">
        <v>0.281984126397849</v>
      </c>
      <c r="G89" s="5" t="n">
        <v>0.44691473424174</v>
      </c>
      <c r="H89" s="5" t="n">
        <v>0.362683531640929</v>
      </c>
      <c r="I89" s="5" t="n">
        <v>0.527494332647451</v>
      </c>
      <c r="J89" s="5" t="n">
        <v>0.832047037516089</v>
      </c>
      <c r="K89" s="5" t="n">
        <v>0.461199425324444</v>
      </c>
      <c r="L89" s="5" t="n">
        <f aca="false">(1*F89)+(39/46*G89)+(0*H89)+(0*I89)+(1*J89)-(6*K89)</f>
        <v>-1.27425941769734</v>
      </c>
      <c r="N89" s="16" t="n">
        <f aca="false">ABS(L89)/P87*100</f>
        <v>8.61570048825657</v>
      </c>
      <c r="O89" s="17" t="s">
        <v>77</v>
      </c>
      <c r="P89" s="19" t="n">
        <v>4.82</v>
      </c>
      <c r="Q89" s="19" t="n">
        <f aca="false">P89+N89</f>
        <v>13.4357004882566</v>
      </c>
      <c r="R89" s="17" t="n">
        <v>2</v>
      </c>
      <c r="S89" s="17" t="n">
        <v>25.0897045244827</v>
      </c>
      <c r="T89" s="18"/>
      <c r="V89" s="16"/>
      <c r="W89" s="17" t="s">
        <v>27</v>
      </c>
      <c r="X89" s="17" t="s">
        <v>28</v>
      </c>
      <c r="Y89" s="17" t="s">
        <v>29</v>
      </c>
      <c r="Z89" s="17" t="s">
        <v>30</v>
      </c>
      <c r="AA89" s="17" t="s">
        <v>31</v>
      </c>
      <c r="AB89" s="17" t="s">
        <v>32</v>
      </c>
      <c r="AC89" s="18"/>
      <c r="AE89" s="16"/>
      <c r="AF89" s="17" t="s">
        <v>27</v>
      </c>
      <c r="AG89" s="17" t="s">
        <v>28</v>
      </c>
      <c r="AH89" s="17" t="s">
        <v>29</v>
      </c>
      <c r="AI89" s="17" t="s">
        <v>30</v>
      </c>
      <c r="AJ89" s="17" t="s">
        <v>31</v>
      </c>
      <c r="AK89" s="17" t="s">
        <v>32</v>
      </c>
      <c r="AL89" s="18"/>
      <c r="AN89" s="16" t="s">
        <v>82</v>
      </c>
      <c r="AO89" s="5" t="n">
        <v>0.981299756278952</v>
      </c>
      <c r="AP89" s="5" t="n">
        <v>0.770279343363276</v>
      </c>
      <c r="AQ89" s="5" t="n">
        <v>0.306454782254151</v>
      </c>
      <c r="AR89" s="5" t="n">
        <v>0.345060097259769</v>
      </c>
      <c r="AS89" s="5" t="n">
        <v>0.290943192945937</v>
      </c>
      <c r="AT89" s="5" t="n">
        <v>0.831630413478018</v>
      </c>
      <c r="AU89" s="5" t="n">
        <f aca="false">(1*AO89)+(39/46*AP89)+(0*AQ89)+(0*AR89)+(1*AS89)-(6*AT89)</f>
        <v>-3.06447661009609</v>
      </c>
      <c r="AV89" s="18" t="s">
        <v>177</v>
      </c>
      <c r="AX89" s="0" t="s">
        <v>11</v>
      </c>
      <c r="AY89" s="0" t="n">
        <v>0</v>
      </c>
      <c r="BA89" s="5" t="s">
        <v>35</v>
      </c>
      <c r="BB89" s="5" t="n">
        <v>0.281984126397849</v>
      </c>
      <c r="BC89" s="5" t="n">
        <v>0.44691473424174</v>
      </c>
      <c r="BD89" s="5" t="n">
        <v>0.362683531640929</v>
      </c>
      <c r="BE89" s="5" t="n">
        <v>0.527494332647451</v>
      </c>
      <c r="BF89" s="5" t="n">
        <v>0.832047037516089</v>
      </c>
      <c r="BG89" s="5" t="n">
        <v>0.461199425324444</v>
      </c>
      <c r="BH89" s="5" t="n">
        <f aca="false">(1*BB89)+(39/46*BC89)+(0*BD89)+(0*BE89)+(1*BF89)-(6*BG89)</f>
        <v>-1.27425941769734</v>
      </c>
    </row>
    <row r="90" customFormat="false" ht="15" hidden="false" customHeight="false" outlineLevel="0" collapsed="false">
      <c r="A90" s="46"/>
      <c r="B90" s="0" t="s">
        <v>14</v>
      </c>
      <c r="C90" s="0" t="n">
        <v>1</v>
      </c>
      <c r="E90" s="5" t="s">
        <v>37</v>
      </c>
      <c r="F90" s="5" t="n">
        <v>0.017439353698933</v>
      </c>
      <c r="G90" s="5" t="n">
        <v>0.551520499646163</v>
      </c>
      <c r="H90" s="5" t="n">
        <v>0.887341395350627</v>
      </c>
      <c r="I90" s="5" t="n">
        <v>0.320412312186666</v>
      </c>
      <c r="J90" s="5" t="n">
        <v>0.42464773373155</v>
      </c>
      <c r="K90" s="5" t="n">
        <v>0.243015462169611</v>
      </c>
      <c r="L90" s="5" t="n">
        <f aca="false">(1*F90)+(39/46*G90)+(0*H90)+(0*I90)+(1*J90)-(6*K90)</f>
        <v>-0.548412218495871</v>
      </c>
      <c r="N90" s="16" t="n">
        <f aca="false">ABS(L90)/P87*100</f>
        <v>3.70800117545846</v>
      </c>
      <c r="O90" s="17" t="s">
        <v>77</v>
      </c>
      <c r="P90" s="19" t="n">
        <v>13.45</v>
      </c>
      <c r="Q90" s="19" t="n">
        <f aca="false">P90+N90</f>
        <v>17.1580011754585</v>
      </c>
      <c r="R90" s="17"/>
      <c r="S90" s="17"/>
      <c r="T90" s="18"/>
      <c r="V90" s="16" t="s">
        <v>86</v>
      </c>
      <c r="W90" s="5" t="n">
        <v>0.981299756278952</v>
      </c>
      <c r="X90" s="5" t="n">
        <v>0.770279343363276</v>
      </c>
      <c r="Y90" s="5" t="n">
        <v>0.306454782254151</v>
      </c>
      <c r="Z90" s="5" t="n">
        <v>0.345060097259769</v>
      </c>
      <c r="AA90" s="5" t="n">
        <v>0.290943192945937</v>
      </c>
      <c r="AB90" s="5" t="n">
        <v>0.831630413478018</v>
      </c>
      <c r="AC90" s="18"/>
      <c r="AE90" s="16" t="s">
        <v>87</v>
      </c>
      <c r="AF90" s="5" t="n">
        <v>0.891255750757829</v>
      </c>
      <c r="AG90" s="5" t="n">
        <v>0.439741027653373</v>
      </c>
      <c r="AH90" s="5" t="n">
        <v>0.331617212007964</v>
      </c>
      <c r="AI90" s="5" t="n">
        <v>0.246032277295665</v>
      </c>
      <c r="AJ90" s="5" t="n">
        <v>0.586289396212114</v>
      </c>
      <c r="AK90" s="5" t="n">
        <v>0.679475150086726</v>
      </c>
      <c r="AL90" s="18"/>
      <c r="AN90" s="16" t="s">
        <v>88</v>
      </c>
      <c r="AO90" s="5" t="n">
        <v>0.801211745236705</v>
      </c>
      <c r="AP90" s="5" t="n">
        <v>0.10920271194347</v>
      </c>
      <c r="AQ90" s="5" t="n">
        <v>0.356779641761778</v>
      </c>
      <c r="AR90" s="5" t="n">
        <v>0.147004457331561</v>
      </c>
      <c r="AS90" s="5" t="n">
        <v>0.881635599478291</v>
      </c>
      <c r="AT90" s="5" t="n">
        <v>0.527319886695434</v>
      </c>
      <c r="AU90" s="5" t="n">
        <f aca="false">(1*AO90)+(39/46*AP90)+(0*AQ90)+(0*AR90)+(1*AS90)-(6*AT90)</f>
        <v>-1.38848706750554</v>
      </c>
      <c r="AV90" s="18" t="s">
        <v>183</v>
      </c>
      <c r="AX90" s="0" t="s">
        <v>14</v>
      </c>
      <c r="AY90" s="0" t="n">
        <v>1</v>
      </c>
      <c r="BA90" s="5" t="s">
        <v>37</v>
      </c>
      <c r="BB90" s="5" t="n">
        <v>0.017439353698933</v>
      </c>
      <c r="BC90" s="5" t="n">
        <v>0.551520499646163</v>
      </c>
      <c r="BD90" s="5" t="n">
        <v>0.887341395350627</v>
      </c>
      <c r="BE90" s="5" t="n">
        <v>0.320412312186666</v>
      </c>
      <c r="BF90" s="5" t="n">
        <v>0.42464773373155</v>
      </c>
      <c r="BG90" s="5" t="n">
        <v>0.243015462169611</v>
      </c>
      <c r="BH90" s="5" t="n">
        <f aca="false">(1*BB90)+(39/46*BC90)+(0*BD90)+(0*BE90)+(1*BF90)-(6*BG90)</f>
        <v>-0.548412218495871</v>
      </c>
      <c r="BI90" s="21" t="n">
        <v>5</v>
      </c>
    </row>
    <row r="91" customFormat="false" ht="15" hidden="false" customHeight="false" outlineLevel="0" collapsed="false">
      <c r="A91" s="46"/>
      <c r="B91" s="0" t="s">
        <v>17</v>
      </c>
      <c r="C91" s="0" t="n">
        <v>6</v>
      </c>
      <c r="E91" s="5" t="s">
        <v>39</v>
      </c>
      <c r="F91" s="5" t="n">
        <v>0.801211745236705</v>
      </c>
      <c r="G91" s="5" t="n">
        <v>0.10920271194347</v>
      </c>
      <c r="H91" s="5" t="n">
        <v>0.356779641761778</v>
      </c>
      <c r="I91" s="5" t="n">
        <v>0.147004457331561</v>
      </c>
      <c r="J91" s="5" t="n">
        <v>0.881635599478291</v>
      </c>
      <c r="K91" s="5" t="n">
        <v>0.527319886695434</v>
      </c>
      <c r="L91" s="5" t="n">
        <f aca="false">(1*F91)+(39/46*G91)+(0*H91)+(0*I91)+(1*J91)-(6*K91)</f>
        <v>-1.38848706750554</v>
      </c>
      <c r="N91" s="16" t="n">
        <f aca="false">ABS(L91)/P87*100</f>
        <v>9.38803240478524</v>
      </c>
      <c r="O91" s="17" t="s">
        <v>77</v>
      </c>
      <c r="P91" s="19" t="n">
        <v>17.17</v>
      </c>
      <c r="Q91" s="19" t="n">
        <f aca="false">P91+N91</f>
        <v>26.5580324047852</v>
      </c>
      <c r="R91" s="17" t="s">
        <v>92</v>
      </c>
      <c r="S91" s="17"/>
      <c r="T91" s="18"/>
      <c r="V91" s="16" t="s">
        <v>93</v>
      </c>
      <c r="W91" s="5" t="n">
        <v>0.801211745236705</v>
      </c>
      <c r="X91" s="5" t="n">
        <v>0.10920271194347</v>
      </c>
      <c r="Y91" s="5" t="n">
        <v>0.356779641761778</v>
      </c>
      <c r="Z91" s="5" t="n">
        <v>0.147004457331561</v>
      </c>
      <c r="AA91" s="5" t="n">
        <v>0.881635599478291</v>
      </c>
      <c r="AB91" s="5" t="n">
        <v>0.527319886695434</v>
      </c>
      <c r="AC91" s="18"/>
      <c r="AE91" s="16" t="s">
        <v>94</v>
      </c>
      <c r="AF91" s="5" t="s">
        <v>95</v>
      </c>
      <c r="AG91" s="5" t="s">
        <v>95</v>
      </c>
      <c r="AH91" s="5" t="s">
        <v>95</v>
      </c>
      <c r="AI91" s="5" t="s">
        <v>95</v>
      </c>
      <c r="AJ91" s="5" t="s">
        <v>95</v>
      </c>
      <c r="AK91" s="5" t="s">
        <v>95</v>
      </c>
      <c r="AL91" s="18"/>
      <c r="AN91" s="16" t="s">
        <v>96</v>
      </c>
      <c r="AO91" s="5" t="n">
        <v>0.891255750757829</v>
      </c>
      <c r="AP91" s="5" t="n">
        <v>0.439741027653373</v>
      </c>
      <c r="AQ91" s="5" t="n">
        <v>0.331617212007964</v>
      </c>
      <c r="AR91" s="5" t="n">
        <v>0.246032277295665</v>
      </c>
      <c r="AS91" s="5" t="n">
        <v>0.586289396212114</v>
      </c>
      <c r="AT91" s="5" t="n">
        <v>0.679475150086726</v>
      </c>
      <c r="AU91" s="5" t="n">
        <f aca="false">(1*AO91)+(39/46*AP91)+(0*AQ91)+(0*AR91)+(1*AS91)-(6*AT91)</f>
        <v>-2.22648183880082</v>
      </c>
      <c r="AV91" s="18"/>
      <c r="AX91" s="0" t="s">
        <v>17</v>
      </c>
      <c r="AY91" s="0" t="n">
        <v>6</v>
      </c>
      <c r="BA91" s="5" t="s">
        <v>39</v>
      </c>
      <c r="BB91" s="5" t="n">
        <v>0.801211745236705</v>
      </c>
      <c r="BC91" s="5" t="n">
        <v>0.10920271194347</v>
      </c>
      <c r="BD91" s="5" t="n">
        <v>0.356779641761778</v>
      </c>
      <c r="BE91" s="5" t="n">
        <v>0.147004457331561</v>
      </c>
      <c r="BF91" s="5" t="n">
        <v>0.881635599478291</v>
      </c>
      <c r="BG91" s="5" t="n">
        <v>0.527319886695434</v>
      </c>
      <c r="BH91" s="5" t="n">
        <f aca="false">(1*BB91)+(39/46*BC91)+(0*BD91)+(0*BE91)+(1*BF91)-(6*BG91)</f>
        <v>-1.38848706750554</v>
      </c>
      <c r="BI91" s="21"/>
    </row>
    <row r="92" customFormat="false" ht="15" hidden="false" customHeight="false" outlineLevel="0" collapsed="false">
      <c r="A92" s="46"/>
      <c r="E92" s="5" t="s">
        <v>41</v>
      </c>
      <c r="F92" s="5" t="n">
        <v>0.135978744785233</v>
      </c>
      <c r="G92" s="5" t="n">
        <v>0.645541590483573</v>
      </c>
      <c r="H92" s="5" t="n">
        <v>0.670538306435582</v>
      </c>
      <c r="I92" s="5" t="n">
        <v>0.180346691510758</v>
      </c>
      <c r="J92" s="5" t="n">
        <v>0.199803924540043</v>
      </c>
      <c r="K92" s="5" t="n">
        <v>0.56971904667256</v>
      </c>
      <c r="L92" s="5" t="n">
        <f aca="false">(1*F92)+(39/46*G92)+(0*H92)+(0*I92)+(1*J92)-(6*K92)</f>
        <v>-2.53522461008271</v>
      </c>
      <c r="N92" s="16" t="n">
        <f aca="false">ABS(L92)/P87*100</f>
        <v>17.141514206268</v>
      </c>
      <c r="O92" s="17" t="s">
        <v>77</v>
      </c>
      <c r="P92" s="19" t="n">
        <v>26.57</v>
      </c>
      <c r="Q92" s="19" t="n">
        <f aca="false">P92+N92</f>
        <v>43.711514206268</v>
      </c>
      <c r="R92" s="17" t="s">
        <v>177</v>
      </c>
      <c r="S92" s="17" t="s">
        <v>183</v>
      </c>
      <c r="T92" s="18"/>
      <c r="V92" s="16" t="s">
        <v>101</v>
      </c>
      <c r="W92" s="5" t="n">
        <f aca="false">(W90+W91)/2</f>
        <v>0.891255750757829</v>
      </c>
      <c r="X92" s="5" t="n">
        <f aca="false">(X90+X91)/2</f>
        <v>0.439741027653373</v>
      </c>
      <c r="Y92" s="5" t="n">
        <f aca="false">(Y90+Y91)/2</f>
        <v>0.331617212007964</v>
      </c>
      <c r="Z92" s="5" t="n">
        <f aca="false">(Z90+Z91)/2</f>
        <v>0.246032277295665</v>
      </c>
      <c r="AA92" s="5" t="n">
        <f aca="false">(AA90+AA91)/2</f>
        <v>0.586289396212114</v>
      </c>
      <c r="AB92" s="5" t="n">
        <f aca="false">(AB90+AB91)/2</f>
        <v>0.679475150086726</v>
      </c>
      <c r="AC92" s="18"/>
      <c r="AE92" s="16" t="s">
        <v>102</v>
      </c>
      <c r="AF92" s="5" t="n">
        <v>0.891255750757829</v>
      </c>
      <c r="AG92" s="5" t="n">
        <v>0.439741027653373</v>
      </c>
      <c r="AH92" s="5" t="n">
        <v>0.331617212007964</v>
      </c>
      <c r="AI92" s="5" t="n">
        <v>0.246032277295665</v>
      </c>
      <c r="AJ92" s="5" t="n">
        <v>0.586289396212114</v>
      </c>
      <c r="AK92" s="5" t="n">
        <v>0.679475150086726</v>
      </c>
      <c r="AL92" s="18"/>
      <c r="AN92" s="16"/>
      <c r="AO92" s="17"/>
      <c r="AP92" s="17"/>
      <c r="AQ92" s="17"/>
      <c r="AR92" s="17"/>
      <c r="AS92" s="17"/>
      <c r="AT92" s="17"/>
      <c r="AU92" s="17"/>
      <c r="AV92" s="18"/>
      <c r="BA92" s="5" t="s">
        <v>41</v>
      </c>
      <c r="BB92" s="5" t="n">
        <v>0.135978744785233</v>
      </c>
      <c r="BC92" s="5" t="n">
        <v>0.645541590483573</v>
      </c>
      <c r="BD92" s="5" t="n">
        <v>0.670538306435582</v>
      </c>
      <c r="BE92" s="5" t="n">
        <v>0.180346691510758</v>
      </c>
      <c r="BF92" s="5" t="n">
        <v>0.199803924540043</v>
      </c>
      <c r="BG92" s="5" t="n">
        <v>0.56971904667256</v>
      </c>
      <c r="BH92" s="5" t="n">
        <f aca="false">(1*BB92)+(39/46*BC92)+(0*BD92)+(0*BE92)+(1*BF92)-(6*BG92)</f>
        <v>-2.53522461008271</v>
      </c>
      <c r="BI92" s="21"/>
    </row>
    <row r="93" customFormat="false" ht="15" hidden="false" customHeight="false" outlineLevel="0" collapsed="false">
      <c r="A93" s="46"/>
      <c r="E93" s="5" t="s">
        <v>42</v>
      </c>
      <c r="F93" s="5" t="n">
        <v>0.670233949748303</v>
      </c>
      <c r="G93" s="5" t="n">
        <v>0.0957230776649934</v>
      </c>
      <c r="H93" s="5" t="n">
        <v>0.464220238077599</v>
      </c>
      <c r="I93" s="5" t="n">
        <v>0.861998329942891</v>
      </c>
      <c r="J93" s="5" t="n">
        <v>0.309229909065424</v>
      </c>
      <c r="K93" s="5" t="n">
        <v>0.805635211767983</v>
      </c>
      <c r="L93" s="5" t="n">
        <f aca="false">(1*F93)+(39/46*G93)+(0*H93)+(0*I93)+(1*J93)-(6*K93)</f>
        <v>-3.77319088942602</v>
      </c>
      <c r="N93" s="16" t="n">
        <f aca="false">ABS(L93)/P87*100</f>
        <v>25.5118244658989</v>
      </c>
      <c r="O93" s="17" t="s">
        <v>77</v>
      </c>
      <c r="P93" s="19" t="n">
        <v>43.72</v>
      </c>
      <c r="Q93" s="19" t="n">
        <f aca="false">P93+N93</f>
        <v>69.2318244658989</v>
      </c>
      <c r="R93" s="17"/>
      <c r="S93" s="17"/>
      <c r="T93" s="18"/>
      <c r="V93" s="16"/>
      <c r="W93" s="17"/>
      <c r="X93" s="17"/>
      <c r="Y93" s="17"/>
      <c r="Z93" s="17"/>
      <c r="AA93" s="17"/>
      <c r="AB93" s="17"/>
      <c r="AC93" s="18"/>
      <c r="AE93" s="16"/>
      <c r="AF93" s="17"/>
      <c r="AG93" s="17"/>
      <c r="AH93" s="17"/>
      <c r="AI93" s="17"/>
      <c r="AJ93" s="17"/>
      <c r="AK93" s="17"/>
      <c r="AL93" s="18"/>
      <c r="AN93" s="16"/>
      <c r="AO93" s="17"/>
      <c r="AP93" s="17"/>
      <c r="AQ93" s="17"/>
      <c r="AR93" s="17"/>
      <c r="AS93" s="17"/>
      <c r="AT93" s="17" t="s">
        <v>105</v>
      </c>
      <c r="AU93" s="17" t="n">
        <f aca="false">MIN(AU89:AU91)</f>
        <v>-3.06447661009609</v>
      </c>
      <c r="AV93" s="18"/>
      <c r="BA93" s="5" t="s">
        <v>42</v>
      </c>
      <c r="BB93" s="5" t="n">
        <v>0.670233949748303</v>
      </c>
      <c r="BC93" s="5" t="n">
        <v>0.0957230776649934</v>
      </c>
      <c r="BD93" s="5" t="n">
        <v>0.464220238077599</v>
      </c>
      <c r="BE93" s="5" t="n">
        <v>0.861998329942891</v>
      </c>
      <c r="BF93" s="5" t="n">
        <v>0.309229909065424</v>
      </c>
      <c r="BG93" s="5" t="n">
        <v>0.805635211767983</v>
      </c>
      <c r="BH93" s="5" t="n">
        <f aca="false">(1*BB93)+(39/46*BC93)+(0*BD93)+(0*BE93)+(1*BF93)-(6*BG93)</f>
        <v>-3.77319088942602</v>
      </c>
      <c r="BI93" s="21"/>
    </row>
    <row r="94" customFormat="false" ht="15" hidden="false" customHeight="false" outlineLevel="0" collapsed="false">
      <c r="E94" s="5" t="s">
        <v>44</v>
      </c>
      <c r="F94" s="5" t="n">
        <v>0.0919108991260027</v>
      </c>
      <c r="G94" s="5" t="n">
        <v>0.573941574192519</v>
      </c>
      <c r="H94" s="5" t="n">
        <v>0.698650205254117</v>
      </c>
      <c r="I94" s="5" t="n">
        <v>0.0889094104573862</v>
      </c>
      <c r="J94" s="5" t="n">
        <v>0.96610842407959</v>
      </c>
      <c r="K94" s="5" t="n">
        <v>0.383966285001981</v>
      </c>
      <c r="L94" s="5" t="n">
        <f aca="false">(1*F94)+(39/46*G94)+(0*H94)+(0*I94)+(1*J94)-(6*K94)</f>
        <v>-0.759175747816983</v>
      </c>
      <c r="N94" s="16" t="n">
        <f aca="false">ABS(L94)/P87*100</f>
        <v>5.1330449438302</v>
      </c>
      <c r="O94" s="17" t="s">
        <v>77</v>
      </c>
      <c r="P94" s="19" t="n">
        <v>69.24</v>
      </c>
      <c r="Q94" s="19" t="n">
        <f aca="false">P94+N94</f>
        <v>74.3730449438302</v>
      </c>
      <c r="R94" s="17"/>
      <c r="S94" s="17"/>
      <c r="T94" s="18"/>
      <c r="V94" s="16"/>
      <c r="W94" s="17"/>
      <c r="X94" s="17"/>
      <c r="Y94" s="17"/>
      <c r="Z94" s="17"/>
      <c r="AA94" s="17"/>
      <c r="AB94" s="17"/>
      <c r="AC94" s="18"/>
      <c r="AE94" s="16"/>
      <c r="AF94" s="17"/>
      <c r="AG94" s="17"/>
      <c r="AH94" s="17"/>
      <c r="AI94" s="17"/>
      <c r="AJ94" s="17"/>
      <c r="AK94" s="17"/>
      <c r="AL94" s="18"/>
      <c r="AN94" s="16"/>
      <c r="AO94" s="17"/>
      <c r="AP94" s="17"/>
      <c r="AQ94" s="17"/>
      <c r="AR94" s="17"/>
      <c r="AS94" s="17"/>
      <c r="AT94" s="17"/>
      <c r="AU94" s="17"/>
      <c r="AV94" s="18"/>
      <c r="BA94" s="5" t="s">
        <v>44</v>
      </c>
      <c r="BB94" s="5" t="n">
        <v>0.0919108991260027</v>
      </c>
      <c r="BC94" s="5" t="n">
        <v>0.573941574192519</v>
      </c>
      <c r="BD94" s="5" t="n">
        <v>0.698650205254117</v>
      </c>
      <c r="BE94" s="5" t="n">
        <v>0.0889094104573862</v>
      </c>
      <c r="BF94" s="5" t="n">
        <v>0.96610842407959</v>
      </c>
      <c r="BG94" s="5" t="n">
        <v>0.383966285001981</v>
      </c>
      <c r="BH94" s="5" t="n">
        <f aca="false">(1*BB94)+(39/46*BC94)+(0*BD94)+(0*BE94)+(1*BF94)-(6*BG94)</f>
        <v>-0.759175747816983</v>
      </c>
      <c r="BI94" s="21"/>
    </row>
    <row r="95" customFormat="false" ht="15" hidden="false" customHeight="false" outlineLevel="0" collapsed="false">
      <c r="E95" s="5" t="s">
        <v>46</v>
      </c>
      <c r="F95" s="5" t="n">
        <v>0.0635885116839794</v>
      </c>
      <c r="G95" s="5" t="n">
        <v>0.469610913691054</v>
      </c>
      <c r="H95" s="5" t="n">
        <v>0.645752715648506</v>
      </c>
      <c r="I95" s="5" t="n">
        <v>0.760203037516409</v>
      </c>
      <c r="J95" s="5" t="n">
        <v>0.322575417998403</v>
      </c>
      <c r="K95" s="5" t="n">
        <v>0.189263209781254</v>
      </c>
      <c r="L95" s="5" t="n">
        <f aca="false">(1*F95)+(39/46*G95)+(0*H95)+(0*I95)+(1*J95)-(6*K95)</f>
        <v>-0.351266945658379</v>
      </c>
      <c r="N95" s="16" t="n">
        <f aca="false">ABS(L95)/P87*100</f>
        <v>2.37503506208036</v>
      </c>
      <c r="O95" s="17" t="s">
        <v>77</v>
      </c>
      <c r="P95" s="19" t="n">
        <v>74.38</v>
      </c>
      <c r="Q95" s="19" t="n">
        <f aca="false">P95+N95</f>
        <v>76.7550350620804</v>
      </c>
      <c r="R95" s="17"/>
      <c r="S95" s="17"/>
      <c r="T95" s="18"/>
      <c r="V95" s="16"/>
      <c r="W95" s="17"/>
      <c r="X95" s="17"/>
      <c r="Y95" s="17"/>
      <c r="Z95" s="17"/>
      <c r="AA95" s="17"/>
      <c r="AB95" s="17"/>
      <c r="AC95" s="18"/>
      <c r="AE95" s="16"/>
      <c r="AF95" s="17"/>
      <c r="AG95" s="17"/>
      <c r="AH95" s="17"/>
      <c r="AI95" s="17"/>
      <c r="AJ95" s="17"/>
      <c r="AK95" s="17"/>
      <c r="AL95" s="18"/>
      <c r="AN95" s="16"/>
      <c r="AO95" s="17"/>
      <c r="AP95" s="17"/>
      <c r="AQ95" s="17"/>
      <c r="AR95" s="17"/>
      <c r="AS95" s="17"/>
      <c r="AT95" s="17"/>
      <c r="AU95" s="17"/>
      <c r="AV95" s="18"/>
      <c r="BA95" s="5" t="s">
        <v>46</v>
      </c>
      <c r="BB95" s="5" t="n">
        <v>0.0635885116839794</v>
      </c>
      <c r="BC95" s="5" t="n">
        <v>0.469610913691054</v>
      </c>
      <c r="BD95" s="5" t="n">
        <v>0.645752715648506</v>
      </c>
      <c r="BE95" s="5" t="n">
        <v>0.760203037516409</v>
      </c>
      <c r="BF95" s="5" t="n">
        <v>0.322575417998403</v>
      </c>
      <c r="BG95" s="5" t="n">
        <v>0.189263209781254</v>
      </c>
      <c r="BH95" s="5" t="n">
        <f aca="false">(1*BB95)+(39/46*BC95)+(0*BD95)+(0*BE95)+(1*BF95)-(6*BG95)</f>
        <v>-0.351266945658379</v>
      </c>
      <c r="BI95" s="21"/>
    </row>
    <row r="96" customFormat="false" ht="15" hidden="false" customHeight="false" outlineLevel="0" collapsed="false">
      <c r="E96" s="5" t="s">
        <v>48</v>
      </c>
      <c r="F96" s="5" t="n">
        <v>0.981299756278952</v>
      </c>
      <c r="G96" s="5" t="n">
        <v>0.770279343363276</v>
      </c>
      <c r="H96" s="5" t="n">
        <v>0.306454782254151</v>
      </c>
      <c r="I96" s="5" t="n">
        <v>0.345060097259769</v>
      </c>
      <c r="J96" s="5" t="n">
        <v>0.290943192945937</v>
      </c>
      <c r="K96" s="5" t="n">
        <v>0.831630413478018</v>
      </c>
      <c r="L96" s="5" t="n">
        <f aca="false">(1*F96)+(39/46*G96)+(0*H96)+(0*I96)+(1*J96)-(6*K96)</f>
        <v>-3.06447661009609</v>
      </c>
      <c r="N96" s="16" t="n">
        <f aca="false">ABS(L96)/P87*100</f>
        <v>20.7199666403619</v>
      </c>
      <c r="O96" s="17" t="s">
        <v>77</v>
      </c>
      <c r="P96" s="19" t="n">
        <v>76.77</v>
      </c>
      <c r="Q96" s="19" t="n">
        <f aca="false">P96+N96</f>
        <v>97.4899666403618</v>
      </c>
      <c r="R96" s="17"/>
      <c r="S96" s="17"/>
      <c r="T96" s="18"/>
      <c r="V96" s="16"/>
      <c r="W96" s="17"/>
      <c r="X96" s="17"/>
      <c r="Y96" s="17"/>
      <c r="Z96" s="17"/>
      <c r="AA96" s="17"/>
      <c r="AB96" s="17"/>
      <c r="AC96" s="18"/>
      <c r="AE96" s="16"/>
      <c r="AF96" s="17"/>
      <c r="AG96" s="17"/>
      <c r="AH96" s="17"/>
      <c r="AI96" s="17"/>
      <c r="AJ96" s="17"/>
      <c r="AK96" s="17"/>
      <c r="AL96" s="18"/>
      <c r="AN96" s="16"/>
      <c r="AO96" s="17"/>
      <c r="AP96" s="17"/>
      <c r="AQ96" s="17"/>
      <c r="AR96" s="17"/>
      <c r="AS96" s="17"/>
      <c r="AT96" s="17"/>
      <c r="AU96" s="17"/>
      <c r="AV96" s="18"/>
      <c r="BA96" s="47" t="s">
        <v>48</v>
      </c>
      <c r="BB96" s="47" t="n">
        <v>0.891255750757829</v>
      </c>
      <c r="BC96" s="47" t="n">
        <v>0.439741027653373</v>
      </c>
      <c r="BD96" s="47" t="n">
        <v>0.331617212007964</v>
      </c>
      <c r="BE96" s="47" t="n">
        <v>0.246032277295665</v>
      </c>
      <c r="BF96" s="47" t="n">
        <v>0.586289396212114</v>
      </c>
      <c r="BG96" s="47" t="n">
        <v>0.679475150086726</v>
      </c>
      <c r="BH96" s="47" t="n">
        <f aca="false">(1*BB96)+(39/46*BC96)+(0*BD96)+(0*BE96)+(1*BF96)-(6*BG96)</f>
        <v>-2.22648183880082</v>
      </c>
    </row>
    <row r="97" customFormat="false" ht="15.75" hidden="false" customHeight="false" outlineLevel="0" collapsed="false">
      <c r="E97" s="5" t="s">
        <v>50</v>
      </c>
      <c r="F97" s="5" t="n">
        <v>0.285584184633596</v>
      </c>
      <c r="G97" s="5" t="n">
        <v>0.171675623143028</v>
      </c>
      <c r="H97" s="5" t="n">
        <v>0.62857882782458</v>
      </c>
      <c r="I97" s="5" t="n">
        <v>0.863463831235636</v>
      </c>
      <c r="J97" s="5" t="n">
        <v>0.115560866615404</v>
      </c>
      <c r="K97" s="5" t="n">
        <v>0.155042171866359</v>
      </c>
      <c r="L97" s="5" t="n">
        <f aca="false">(1*F97)+(39/46*G97)+(0*H97)+(0*I97)+(1*J97)-(6*K97)</f>
        <v>-0.383556908153978</v>
      </c>
      <c r="N97" s="16" t="n">
        <f aca="false">ABS(L97)/P87*100</f>
        <v>2.59335845979309</v>
      </c>
      <c r="O97" s="24" t="s">
        <v>77</v>
      </c>
      <c r="P97" s="25" t="n">
        <v>97.5</v>
      </c>
      <c r="Q97" s="25" t="n">
        <v>100</v>
      </c>
      <c r="R97" s="24"/>
      <c r="S97" s="24"/>
      <c r="T97" s="26"/>
      <c r="V97" s="23"/>
      <c r="W97" s="24"/>
      <c r="X97" s="24"/>
      <c r="Y97" s="24"/>
      <c r="Z97" s="24"/>
      <c r="AA97" s="24"/>
      <c r="AB97" s="24"/>
      <c r="AC97" s="26"/>
      <c r="AE97" s="23"/>
      <c r="AF97" s="24"/>
      <c r="AG97" s="24"/>
      <c r="AH97" s="24"/>
      <c r="AI97" s="24"/>
      <c r="AJ97" s="24"/>
      <c r="AK97" s="24"/>
      <c r="AL97" s="26"/>
      <c r="AN97" s="23"/>
      <c r="AO97" s="24"/>
      <c r="AP97" s="24"/>
      <c r="AQ97" s="24"/>
      <c r="AR97" s="24"/>
      <c r="AS97" s="24"/>
      <c r="AT97" s="24"/>
      <c r="AU97" s="24"/>
      <c r="AV97" s="26"/>
      <c r="BA97" s="5" t="s">
        <v>50</v>
      </c>
      <c r="BB97" s="5" t="n">
        <v>0.285584184633596</v>
      </c>
      <c r="BC97" s="5" t="n">
        <v>0.171675623143028</v>
      </c>
      <c r="BD97" s="5" t="n">
        <v>0.62857882782458</v>
      </c>
      <c r="BE97" s="5" t="n">
        <v>0.863463831235636</v>
      </c>
      <c r="BF97" s="5" t="n">
        <v>0.115560866615404</v>
      </c>
      <c r="BG97" s="5" t="n">
        <v>0.155042171866359</v>
      </c>
      <c r="BH97" s="5" t="n">
        <f aca="false">(1*BB97)+(39/46*BC97)+(0*BD97)+(0*BE97)+(1*BF97)-(6*BG97)</f>
        <v>-0.383556908153978</v>
      </c>
    </row>
    <row r="99" customFormat="false" ht="15.75" hidden="false" customHeight="false" outlineLevel="0" collapsed="false">
      <c r="B99" s="0" t="s">
        <v>2</v>
      </c>
      <c r="C99" s="0" t="n">
        <v>1</v>
      </c>
      <c r="E99" s="2"/>
      <c r="G99" s="3" t="s">
        <v>129</v>
      </c>
      <c r="H99" s="3"/>
      <c r="AX99" s="0" t="s">
        <v>2</v>
      </c>
      <c r="AY99" s="0" t="n">
        <v>1</v>
      </c>
    </row>
    <row r="100" customFormat="false" ht="15" hidden="false" customHeight="false" outlineLevel="0" collapsed="false">
      <c r="B100" s="0" t="s">
        <v>5</v>
      </c>
      <c r="C100" s="0" t="s">
        <v>186</v>
      </c>
      <c r="E100" s="4"/>
      <c r="F100" s="4" t="s">
        <v>27</v>
      </c>
      <c r="G100" s="4" t="s">
        <v>28</v>
      </c>
      <c r="H100" s="4" t="s">
        <v>29</v>
      </c>
      <c r="I100" s="4" t="s">
        <v>30</v>
      </c>
      <c r="J100" s="4" t="s">
        <v>31</v>
      </c>
      <c r="K100" s="4" t="s">
        <v>32</v>
      </c>
      <c r="L100" s="4" t="s">
        <v>70</v>
      </c>
      <c r="N100" s="10" t="s">
        <v>116</v>
      </c>
      <c r="O100" s="11"/>
      <c r="P100" s="11" t="n">
        <f aca="false" t="array" ref="P100:P100">SUM(ABS(L101:L110))</f>
        <v>18.1786180536953</v>
      </c>
      <c r="Q100" s="12" t="s">
        <v>72</v>
      </c>
      <c r="R100" s="11" t="s">
        <v>73</v>
      </c>
      <c r="S100" s="11"/>
      <c r="T100" s="13"/>
      <c r="V100" s="14" t="s">
        <v>74</v>
      </c>
      <c r="W100" s="11"/>
      <c r="X100" s="11"/>
      <c r="Y100" s="11"/>
      <c r="Z100" s="11"/>
      <c r="AA100" s="11"/>
      <c r="AB100" s="11"/>
      <c r="AC100" s="13"/>
      <c r="AE100" s="14" t="s">
        <v>75</v>
      </c>
      <c r="AF100" s="11"/>
      <c r="AG100" s="11"/>
      <c r="AH100" s="11"/>
      <c r="AI100" s="11"/>
      <c r="AJ100" s="11"/>
      <c r="AK100" s="11"/>
      <c r="AL100" s="13"/>
      <c r="AN100" s="14"/>
      <c r="AO100" s="11"/>
      <c r="AP100" s="11"/>
      <c r="AQ100" s="11"/>
      <c r="AR100" s="11"/>
      <c r="AS100" s="11"/>
      <c r="AT100" s="11"/>
      <c r="AU100" s="11"/>
      <c r="AV100" s="13"/>
      <c r="AX100" s="0" t="s">
        <v>5</v>
      </c>
      <c r="AY100" s="0" t="s">
        <v>186</v>
      </c>
      <c r="BA100" s="4"/>
      <c r="BB100" s="4" t="s">
        <v>27</v>
      </c>
      <c r="BC100" s="4" t="s">
        <v>28</v>
      </c>
      <c r="BD100" s="4" t="s">
        <v>29</v>
      </c>
      <c r="BE100" s="4" t="s">
        <v>30</v>
      </c>
      <c r="BF100" s="4" t="s">
        <v>31</v>
      </c>
      <c r="BG100" s="4" t="s">
        <v>32</v>
      </c>
      <c r="BH100" s="4" t="s">
        <v>70</v>
      </c>
    </row>
    <row r="101" customFormat="false" ht="15" hidden="false" customHeight="false" outlineLevel="0" collapsed="false">
      <c r="B101" s="0" t="s">
        <v>8</v>
      </c>
      <c r="C101" s="0" t="n">
        <v>0</v>
      </c>
      <c r="E101" s="5" t="s">
        <v>34</v>
      </c>
      <c r="F101" s="5" t="n">
        <v>0.351386024129276</v>
      </c>
      <c r="G101" s="5" t="n">
        <v>0.99578983022142</v>
      </c>
      <c r="H101" s="5" t="n">
        <v>0.383359500676797</v>
      </c>
      <c r="I101" s="5" t="n">
        <v>0.759864453386282</v>
      </c>
      <c r="J101" s="5" t="n">
        <v>0.64713676946109</v>
      </c>
      <c r="K101" s="5" t="n">
        <v>0.188476827021186</v>
      </c>
      <c r="L101" s="5" t="n">
        <f aca="false">(1*F101)+(38/36*G101)+(0*H101)+(0*I101)+(1*J101)-(7*K101)</f>
        <v>0.730296491898008</v>
      </c>
      <c r="N101" s="16" t="n">
        <f aca="false">ABS(L101)/P100*100</f>
        <v>4.01733778519844</v>
      </c>
      <c r="O101" s="17" t="s">
        <v>77</v>
      </c>
      <c r="P101" s="17" t="n">
        <v>0</v>
      </c>
      <c r="Q101" s="19" t="n">
        <f aca="false">P101+N101</f>
        <v>4.01733778519844</v>
      </c>
      <c r="R101" s="17" t="n">
        <v>1</v>
      </c>
      <c r="S101" s="17" t="n">
        <v>21.1002792485492</v>
      </c>
      <c r="T101" s="18"/>
      <c r="V101" s="16" t="s">
        <v>53</v>
      </c>
      <c r="W101" s="17" t="s">
        <v>59</v>
      </c>
      <c r="X101" s="17" t="n">
        <v>78.9098691385157</v>
      </c>
      <c r="Y101" s="17"/>
      <c r="Z101" s="17"/>
      <c r="AA101" s="17"/>
      <c r="AB101" s="17"/>
      <c r="AC101" s="18"/>
      <c r="AE101" s="16" t="s">
        <v>78</v>
      </c>
      <c r="AF101" s="17" t="n">
        <v>4.41871759063062</v>
      </c>
      <c r="AG101" s="17" t="n">
        <v>25.8033166866397</v>
      </c>
      <c r="AH101" s="17" t="n">
        <v>97.073359715302</v>
      </c>
      <c r="AI101" s="17" t="n">
        <v>51.0070161433036</v>
      </c>
      <c r="AJ101" s="17" t="n">
        <v>34.843177532551</v>
      </c>
      <c r="AK101" s="17" t="n">
        <v>39.2123197332771</v>
      </c>
      <c r="AL101" s="18"/>
      <c r="AN101" s="16"/>
      <c r="AO101" s="17" t="s">
        <v>27</v>
      </c>
      <c r="AP101" s="17" t="s">
        <v>28</v>
      </c>
      <c r="AQ101" s="17" t="s">
        <v>29</v>
      </c>
      <c r="AR101" s="17" t="s">
        <v>30</v>
      </c>
      <c r="AS101" s="17" t="s">
        <v>31</v>
      </c>
      <c r="AT101" s="17" t="s">
        <v>32</v>
      </c>
      <c r="AU101" s="17" t="s">
        <v>62</v>
      </c>
      <c r="AV101" s="18"/>
      <c r="AX101" s="0" t="s">
        <v>8</v>
      </c>
      <c r="AY101" s="0" t="n">
        <v>0</v>
      </c>
      <c r="BA101" s="5" t="s">
        <v>34</v>
      </c>
      <c r="BB101" s="5" t="n">
        <v>0.351386024129276</v>
      </c>
      <c r="BC101" s="5" t="n">
        <v>0.99578983022142</v>
      </c>
      <c r="BD101" s="5" t="n">
        <v>0.383359500676797</v>
      </c>
      <c r="BE101" s="5" t="n">
        <v>0.759864453386282</v>
      </c>
      <c r="BF101" s="5" t="n">
        <v>0.64713676946109</v>
      </c>
      <c r="BG101" s="5" t="n">
        <v>0.188476827021186</v>
      </c>
      <c r="BH101" s="5" t="n">
        <f aca="false">(1*BB101)+(38/36*BC101)+(0*BD101)+(0*BE101)+(1*BF101)-(7*BG101)</f>
        <v>0.730296491898008</v>
      </c>
    </row>
    <row r="102" customFormat="false" ht="15" hidden="false" customHeight="false" outlineLevel="0" collapsed="false">
      <c r="A102" s="46" t="n">
        <v>6</v>
      </c>
      <c r="B102" s="0" t="s">
        <v>11</v>
      </c>
      <c r="C102" s="0" t="n">
        <v>0</v>
      </c>
      <c r="E102" s="5" t="s">
        <v>35</v>
      </c>
      <c r="F102" s="5" t="n">
        <v>0.281984126397849</v>
      </c>
      <c r="G102" s="5" t="n">
        <v>0.44691473424174</v>
      </c>
      <c r="H102" s="5" t="n">
        <v>0.362683531640929</v>
      </c>
      <c r="I102" s="5" t="n">
        <v>0.527494332647451</v>
      </c>
      <c r="J102" s="5" t="n">
        <v>0.832047037516089</v>
      </c>
      <c r="K102" s="5" t="n">
        <v>0.461199425324444</v>
      </c>
      <c r="L102" s="5" t="n">
        <f aca="false">(1*F102)+(38/36*G102)+(0*H102)+(0*I102)+(1*J102)-(7*K102)</f>
        <v>-1.64262148276867</v>
      </c>
      <c r="N102" s="16" t="n">
        <f aca="false">ABS(L102)/P100*100</f>
        <v>9.03600855640816</v>
      </c>
      <c r="O102" s="17" t="s">
        <v>77</v>
      </c>
      <c r="P102" s="19" t="n">
        <v>4.03</v>
      </c>
      <c r="Q102" s="19" t="n">
        <f aca="false">P102+N102</f>
        <v>13.0660085564082</v>
      </c>
      <c r="R102" s="17" t="n">
        <v>2</v>
      </c>
      <c r="S102" s="17" t="n">
        <v>2.61731952192731</v>
      </c>
      <c r="T102" s="18"/>
      <c r="V102" s="16"/>
      <c r="W102" s="17" t="s">
        <v>27</v>
      </c>
      <c r="X102" s="17" t="s">
        <v>28</v>
      </c>
      <c r="Y102" s="17" t="s">
        <v>29</v>
      </c>
      <c r="Z102" s="17" t="s">
        <v>30</v>
      </c>
      <c r="AA102" s="17" t="s">
        <v>31</v>
      </c>
      <c r="AB102" s="17" t="s">
        <v>32</v>
      </c>
      <c r="AC102" s="18"/>
      <c r="AE102" s="16"/>
      <c r="AF102" s="17" t="s">
        <v>27</v>
      </c>
      <c r="AG102" s="17" t="s">
        <v>28</v>
      </c>
      <c r="AH102" s="17" t="s">
        <v>29</v>
      </c>
      <c r="AI102" s="17" t="s">
        <v>30</v>
      </c>
      <c r="AJ102" s="17" t="s">
        <v>31</v>
      </c>
      <c r="AK102" s="17" t="s">
        <v>32</v>
      </c>
      <c r="AL102" s="18"/>
      <c r="AN102" s="16" t="s">
        <v>82</v>
      </c>
      <c r="AO102" s="5" t="n">
        <v>0.801211745236705</v>
      </c>
      <c r="AP102" s="5" t="n">
        <v>0.10920271194347</v>
      </c>
      <c r="AQ102" s="5" t="n">
        <v>0.356779641761778</v>
      </c>
      <c r="AR102" s="5" t="n">
        <v>0.147004457331561</v>
      </c>
      <c r="AS102" s="5" t="n">
        <v>0.881635599478291</v>
      </c>
      <c r="AT102" s="5" t="n">
        <v>0.527319886695434</v>
      </c>
      <c r="AU102" s="5" t="n">
        <f aca="false">(1*AO102)+(38/46*AP102)+(0*AQ102)+(0*AR102)+(1*AS102)-(7*AT102)</f>
        <v>-1.91818092619974</v>
      </c>
      <c r="AV102" s="18" t="s">
        <v>183</v>
      </c>
      <c r="AX102" s="0" t="s">
        <v>11</v>
      </c>
      <c r="AY102" s="0" t="n">
        <v>0</v>
      </c>
      <c r="BA102" s="5" t="s">
        <v>35</v>
      </c>
      <c r="BB102" s="5" t="n">
        <v>0.281984126397849</v>
      </c>
      <c r="BC102" s="5" t="n">
        <v>0.44691473424174</v>
      </c>
      <c r="BD102" s="5" t="n">
        <v>0.362683531640929</v>
      </c>
      <c r="BE102" s="5" t="n">
        <v>0.527494332647451</v>
      </c>
      <c r="BF102" s="5" t="n">
        <v>0.832047037516089</v>
      </c>
      <c r="BG102" s="5" t="n">
        <v>0.461199425324444</v>
      </c>
      <c r="BH102" s="5" t="n">
        <f aca="false">(1*BB102)+(38/36*BC102)+(0*BD102)+(0*BE102)+(1*BF102)-(7*BG102)</f>
        <v>-1.64262148276867</v>
      </c>
    </row>
    <row r="103" customFormat="false" ht="15" hidden="false" customHeight="false" outlineLevel="0" collapsed="false">
      <c r="A103" s="46"/>
      <c r="B103" s="0" t="s">
        <v>14</v>
      </c>
      <c r="C103" s="0" t="n">
        <v>1</v>
      </c>
      <c r="E103" s="5" t="s">
        <v>37</v>
      </c>
      <c r="F103" s="5" t="n">
        <v>0.017439353698933</v>
      </c>
      <c r="G103" s="5" t="n">
        <v>0.551520499646163</v>
      </c>
      <c r="H103" s="5" t="n">
        <v>0.887341395350627</v>
      </c>
      <c r="I103" s="5" t="n">
        <v>0.320412312186666</v>
      </c>
      <c r="J103" s="5" t="n">
        <v>0.42464773373155</v>
      </c>
      <c r="K103" s="5" t="n">
        <v>0.243015462169611</v>
      </c>
      <c r="L103" s="5" t="n">
        <f aca="false">(1*F103)+(38/36*G103)+(0*H103)+(0*I103)+(1*J103)-(7*K103)</f>
        <v>-0.676860620352511</v>
      </c>
      <c r="N103" s="16" t="n">
        <f aca="false">ABS(L103)/P100*100</f>
        <v>3.72338875459744</v>
      </c>
      <c r="O103" s="17" t="s">
        <v>77</v>
      </c>
      <c r="P103" s="19" t="n">
        <v>13.08</v>
      </c>
      <c r="Q103" s="19" t="n">
        <f aca="false">P103+N103</f>
        <v>16.8033887545974</v>
      </c>
      <c r="R103" s="17"/>
      <c r="S103" s="17"/>
      <c r="T103" s="18"/>
      <c r="V103" s="16" t="s">
        <v>86</v>
      </c>
      <c r="W103" s="5" t="n">
        <v>0.801211745236705</v>
      </c>
      <c r="X103" s="5" t="n">
        <v>0.10920271194347</v>
      </c>
      <c r="Y103" s="5" t="n">
        <v>0.356779641761778</v>
      </c>
      <c r="Z103" s="5" t="n">
        <v>0.147004457331561</v>
      </c>
      <c r="AA103" s="5" t="n">
        <v>0.881635599478291</v>
      </c>
      <c r="AB103" s="5" t="n">
        <v>0.527319886695434</v>
      </c>
      <c r="AC103" s="18"/>
      <c r="AE103" s="16" t="s">
        <v>87</v>
      </c>
      <c r="AF103" s="5" t="n">
        <v>0.576298884682991</v>
      </c>
      <c r="AG103" s="5" t="n">
        <v>0.552496271082445</v>
      </c>
      <c r="AH103" s="5" t="n">
        <v>0.370069571219288</v>
      </c>
      <c r="AI103" s="5" t="n">
        <v>0.453434455358922</v>
      </c>
      <c r="AJ103" s="5" t="n">
        <v>0.76438618446969</v>
      </c>
      <c r="AK103" s="5" t="n">
        <v>0.35789835685831</v>
      </c>
      <c r="AL103" s="18"/>
      <c r="AN103" s="16" t="s">
        <v>88</v>
      </c>
      <c r="AO103" s="5" t="n">
        <v>0.351386024129276</v>
      </c>
      <c r="AP103" s="5" t="n">
        <v>0.99578983022142</v>
      </c>
      <c r="AQ103" s="5" t="n">
        <v>0.383359500676797</v>
      </c>
      <c r="AR103" s="5" t="n">
        <v>0.759864453386282</v>
      </c>
      <c r="AS103" s="5" t="n">
        <v>0.64713676946109</v>
      </c>
      <c r="AT103" s="5" t="n">
        <v>0.188476827021186</v>
      </c>
      <c r="AU103" s="5" t="n">
        <f aca="false">(1*AO103)+(38/46*AP103)+(0*AQ103)+(0*AR103)+(1*AS103)-(7*AT103)</f>
        <v>0.501793994624977</v>
      </c>
      <c r="AV103" s="18" t="s">
        <v>181</v>
      </c>
      <c r="AX103" s="0" t="s">
        <v>14</v>
      </c>
      <c r="AY103" s="0" t="n">
        <v>1</v>
      </c>
      <c r="BA103" s="5" t="s">
        <v>37</v>
      </c>
      <c r="BB103" s="5" t="n">
        <v>0.017439353698933</v>
      </c>
      <c r="BC103" s="5" t="n">
        <v>0.551520499646163</v>
      </c>
      <c r="BD103" s="5" t="n">
        <v>0.887341395350627</v>
      </c>
      <c r="BE103" s="5" t="n">
        <v>0.320412312186666</v>
      </c>
      <c r="BF103" s="5" t="n">
        <v>0.42464773373155</v>
      </c>
      <c r="BG103" s="5" t="n">
        <v>0.243015462169611</v>
      </c>
      <c r="BH103" s="5" t="n">
        <f aca="false">(1*BB103)+(38/36*BC103)+(0*BD103)+(0*BE103)+(1*BF103)-(7*BG103)</f>
        <v>-0.676860620352511</v>
      </c>
      <c r="BI103" s="21" t="n">
        <v>6</v>
      </c>
    </row>
    <row r="104" customFormat="false" ht="15" hidden="false" customHeight="false" outlineLevel="0" collapsed="false">
      <c r="A104" s="46"/>
      <c r="B104" s="0" t="s">
        <v>17</v>
      </c>
      <c r="C104" s="0" t="n">
        <v>7</v>
      </c>
      <c r="E104" s="5" t="s">
        <v>39</v>
      </c>
      <c r="F104" s="5" t="n">
        <v>0.801211745236705</v>
      </c>
      <c r="G104" s="5" t="n">
        <v>0.10920271194347</v>
      </c>
      <c r="H104" s="5" t="n">
        <v>0.356779641761778</v>
      </c>
      <c r="I104" s="5" t="n">
        <v>0.147004457331561</v>
      </c>
      <c r="J104" s="5" t="n">
        <v>0.881635599478291</v>
      </c>
      <c r="K104" s="5" t="n">
        <v>0.527319886695434</v>
      </c>
      <c r="L104" s="5" t="n">
        <f aca="false">(1*F104)+(38/36*G104)+(0*H104)+(0*I104)+(1*J104)-(7*K104)</f>
        <v>-1.89312233287938</v>
      </c>
      <c r="N104" s="16" t="n">
        <f aca="false">ABS(L104)/P100*100</f>
        <v>10.4140057692369</v>
      </c>
      <c r="O104" s="17" t="s">
        <v>77</v>
      </c>
      <c r="P104" s="19" t="n">
        <v>16.81</v>
      </c>
      <c r="Q104" s="19" t="n">
        <f aca="false">P104+N104</f>
        <v>27.2240057692369</v>
      </c>
      <c r="R104" s="17" t="s">
        <v>92</v>
      </c>
      <c r="S104" s="17"/>
      <c r="T104" s="18"/>
      <c r="V104" s="16" t="s">
        <v>93</v>
      </c>
      <c r="W104" s="5" t="n">
        <v>0.351386024129276</v>
      </c>
      <c r="X104" s="5" t="n">
        <v>0.99578983022142</v>
      </c>
      <c r="Y104" s="5" t="n">
        <v>0.383359500676797</v>
      </c>
      <c r="Z104" s="5" t="n">
        <v>0.759864453386282</v>
      </c>
      <c r="AA104" s="5" t="n">
        <v>0.64713676946109</v>
      </c>
      <c r="AB104" s="5" t="n">
        <v>0.188476827021186</v>
      </c>
      <c r="AC104" s="18"/>
      <c r="AE104" s="16" t="s">
        <v>94</v>
      </c>
      <c r="AF104" s="22" t="n">
        <v>0.571776410478709</v>
      </c>
      <c r="AG104" s="5" t="s">
        <v>95</v>
      </c>
      <c r="AH104" s="5" t="s">
        <v>95</v>
      </c>
      <c r="AI104" s="5" t="s">
        <v>95</v>
      </c>
      <c r="AJ104" s="5" t="s">
        <v>95</v>
      </c>
      <c r="AK104" s="5" t="s">
        <v>95</v>
      </c>
      <c r="AL104" s="18"/>
      <c r="AN104" s="16" t="s">
        <v>96</v>
      </c>
      <c r="AO104" s="5" t="n">
        <v>0.571776410478709</v>
      </c>
      <c r="AP104" s="5" t="n">
        <v>0.552496271082445</v>
      </c>
      <c r="AQ104" s="5" t="n">
        <v>0.370069571219288</v>
      </c>
      <c r="AR104" s="5" t="n">
        <v>0.453434455358922</v>
      </c>
      <c r="AS104" s="5" t="n">
        <v>0.76438618446969</v>
      </c>
      <c r="AT104" s="5" t="n">
        <v>0.35789835685831</v>
      </c>
      <c r="AU104" s="5" t="n">
        <f aca="false">(1*AO104)+(38/46*AP104)+(0*AQ104)+(0*AR104)+(1*AS104)-(7*AT104)</f>
        <v>-0.712715939991664</v>
      </c>
      <c r="AV104" s="18"/>
      <c r="AX104" s="0" t="s">
        <v>17</v>
      </c>
      <c r="AY104" s="0" t="n">
        <v>7</v>
      </c>
      <c r="BA104" s="47" t="s">
        <v>39</v>
      </c>
      <c r="BB104" s="47" t="n">
        <v>0.571776410478709</v>
      </c>
      <c r="BC104" s="47" t="n">
        <v>0.552496271082445</v>
      </c>
      <c r="BD104" s="47" t="n">
        <v>0.370069571219288</v>
      </c>
      <c r="BE104" s="47" t="n">
        <v>0.453434455358922</v>
      </c>
      <c r="BF104" s="47" t="n">
        <v>0.76438618446969</v>
      </c>
      <c r="BG104" s="47" t="n">
        <v>0.35789835685831</v>
      </c>
      <c r="BH104" s="47" t="n">
        <f aca="false">(1*BB104)+(38/36*BC104)+(0*BD104)+(0*BE104)+(1*BF104)-(7*BG104)</f>
        <v>-0.585935394694968</v>
      </c>
      <c r="BI104" s="21"/>
    </row>
    <row r="105" customFormat="false" ht="15" hidden="false" customHeight="false" outlineLevel="0" collapsed="false">
      <c r="A105" s="46"/>
      <c r="E105" s="5" t="s">
        <v>41</v>
      </c>
      <c r="F105" s="5" t="n">
        <v>0.135978744785233</v>
      </c>
      <c r="G105" s="5" t="n">
        <v>0.645541590483573</v>
      </c>
      <c r="H105" s="5" t="n">
        <v>0.670538306435582</v>
      </c>
      <c r="I105" s="5" t="n">
        <v>0.180346691510758</v>
      </c>
      <c r="J105" s="5" t="n">
        <v>0.199803924540043</v>
      </c>
      <c r="K105" s="5" t="n">
        <v>0.56971904667256</v>
      </c>
      <c r="L105" s="5" t="n">
        <f aca="false">(1*F105)+(38/36*G105)+(0*H105)+(0*I105)+(1*J105)-(7*K105)</f>
        <v>-2.97084564520554</v>
      </c>
      <c r="N105" s="16" t="n">
        <f aca="false">ABS(L105)/P100*100</f>
        <v>16.3425274486233</v>
      </c>
      <c r="O105" s="17" t="s">
        <v>77</v>
      </c>
      <c r="P105" s="19" t="n">
        <v>27.23</v>
      </c>
      <c r="Q105" s="19" t="n">
        <f aca="false">P105+N105</f>
        <v>43.5725274486233</v>
      </c>
      <c r="R105" s="17" t="s">
        <v>183</v>
      </c>
      <c r="S105" s="17" t="s">
        <v>181</v>
      </c>
      <c r="T105" s="18"/>
      <c r="V105" s="16" t="s">
        <v>101</v>
      </c>
      <c r="W105" s="5" t="n">
        <f aca="false">(W103+W104)/2</f>
        <v>0.576298884682991</v>
      </c>
      <c r="X105" s="5" t="n">
        <f aca="false">(X103+X104)/2</f>
        <v>0.552496271082445</v>
      </c>
      <c r="Y105" s="5" t="n">
        <f aca="false">(Y103+Y104)/2</f>
        <v>0.370069571219287</v>
      </c>
      <c r="Z105" s="5" t="n">
        <f aca="false">(Z103+Z104)/2</f>
        <v>0.453434455358921</v>
      </c>
      <c r="AA105" s="5" t="n">
        <f aca="false">(AA103+AA104)/2</f>
        <v>0.76438618446969</v>
      </c>
      <c r="AB105" s="5" t="n">
        <f aca="false">(AB103+AB104)/2</f>
        <v>0.35789835685831</v>
      </c>
      <c r="AC105" s="18"/>
      <c r="AE105" s="16" t="s">
        <v>102</v>
      </c>
      <c r="AF105" s="5" t="n">
        <v>0.571776410478709</v>
      </c>
      <c r="AG105" s="5" t="n">
        <v>0.552496271082445</v>
      </c>
      <c r="AH105" s="5" t="n">
        <v>0.370069571219288</v>
      </c>
      <c r="AI105" s="5" t="n">
        <v>0.453434455358922</v>
      </c>
      <c r="AJ105" s="5" t="n">
        <v>0.76438618446969</v>
      </c>
      <c r="AK105" s="5" t="n">
        <v>0.35789835685831</v>
      </c>
      <c r="AL105" s="18"/>
      <c r="AN105" s="16"/>
      <c r="AO105" s="17"/>
      <c r="AP105" s="17"/>
      <c r="AQ105" s="17"/>
      <c r="AR105" s="17"/>
      <c r="AS105" s="17"/>
      <c r="AT105" s="17"/>
      <c r="AU105" s="17"/>
      <c r="AV105" s="18"/>
      <c r="BA105" s="5" t="s">
        <v>41</v>
      </c>
      <c r="BB105" s="5" t="n">
        <v>0.135978744785233</v>
      </c>
      <c r="BC105" s="5" t="n">
        <v>0.645541590483573</v>
      </c>
      <c r="BD105" s="5" t="n">
        <v>0.670538306435582</v>
      </c>
      <c r="BE105" s="5" t="n">
        <v>0.180346691510758</v>
      </c>
      <c r="BF105" s="5" t="n">
        <v>0.199803924540043</v>
      </c>
      <c r="BG105" s="5" t="n">
        <v>0.56971904667256</v>
      </c>
      <c r="BH105" s="5" t="n">
        <f aca="false">(1*BB105)+(38/36*BC105)+(0*BD105)+(0*BE105)+(1*BF105)-(7*BG105)</f>
        <v>-2.97084564520554</v>
      </c>
      <c r="BI105" s="21"/>
    </row>
    <row r="106" customFormat="false" ht="15" hidden="false" customHeight="false" outlineLevel="0" collapsed="false">
      <c r="A106" s="46"/>
      <c r="E106" s="5" t="s">
        <v>42</v>
      </c>
      <c r="F106" s="5" t="n">
        <v>0.670233949748303</v>
      </c>
      <c r="G106" s="5" t="n">
        <v>0.0957230776649934</v>
      </c>
      <c r="H106" s="5" t="n">
        <v>0.464220238077599</v>
      </c>
      <c r="I106" s="5" t="n">
        <v>0.861998329942891</v>
      </c>
      <c r="J106" s="5" t="n">
        <v>0.309229909065424</v>
      </c>
      <c r="K106" s="5" t="n">
        <v>0.805635211767983</v>
      </c>
      <c r="L106" s="5" t="n">
        <f aca="false">(1*F106)+(38/36*G106)+(0*H106)+(0*I106)+(1*J106)-(7*K106)</f>
        <v>-4.558941597138</v>
      </c>
      <c r="N106" s="16" t="n">
        <f aca="false">ABS(L106)/P100*100</f>
        <v>25.0785927933134</v>
      </c>
      <c r="O106" s="17" t="s">
        <v>77</v>
      </c>
      <c r="P106" s="19" t="n">
        <v>43.58</v>
      </c>
      <c r="Q106" s="19" t="n">
        <f aca="false">P106+N106</f>
        <v>68.6585927933133</v>
      </c>
      <c r="R106" s="17"/>
      <c r="S106" s="17"/>
      <c r="T106" s="18"/>
      <c r="V106" s="16"/>
      <c r="W106" s="17"/>
      <c r="X106" s="17"/>
      <c r="Y106" s="17"/>
      <c r="Z106" s="17"/>
      <c r="AA106" s="17"/>
      <c r="AB106" s="17"/>
      <c r="AC106" s="18"/>
      <c r="AE106" s="16"/>
      <c r="AF106" s="5"/>
      <c r="AG106" s="5"/>
      <c r="AH106" s="5"/>
      <c r="AI106" s="5"/>
      <c r="AJ106" s="5"/>
      <c r="AK106" s="5"/>
      <c r="AL106" s="18"/>
      <c r="AN106" s="16"/>
      <c r="AO106" s="17"/>
      <c r="AP106" s="17"/>
      <c r="AQ106" s="17"/>
      <c r="AR106" s="17"/>
      <c r="AS106" s="17"/>
      <c r="AT106" s="17" t="s">
        <v>105</v>
      </c>
      <c r="AU106" s="17" t="n">
        <f aca="false">MIN(AU102:AU104)</f>
        <v>-1.91818092619974</v>
      </c>
      <c r="AV106" s="18"/>
      <c r="BA106" s="5" t="s">
        <v>42</v>
      </c>
      <c r="BB106" s="5" t="n">
        <v>0.670233949748303</v>
      </c>
      <c r="BC106" s="5" t="n">
        <v>0.0957230776649934</v>
      </c>
      <c r="BD106" s="5" t="n">
        <v>0.464220238077599</v>
      </c>
      <c r="BE106" s="5" t="n">
        <v>0.861998329942891</v>
      </c>
      <c r="BF106" s="5" t="n">
        <v>0.309229909065424</v>
      </c>
      <c r="BG106" s="5" t="n">
        <v>0.805635211767983</v>
      </c>
      <c r="BH106" s="5" t="n">
        <f aca="false">(1*BB106)+(38/36*BC106)+(0*BD106)+(0*BE106)+(1*BF106)-(7*BG106)</f>
        <v>-4.558941597138</v>
      </c>
      <c r="BI106" s="21"/>
    </row>
    <row r="107" customFormat="false" ht="15" hidden="false" customHeight="false" outlineLevel="0" collapsed="false">
      <c r="E107" s="5" t="s">
        <v>44</v>
      </c>
      <c r="F107" s="5" t="n">
        <v>0.0919108991260027</v>
      </c>
      <c r="G107" s="5" t="n">
        <v>0.573941574192519</v>
      </c>
      <c r="H107" s="5" t="n">
        <v>0.698650205254117</v>
      </c>
      <c r="I107" s="5" t="n">
        <v>0.0889094104573862</v>
      </c>
      <c r="J107" s="5" t="n">
        <v>0.96610842407959</v>
      </c>
      <c r="K107" s="5" t="n">
        <v>0.383966285001981</v>
      </c>
      <c r="L107" s="5" t="n">
        <f aca="false">(1*F107)+(38/36*G107)+(0*H107)+(0*I107)+(1*J107)-(7*K107)</f>
        <v>-1.02391745460506</v>
      </c>
      <c r="N107" s="16" t="n">
        <f aca="false">ABS(L107)/P100*100</f>
        <v>5.63253736659547</v>
      </c>
      <c r="O107" s="17" t="s">
        <v>77</v>
      </c>
      <c r="P107" s="19" t="n">
        <v>68.67</v>
      </c>
      <c r="Q107" s="19" t="n">
        <f aca="false">P107+N107</f>
        <v>74.3025373665955</v>
      </c>
      <c r="R107" s="17"/>
      <c r="S107" s="17"/>
      <c r="T107" s="18"/>
      <c r="V107" s="16"/>
      <c r="W107" s="17"/>
      <c r="X107" s="17"/>
      <c r="Y107" s="17"/>
      <c r="Z107" s="17"/>
      <c r="AA107" s="17"/>
      <c r="AB107" s="17"/>
      <c r="AC107" s="18"/>
      <c r="AE107" s="16"/>
      <c r="AF107" s="17"/>
      <c r="AG107" s="17"/>
      <c r="AH107" s="17"/>
      <c r="AI107" s="17"/>
      <c r="AJ107" s="17"/>
      <c r="AK107" s="17"/>
      <c r="AL107" s="18"/>
      <c r="AN107" s="16"/>
      <c r="AO107" s="17"/>
      <c r="AP107" s="17"/>
      <c r="AQ107" s="17"/>
      <c r="AR107" s="17"/>
      <c r="AS107" s="17"/>
      <c r="AT107" s="17"/>
      <c r="AU107" s="17"/>
      <c r="AV107" s="18"/>
      <c r="BA107" s="5" t="s">
        <v>44</v>
      </c>
      <c r="BB107" s="5" t="n">
        <v>0.0919108991260027</v>
      </c>
      <c r="BC107" s="5" t="n">
        <v>0.573941574192519</v>
      </c>
      <c r="BD107" s="5" t="n">
        <v>0.698650205254117</v>
      </c>
      <c r="BE107" s="5" t="n">
        <v>0.0889094104573862</v>
      </c>
      <c r="BF107" s="5" t="n">
        <v>0.96610842407959</v>
      </c>
      <c r="BG107" s="5" t="n">
        <v>0.383966285001981</v>
      </c>
      <c r="BH107" s="5" t="n">
        <f aca="false">(1*BB107)+(38/36*BC107)+(0*BD107)+(0*BE107)+(1*BF107)-(7*BG107)</f>
        <v>-1.02391745460506</v>
      </c>
      <c r="BI107" s="21"/>
    </row>
    <row r="108" customFormat="false" ht="15" hidden="false" customHeight="false" outlineLevel="0" collapsed="false">
      <c r="E108" s="5" t="s">
        <v>46</v>
      </c>
      <c r="F108" s="5" t="n">
        <v>0.0635885116839794</v>
      </c>
      <c r="G108" s="5" t="n">
        <v>0.469610913691054</v>
      </c>
      <c r="H108" s="5" t="n">
        <v>0.645752715648506</v>
      </c>
      <c r="I108" s="5" t="n">
        <v>0.760203037516409</v>
      </c>
      <c r="J108" s="5" t="n">
        <v>0.322575417998403</v>
      </c>
      <c r="K108" s="5" t="n">
        <v>0.189263209781254</v>
      </c>
      <c r="L108" s="5" t="n">
        <f aca="false">(1*F108)+(38/36*G108)+(0*H108)+(0*I108)+(1*J108)-(7*K108)</f>
        <v>-0.442978129890283</v>
      </c>
      <c r="N108" s="16" t="n">
        <f aca="false">ABS(L108)/P100*100</f>
        <v>2.43680860988349</v>
      </c>
      <c r="O108" s="17" t="s">
        <v>77</v>
      </c>
      <c r="P108" s="19" t="n">
        <v>74.31</v>
      </c>
      <c r="Q108" s="19" t="n">
        <f aca="false">P108+N108</f>
        <v>76.7468086098835</v>
      </c>
      <c r="R108" s="17"/>
      <c r="S108" s="17"/>
      <c r="T108" s="18"/>
      <c r="V108" s="16"/>
      <c r="W108" s="17"/>
      <c r="X108" s="17"/>
      <c r="Y108" s="17"/>
      <c r="Z108" s="17"/>
      <c r="AA108" s="17"/>
      <c r="AB108" s="17"/>
      <c r="AC108" s="18"/>
      <c r="AE108" s="16"/>
      <c r="AF108" s="17"/>
      <c r="AG108" s="17"/>
      <c r="AH108" s="17"/>
      <c r="AI108" s="17"/>
      <c r="AJ108" s="17"/>
      <c r="AK108" s="17"/>
      <c r="AL108" s="18"/>
      <c r="AN108" s="16"/>
      <c r="AO108" s="17"/>
      <c r="AP108" s="17"/>
      <c r="AQ108" s="17"/>
      <c r="AR108" s="17"/>
      <c r="AS108" s="17"/>
      <c r="AT108" s="17"/>
      <c r="AU108" s="17"/>
      <c r="AV108" s="18"/>
      <c r="BA108" s="5" t="s">
        <v>46</v>
      </c>
      <c r="BB108" s="5" t="n">
        <v>0.0635885116839794</v>
      </c>
      <c r="BC108" s="5" t="n">
        <v>0.469610913691054</v>
      </c>
      <c r="BD108" s="5" t="n">
        <v>0.645752715648506</v>
      </c>
      <c r="BE108" s="5" t="n">
        <v>0.760203037516409</v>
      </c>
      <c r="BF108" s="5" t="n">
        <v>0.322575417998403</v>
      </c>
      <c r="BG108" s="5" t="n">
        <v>0.189263209781254</v>
      </c>
      <c r="BH108" s="5" t="n">
        <f aca="false">(1*BB108)+(38/36*BC108)+(0*BD108)+(0*BE108)+(1*BF108)-(7*BG108)</f>
        <v>-0.442978129890283</v>
      </c>
      <c r="BI108" s="21"/>
    </row>
    <row r="109" customFormat="false" ht="15" hidden="false" customHeight="false" outlineLevel="0" collapsed="false">
      <c r="E109" s="5" t="s">
        <v>48</v>
      </c>
      <c r="F109" s="5" t="n">
        <v>0.981299756278952</v>
      </c>
      <c r="G109" s="5" t="n">
        <v>0.770279343363276</v>
      </c>
      <c r="H109" s="5" t="n">
        <v>0.306454782254151</v>
      </c>
      <c r="I109" s="5" t="n">
        <v>0.345060097259769</v>
      </c>
      <c r="J109" s="5" t="n">
        <v>0.290943192945937</v>
      </c>
      <c r="K109" s="5" t="n">
        <v>0.831630413478018</v>
      </c>
      <c r="L109" s="5" t="n">
        <f aca="false">(1*F109)+(38/36*G109)+(0*H109)+(0*I109)+(1*J109)-(7*K109)</f>
        <v>-3.73609730490445</v>
      </c>
      <c r="N109" s="16" t="n">
        <f aca="false">ABS(L109)/P100*100</f>
        <v>20.5521525006406</v>
      </c>
      <c r="O109" s="17" t="s">
        <v>77</v>
      </c>
      <c r="P109" s="19" t="n">
        <v>76.76</v>
      </c>
      <c r="Q109" s="19" t="n">
        <f aca="false">P109+N109</f>
        <v>97.3121525006406</v>
      </c>
      <c r="R109" s="17"/>
      <c r="S109" s="17"/>
      <c r="T109" s="18"/>
      <c r="V109" s="16"/>
      <c r="W109" s="17"/>
      <c r="X109" s="17"/>
      <c r="Y109" s="17"/>
      <c r="Z109" s="17"/>
      <c r="AA109" s="17"/>
      <c r="AB109" s="17"/>
      <c r="AC109" s="18"/>
      <c r="AE109" s="16"/>
      <c r="AF109" s="17"/>
      <c r="AG109" s="17"/>
      <c r="AH109" s="17"/>
      <c r="AI109" s="17"/>
      <c r="AJ109" s="17"/>
      <c r="AK109" s="17"/>
      <c r="AL109" s="18"/>
      <c r="AN109" s="16"/>
      <c r="AO109" s="17"/>
      <c r="AP109" s="17"/>
      <c r="AQ109" s="17"/>
      <c r="AR109" s="17"/>
      <c r="AS109" s="17"/>
      <c r="AT109" s="17"/>
      <c r="AU109" s="17"/>
      <c r="AV109" s="18"/>
      <c r="BA109" s="5" t="s">
        <v>48</v>
      </c>
      <c r="BB109" s="5" t="n">
        <v>0.981299756278952</v>
      </c>
      <c r="BC109" s="5" t="n">
        <v>0.770279343363276</v>
      </c>
      <c r="BD109" s="5" t="n">
        <v>0.306454782254151</v>
      </c>
      <c r="BE109" s="5" t="n">
        <v>0.345060097259769</v>
      </c>
      <c r="BF109" s="5" t="n">
        <v>0.290943192945937</v>
      </c>
      <c r="BG109" s="5" t="n">
        <v>0.831630413478018</v>
      </c>
      <c r="BH109" s="5" t="n">
        <f aca="false">(1*BB109)+(38/36*BC109)+(0*BD109)+(0*BE109)+(1*BF109)-(7*BG109)</f>
        <v>-3.73609730490445</v>
      </c>
    </row>
    <row r="110" customFormat="false" ht="15.75" hidden="false" customHeight="false" outlineLevel="0" collapsed="false">
      <c r="E110" s="5" t="s">
        <v>50</v>
      </c>
      <c r="F110" s="5" t="n">
        <v>0.285584184633596</v>
      </c>
      <c r="G110" s="5" t="n">
        <v>0.171675623143028</v>
      </c>
      <c r="H110" s="5" t="n">
        <v>0.62857882782458</v>
      </c>
      <c r="I110" s="5" t="n">
        <v>0.863463831235636</v>
      </c>
      <c r="J110" s="5" t="n">
        <v>0.115560866615404</v>
      </c>
      <c r="K110" s="5" t="n">
        <v>0.155042171866359</v>
      </c>
      <c r="L110" s="5" t="n">
        <f aca="false">(1*F110)+(38/36*G110)+(0*H110)+(0*I110)+(1*J110)-(7*K110)</f>
        <v>-0.502936994053428</v>
      </c>
      <c r="N110" s="16" t="n">
        <f aca="false">ABS(L110)/P100*100</f>
        <v>2.76664041550283</v>
      </c>
      <c r="O110" s="24" t="s">
        <v>77</v>
      </c>
      <c r="P110" s="25" t="n">
        <v>97.32</v>
      </c>
      <c r="Q110" s="25" t="n">
        <v>100</v>
      </c>
      <c r="R110" s="24"/>
      <c r="S110" s="24"/>
      <c r="T110" s="26"/>
      <c r="V110" s="23"/>
      <c r="W110" s="24"/>
      <c r="X110" s="24"/>
      <c r="Y110" s="24"/>
      <c r="Z110" s="24"/>
      <c r="AA110" s="24"/>
      <c r="AB110" s="24"/>
      <c r="AC110" s="26"/>
      <c r="AE110" s="23"/>
      <c r="AF110" s="24"/>
      <c r="AG110" s="24"/>
      <c r="AH110" s="24"/>
      <c r="AI110" s="24"/>
      <c r="AJ110" s="24"/>
      <c r="AK110" s="24"/>
      <c r="AL110" s="26"/>
      <c r="AN110" s="23"/>
      <c r="AO110" s="24"/>
      <c r="AP110" s="24"/>
      <c r="AQ110" s="24"/>
      <c r="AR110" s="24"/>
      <c r="AS110" s="24"/>
      <c r="AT110" s="24"/>
      <c r="AU110" s="24"/>
      <c r="AV110" s="26"/>
      <c r="BA110" s="5" t="s">
        <v>50</v>
      </c>
      <c r="BB110" s="5" t="n">
        <v>0.285584184633596</v>
      </c>
      <c r="BC110" s="5" t="n">
        <v>0.171675623143028</v>
      </c>
      <c r="BD110" s="5" t="n">
        <v>0.62857882782458</v>
      </c>
      <c r="BE110" s="5" t="n">
        <v>0.863463831235636</v>
      </c>
      <c r="BF110" s="5" t="n">
        <v>0.115560866615404</v>
      </c>
      <c r="BG110" s="5" t="n">
        <v>0.155042171866359</v>
      </c>
      <c r="BH110" s="5" t="n">
        <f aca="false">(1*BB110)+(38/36*BC110)+(0*BD110)+(0*BE110)+(1*BF110)-(7*BG110)</f>
        <v>-0.502936994053428</v>
      </c>
    </row>
    <row r="112" customFormat="false" ht="15.75" hidden="false" customHeight="false" outlineLevel="0" collapsed="false">
      <c r="B112" s="0" t="s">
        <v>2</v>
      </c>
      <c r="C112" s="0" t="n">
        <v>1</v>
      </c>
      <c r="E112" s="2"/>
      <c r="G112" s="3" t="s">
        <v>132</v>
      </c>
      <c r="H112" s="3"/>
      <c r="AX112" s="0" t="s">
        <v>2</v>
      </c>
      <c r="AY112" s="0" t="n">
        <v>1</v>
      </c>
    </row>
    <row r="113" customFormat="false" ht="15" hidden="false" customHeight="false" outlineLevel="0" collapsed="false">
      <c r="B113" s="0" t="s">
        <v>5</v>
      </c>
      <c r="C113" s="0" t="s">
        <v>186</v>
      </c>
      <c r="E113" s="4"/>
      <c r="F113" s="4" t="s">
        <v>27</v>
      </c>
      <c r="G113" s="4" t="s">
        <v>28</v>
      </c>
      <c r="H113" s="4" t="s">
        <v>29</v>
      </c>
      <c r="I113" s="4" t="s">
        <v>30</v>
      </c>
      <c r="J113" s="4" t="s">
        <v>31</v>
      </c>
      <c r="K113" s="4" t="s">
        <v>32</v>
      </c>
      <c r="L113" s="4" t="s">
        <v>70</v>
      </c>
      <c r="N113" s="10" t="s">
        <v>116</v>
      </c>
      <c r="O113" s="11"/>
      <c r="P113" s="11" t="n">
        <f aca="false" t="array" ref="P113:P113">SUM(ABS(L114:L123))</f>
        <v>18.8299922629323</v>
      </c>
      <c r="Q113" s="12" t="s">
        <v>72</v>
      </c>
      <c r="R113" s="11" t="s">
        <v>73</v>
      </c>
      <c r="S113" s="11"/>
      <c r="T113" s="13"/>
      <c r="V113" s="14" t="s">
        <v>74</v>
      </c>
      <c r="W113" s="11"/>
      <c r="X113" s="11"/>
      <c r="Y113" s="11"/>
      <c r="Z113" s="11"/>
      <c r="AA113" s="11"/>
      <c r="AB113" s="11"/>
      <c r="AC113" s="13"/>
      <c r="AE113" s="14" t="s">
        <v>75</v>
      </c>
      <c r="AF113" s="11"/>
      <c r="AG113" s="11"/>
      <c r="AH113" s="11"/>
      <c r="AI113" s="11"/>
      <c r="AJ113" s="11"/>
      <c r="AK113" s="11"/>
      <c r="AL113" s="13"/>
      <c r="AN113" s="14"/>
      <c r="AO113" s="11"/>
      <c r="AP113" s="11"/>
      <c r="AQ113" s="11"/>
      <c r="AR113" s="11"/>
      <c r="AS113" s="11"/>
      <c r="AT113" s="11"/>
      <c r="AU113" s="11"/>
      <c r="AV113" s="13"/>
      <c r="AX113" s="0" t="s">
        <v>5</v>
      </c>
      <c r="AY113" s="0" t="s">
        <v>186</v>
      </c>
      <c r="BA113" s="4"/>
      <c r="BB113" s="4" t="s">
        <v>27</v>
      </c>
      <c r="BC113" s="4" t="s">
        <v>28</v>
      </c>
      <c r="BD113" s="4" t="s">
        <v>29</v>
      </c>
      <c r="BE113" s="4" t="s">
        <v>30</v>
      </c>
      <c r="BF113" s="4" t="s">
        <v>31</v>
      </c>
      <c r="BG113" s="4" t="s">
        <v>32</v>
      </c>
      <c r="BH113" s="4" t="s">
        <v>70</v>
      </c>
    </row>
    <row r="114" customFormat="false" ht="15" hidden="false" customHeight="false" outlineLevel="0" collapsed="false">
      <c r="B114" s="0" t="s">
        <v>8</v>
      </c>
      <c r="C114" s="0" t="n">
        <v>0</v>
      </c>
      <c r="E114" s="5" t="s">
        <v>34</v>
      </c>
      <c r="F114" s="5" t="n">
        <v>0.351386024129276</v>
      </c>
      <c r="G114" s="5" t="n">
        <v>0.99578983022142</v>
      </c>
      <c r="H114" s="5" t="n">
        <v>0.383359500676797</v>
      </c>
      <c r="I114" s="5" t="n">
        <v>0.759864453386282</v>
      </c>
      <c r="J114" s="5" t="n">
        <v>0.64713676946109</v>
      </c>
      <c r="K114" s="5" t="n">
        <v>0.188476827021186</v>
      </c>
      <c r="L114" s="5" t="n">
        <f aca="false">(1*F114)+(38/46*G114)+(0*H114)+(0*I114)+(1*J114)-(7*K114)</f>
        <v>0.501793994624976</v>
      </c>
      <c r="N114" s="16" t="n">
        <f aca="false">ABS(L114)/P113*100</f>
        <v>2.6648656442243</v>
      </c>
      <c r="O114" s="17" t="s">
        <v>77</v>
      </c>
      <c r="P114" s="17" t="n">
        <v>0</v>
      </c>
      <c r="Q114" s="19" t="n">
        <f aca="false">P114+N114</f>
        <v>2.6648656442243</v>
      </c>
      <c r="R114" s="17" t="n">
        <v>1</v>
      </c>
      <c r="S114" s="17" t="n">
        <v>16.7498927308585</v>
      </c>
      <c r="T114" s="18"/>
      <c r="V114" s="16" t="s">
        <v>53</v>
      </c>
      <c r="W114" s="17" t="s">
        <v>59</v>
      </c>
      <c r="X114" s="17" t="n">
        <v>33.3684040116891</v>
      </c>
      <c r="Y114" s="17"/>
      <c r="Z114" s="17"/>
      <c r="AA114" s="17"/>
      <c r="AB114" s="17"/>
      <c r="AC114" s="18"/>
      <c r="AE114" s="16" t="s">
        <v>78</v>
      </c>
      <c r="AF114" s="17" t="n">
        <v>16.3931859999996</v>
      </c>
      <c r="AG114" s="17" t="n">
        <v>40.9930561907674</v>
      </c>
      <c r="AH114" s="17" t="n">
        <v>1.30710740252347</v>
      </c>
      <c r="AI114" s="17" t="n">
        <v>5.25708731039171</v>
      </c>
      <c r="AJ114" s="17" t="n">
        <v>65.9324265509461</v>
      </c>
      <c r="AK114" s="17" t="n">
        <v>97.1837092965614</v>
      </c>
      <c r="AL114" s="18"/>
      <c r="AN114" s="16"/>
      <c r="AO114" s="17" t="s">
        <v>27</v>
      </c>
      <c r="AP114" s="17" t="s">
        <v>28</v>
      </c>
      <c r="AQ114" s="17" t="s">
        <v>29</v>
      </c>
      <c r="AR114" s="17" t="s">
        <v>30</v>
      </c>
      <c r="AS114" s="17" t="s">
        <v>31</v>
      </c>
      <c r="AT114" s="17" t="s">
        <v>32</v>
      </c>
      <c r="AU114" s="17" t="s">
        <v>62</v>
      </c>
      <c r="AV114" s="18"/>
      <c r="AX114" s="0" t="s">
        <v>8</v>
      </c>
      <c r="AY114" s="0" t="n">
        <v>0</v>
      </c>
      <c r="BA114" s="5" t="s">
        <v>34</v>
      </c>
      <c r="BB114" s="5" t="n">
        <v>0.351386024129276</v>
      </c>
      <c r="BC114" s="5" t="n">
        <v>0.99578983022142</v>
      </c>
      <c r="BD114" s="5" t="n">
        <v>0.383359500676797</v>
      </c>
      <c r="BE114" s="5" t="n">
        <v>0.759864453386282</v>
      </c>
      <c r="BF114" s="5" t="n">
        <v>0.64713676946109</v>
      </c>
      <c r="BG114" s="5" t="n">
        <v>0.188476827021186</v>
      </c>
      <c r="BH114" s="5" t="n">
        <f aca="false">(1*BB114)+(38/46*BC114)+(0*BD114)+(0*BE114)+(1*BF114)-(7*BG114)</f>
        <v>0.501793994624976</v>
      </c>
    </row>
    <row r="115" customFormat="false" ht="15" hidden="false" customHeight="false" outlineLevel="0" collapsed="false">
      <c r="A115" s="46" t="n">
        <v>7</v>
      </c>
      <c r="B115" s="0" t="s">
        <v>11</v>
      </c>
      <c r="C115" s="0" t="n">
        <v>0</v>
      </c>
      <c r="E115" s="5" t="s">
        <v>35</v>
      </c>
      <c r="F115" s="5" t="n">
        <v>0.281984126397849</v>
      </c>
      <c r="G115" s="5" t="n">
        <v>0.44691473424174</v>
      </c>
      <c r="H115" s="5" t="n">
        <v>0.362683531640929</v>
      </c>
      <c r="I115" s="5" t="n">
        <v>0.527494332647451</v>
      </c>
      <c r="J115" s="5" t="n">
        <v>0.832047037516089</v>
      </c>
      <c r="K115" s="5" t="n">
        <v>0.461199425324444</v>
      </c>
      <c r="L115" s="5" t="n">
        <f aca="false">(1*F115)+(38/46*G115)+(0*H115)+(0*I115)+(1*J115)-(7*K115)</f>
        <v>-1.74517438072269</v>
      </c>
      <c r="N115" s="16" t="n">
        <f aca="false">ABS(L115)/P113*100</f>
        <v>9.26805681252535</v>
      </c>
      <c r="O115" s="17" t="s">
        <v>77</v>
      </c>
      <c r="P115" s="19" t="n">
        <v>2.67</v>
      </c>
      <c r="Q115" s="19" t="n">
        <f aca="false">P115+N115</f>
        <v>11.9380568125253</v>
      </c>
      <c r="R115" s="17" t="n">
        <v>2</v>
      </c>
      <c r="S115" s="17" t="n">
        <v>38.7525042047719</v>
      </c>
      <c r="T115" s="18"/>
      <c r="V115" s="16"/>
      <c r="W115" s="17" t="s">
        <v>27</v>
      </c>
      <c r="X115" s="17" t="s">
        <v>28</v>
      </c>
      <c r="Y115" s="17" t="s">
        <v>29</v>
      </c>
      <c r="Z115" s="17" t="s">
        <v>30</v>
      </c>
      <c r="AA115" s="17" t="s">
        <v>31</v>
      </c>
      <c r="AB115" s="17" t="s">
        <v>32</v>
      </c>
      <c r="AC115" s="18"/>
      <c r="AE115" s="16"/>
      <c r="AF115" s="17" t="s">
        <v>27</v>
      </c>
      <c r="AG115" s="17" t="s">
        <v>28</v>
      </c>
      <c r="AH115" s="17" t="s">
        <v>29</v>
      </c>
      <c r="AI115" s="17" t="s">
        <v>30</v>
      </c>
      <c r="AJ115" s="17" t="s">
        <v>31</v>
      </c>
      <c r="AK115" s="17" t="s">
        <v>32</v>
      </c>
      <c r="AL115" s="18"/>
      <c r="AN115" s="16" t="s">
        <v>82</v>
      </c>
      <c r="AO115" s="5" t="n">
        <v>0.801211745236705</v>
      </c>
      <c r="AP115" s="5" t="n">
        <v>0.10920271194347</v>
      </c>
      <c r="AQ115" s="5" t="n">
        <v>0.356779641761778</v>
      </c>
      <c r="AR115" s="5" t="n">
        <v>0.147004457331561</v>
      </c>
      <c r="AS115" s="5" t="n">
        <v>0.881635599478291</v>
      </c>
      <c r="AT115" s="5" t="n">
        <v>0.527319886695434</v>
      </c>
      <c r="AU115" s="5" t="n">
        <f aca="false">(1*AO115)+(38/46*AP115)+(0*AQ115)*(0*AR115)+(1*AS115)-(7*AT115)</f>
        <v>-1.91818092619974</v>
      </c>
      <c r="AV115" s="18" t="s">
        <v>183</v>
      </c>
      <c r="AX115" s="0" t="s">
        <v>11</v>
      </c>
      <c r="AY115" s="0" t="n">
        <v>0</v>
      </c>
      <c r="BA115" s="5" t="s">
        <v>35</v>
      </c>
      <c r="BB115" s="5" t="n">
        <v>0.281984126397849</v>
      </c>
      <c r="BC115" s="5" t="n">
        <v>0.44691473424174</v>
      </c>
      <c r="BD115" s="5" t="n">
        <v>0.362683531640929</v>
      </c>
      <c r="BE115" s="5" t="n">
        <v>0.527494332647451</v>
      </c>
      <c r="BF115" s="5" t="n">
        <v>0.832047037516089</v>
      </c>
      <c r="BG115" s="5" t="n">
        <v>0.461199425324444</v>
      </c>
      <c r="BH115" s="5" t="n">
        <f aca="false">(1*BB115)+(38/46*BC115)+(0*BD115)+(0*BE115)+(1*BF115)-(7*BG115)</f>
        <v>-1.74517438072269</v>
      </c>
    </row>
    <row r="116" customFormat="false" ht="15" hidden="false" customHeight="false" outlineLevel="0" collapsed="false">
      <c r="A116" s="46"/>
      <c r="B116" s="0" t="s">
        <v>14</v>
      </c>
      <c r="C116" s="0" t="n">
        <v>1</v>
      </c>
      <c r="E116" s="5" t="s">
        <v>37</v>
      </c>
      <c r="F116" s="5" t="n">
        <v>0.017439353698933</v>
      </c>
      <c r="G116" s="5" t="n">
        <v>0.551520499646163</v>
      </c>
      <c r="H116" s="5" t="n">
        <v>0.887341395350627</v>
      </c>
      <c r="I116" s="5" t="n">
        <v>0.320412312186666</v>
      </c>
      <c r="J116" s="5" t="n">
        <v>0.42464773373155</v>
      </c>
      <c r="K116" s="5" t="n">
        <v>0.243015462169611</v>
      </c>
      <c r="L116" s="5" t="n">
        <f aca="false">(1*F116)+(38/46*G116)+(0*H116)+(0*I116)+(1*J116)-(7*K116)</f>
        <v>-0.803417256744746</v>
      </c>
      <c r="N116" s="16" t="n">
        <f aca="false">ABS(L116)/P113*100</f>
        <v>4.26668925576943</v>
      </c>
      <c r="O116" s="17" t="s">
        <v>77</v>
      </c>
      <c r="P116" s="19" t="n">
        <v>11.95</v>
      </c>
      <c r="Q116" s="19" t="n">
        <f aca="false">P116+N116</f>
        <v>16.2166892557694</v>
      </c>
      <c r="R116" s="17"/>
      <c r="S116" s="17"/>
      <c r="T116" s="18"/>
      <c r="V116" s="16" t="s">
        <v>86</v>
      </c>
      <c r="W116" s="5" t="n">
        <v>0.801211745236705</v>
      </c>
      <c r="X116" s="5" t="n">
        <v>0.10920271194347</v>
      </c>
      <c r="Y116" s="5" t="n">
        <v>0.356779641761778</v>
      </c>
      <c r="Z116" s="5" t="n">
        <v>0.147004457331561</v>
      </c>
      <c r="AA116" s="5" t="n">
        <v>0.881635599478291</v>
      </c>
      <c r="AB116" s="5" t="n">
        <v>0.527319886695434</v>
      </c>
      <c r="AC116" s="18"/>
      <c r="AE116" s="16" t="s">
        <v>87</v>
      </c>
      <c r="AF116" s="5" t="n">
        <v>0.468595245010969</v>
      </c>
      <c r="AG116" s="5" t="n">
        <v>0.377372151213522</v>
      </c>
      <c r="AH116" s="5" t="n">
        <v>0.51365897409868</v>
      </c>
      <c r="AI116" s="5" t="n">
        <v>0.163675574421159</v>
      </c>
      <c r="AJ116" s="5" t="n">
        <v>0.540719762009167</v>
      </c>
      <c r="AK116" s="5" t="n">
        <v>0.548519466683997</v>
      </c>
      <c r="AL116" s="18"/>
      <c r="AN116" s="16" t="s">
        <v>88</v>
      </c>
      <c r="AO116" s="5" t="n">
        <v>0.135978744785233</v>
      </c>
      <c r="AP116" s="5" t="n">
        <v>0.645541590483573</v>
      </c>
      <c r="AQ116" s="5" t="n">
        <v>0.670538306435582</v>
      </c>
      <c r="AR116" s="5" t="n">
        <v>0.180346691510758</v>
      </c>
      <c r="AS116" s="5" t="n">
        <v>0.199803924540043</v>
      </c>
      <c r="AT116" s="5" t="n">
        <v>0.56971904667256</v>
      </c>
      <c r="AU116" s="5" t="n">
        <f aca="false">(1*AO116)+(38/46*AP116)+(0*AQ116)*(0*AR116)+(1*AS116)-(7*AT116)</f>
        <v>-3.11897716959187</v>
      </c>
      <c r="AV116" s="18" t="s">
        <v>178</v>
      </c>
      <c r="AX116" s="0" t="s">
        <v>14</v>
      </c>
      <c r="AY116" s="0" t="n">
        <v>1</v>
      </c>
      <c r="BA116" s="5" t="s">
        <v>37</v>
      </c>
      <c r="BB116" s="5" t="n">
        <v>0.017439353698933</v>
      </c>
      <c r="BC116" s="5" t="n">
        <v>0.551520499646163</v>
      </c>
      <c r="BD116" s="5" t="n">
        <v>0.887341395350627</v>
      </c>
      <c r="BE116" s="5" t="n">
        <v>0.320412312186666</v>
      </c>
      <c r="BF116" s="5" t="n">
        <v>0.42464773373155</v>
      </c>
      <c r="BG116" s="5" t="n">
        <v>0.243015462169611</v>
      </c>
      <c r="BH116" s="5" t="n">
        <f aca="false">(1*BB116)+(38/46*BC116)+(0*BD116)+(0*BE116)+(1*BF116)-(7*BG116)</f>
        <v>-0.803417256744746</v>
      </c>
      <c r="BI116" s="21" t="n">
        <v>7</v>
      </c>
    </row>
    <row r="117" customFormat="false" ht="15" hidden="false" customHeight="false" outlineLevel="0" collapsed="false">
      <c r="A117" s="46"/>
      <c r="B117" s="0" t="s">
        <v>17</v>
      </c>
      <c r="C117" s="0" t="n">
        <v>7</v>
      </c>
      <c r="E117" s="5" t="s">
        <v>39</v>
      </c>
      <c r="F117" s="5" t="n">
        <v>0.801211745236705</v>
      </c>
      <c r="G117" s="5" t="n">
        <v>0.10920271194347</v>
      </c>
      <c r="H117" s="5" t="n">
        <v>0.356779641761778</v>
      </c>
      <c r="I117" s="5" t="n">
        <v>0.147004457331561</v>
      </c>
      <c r="J117" s="5" t="n">
        <v>0.881635599478291</v>
      </c>
      <c r="K117" s="5" t="n">
        <v>0.527319886695434</v>
      </c>
      <c r="L117" s="5" t="n">
        <f aca="false">(1*F117)+(38/46*G117)+(0*H117)+(0*I117)+(1*J117)-(7*K117)</f>
        <v>-1.91818092619974</v>
      </c>
      <c r="N117" s="16" t="n">
        <f aca="false">ABS(L117)/P113*100</f>
        <v>10.1868386317703</v>
      </c>
      <c r="O117" s="17" t="s">
        <v>77</v>
      </c>
      <c r="P117" s="19" t="n">
        <v>16.23</v>
      </c>
      <c r="Q117" s="19" t="n">
        <f aca="false">P117+N117</f>
        <v>26.4168386317703</v>
      </c>
      <c r="R117" s="17" t="s">
        <v>92</v>
      </c>
      <c r="S117" s="17"/>
      <c r="T117" s="18"/>
      <c r="V117" s="16" t="s">
        <v>93</v>
      </c>
      <c r="W117" s="5" t="n">
        <v>0.135978744785233</v>
      </c>
      <c r="X117" s="5" t="n">
        <v>0.645541590483573</v>
      </c>
      <c r="Y117" s="5" t="n">
        <v>0.670538306435582</v>
      </c>
      <c r="Z117" s="5" t="n">
        <v>0.180346691510758</v>
      </c>
      <c r="AA117" s="5" t="n">
        <v>0.199803924540043</v>
      </c>
      <c r="AB117" s="5" t="n">
        <v>0.56971904667256</v>
      </c>
      <c r="AC117" s="18"/>
      <c r="AE117" s="16" t="s">
        <v>94</v>
      </c>
      <c r="AF117" s="5" t="s">
        <v>95</v>
      </c>
      <c r="AG117" s="5" t="s">
        <v>95</v>
      </c>
      <c r="AH117" s="22" t="n">
        <v>0.39043088288839</v>
      </c>
      <c r="AI117" s="5" t="s">
        <v>95</v>
      </c>
      <c r="AJ117" s="5" t="s">
        <v>95</v>
      </c>
      <c r="AK117" s="5" t="s">
        <v>95</v>
      </c>
      <c r="AL117" s="18"/>
      <c r="AN117" s="16" t="s">
        <v>96</v>
      </c>
      <c r="AO117" s="5" t="n">
        <v>0.468595245010969</v>
      </c>
      <c r="AP117" s="5" t="n">
        <v>0.377372151213522</v>
      </c>
      <c r="AQ117" s="5" t="n">
        <v>0.39043088288839</v>
      </c>
      <c r="AR117" s="5" t="n">
        <v>0.163675574421159</v>
      </c>
      <c r="AS117" s="5" t="n">
        <v>0.540719762009167</v>
      </c>
      <c r="AT117" s="5" t="n">
        <v>0.548519466683997</v>
      </c>
      <c r="AU117" s="5" t="n">
        <f aca="false">(1*AO117)+(38/46*AP117)+(0*AQ117)*(0*AR117)+(1*AS117)-(7*AT117)</f>
        <v>-2.5185790478958</v>
      </c>
      <c r="AV117" s="18"/>
      <c r="AX117" s="0" t="s">
        <v>17</v>
      </c>
      <c r="AY117" s="0" t="n">
        <v>7</v>
      </c>
      <c r="BA117" s="5" t="s">
        <v>39</v>
      </c>
      <c r="BB117" s="5" t="n">
        <v>0.801211745236705</v>
      </c>
      <c r="BC117" s="5" t="n">
        <v>0.10920271194347</v>
      </c>
      <c r="BD117" s="5" t="n">
        <v>0.356779641761778</v>
      </c>
      <c r="BE117" s="5" t="n">
        <v>0.147004457331561</v>
      </c>
      <c r="BF117" s="5" t="n">
        <v>0.881635599478291</v>
      </c>
      <c r="BG117" s="5" t="n">
        <v>0.527319886695434</v>
      </c>
      <c r="BH117" s="5" t="n">
        <f aca="false">(1*BB117)+(38/46*BC117)+(0*BD117)+(0*BE117)+(1*BF117)-(7*BG117)</f>
        <v>-1.91818092619974</v>
      </c>
      <c r="BI117" s="21"/>
    </row>
    <row r="118" customFormat="false" ht="15" hidden="false" customHeight="false" outlineLevel="0" collapsed="false">
      <c r="A118" s="46"/>
      <c r="E118" s="5" t="s">
        <v>41</v>
      </c>
      <c r="F118" s="5" t="n">
        <v>0.135978744785233</v>
      </c>
      <c r="G118" s="5" t="n">
        <v>0.645541590483573</v>
      </c>
      <c r="H118" s="5" t="n">
        <v>0.670538306435582</v>
      </c>
      <c r="I118" s="5" t="n">
        <v>0.180346691510758</v>
      </c>
      <c r="J118" s="5" t="n">
        <v>0.199803924540043</v>
      </c>
      <c r="K118" s="5" t="n">
        <v>0.56971904667256</v>
      </c>
      <c r="L118" s="5" t="n">
        <f aca="false">(1*F118)+(38/46*G118)+(0*H118)+(0*I118)+(1*J118)-(7*K118)</f>
        <v>-3.11897716959187</v>
      </c>
      <c r="N118" s="16" t="n">
        <f aca="false">ABS(L118)/P113*100</f>
        <v>16.5638791882656</v>
      </c>
      <c r="O118" s="17" t="s">
        <v>77</v>
      </c>
      <c r="P118" s="19" t="n">
        <v>26.43</v>
      </c>
      <c r="Q118" s="19" t="n">
        <f aca="false">P118+N118</f>
        <v>42.9938791882656</v>
      </c>
      <c r="R118" s="17" t="s">
        <v>183</v>
      </c>
      <c r="S118" s="17" t="s">
        <v>178</v>
      </c>
      <c r="T118" s="18"/>
      <c r="V118" s="16" t="s">
        <v>101</v>
      </c>
      <c r="W118" s="5" t="n">
        <f aca="false">(W116+W117)/2</f>
        <v>0.468595245010969</v>
      </c>
      <c r="X118" s="5" t="n">
        <f aca="false">(X116+X117)/2</f>
        <v>0.377372151213521</v>
      </c>
      <c r="Y118" s="5" t="n">
        <f aca="false">(Y116+Y117)/2</f>
        <v>0.51365897409868</v>
      </c>
      <c r="Z118" s="5" t="n">
        <f aca="false">(Z116+Z117)/2</f>
        <v>0.16367557442116</v>
      </c>
      <c r="AA118" s="5" t="n">
        <f aca="false">(AA116+AA117)/2</f>
        <v>0.540719762009167</v>
      </c>
      <c r="AB118" s="5" t="n">
        <f aca="false">(AB116+AB117)/2</f>
        <v>0.548519466683997</v>
      </c>
      <c r="AC118" s="18"/>
      <c r="AE118" s="16" t="s">
        <v>102</v>
      </c>
      <c r="AF118" s="5" t="n">
        <v>0.468595245010969</v>
      </c>
      <c r="AG118" s="5" t="n">
        <v>0.377372151213522</v>
      </c>
      <c r="AH118" s="5" t="n">
        <v>0.39043088288839</v>
      </c>
      <c r="AI118" s="5" t="n">
        <v>0.163675574421159</v>
      </c>
      <c r="AJ118" s="5" t="n">
        <v>0.540719762009167</v>
      </c>
      <c r="AK118" s="5" t="n">
        <v>0.548519466683997</v>
      </c>
      <c r="AL118" s="18"/>
      <c r="AN118" s="16"/>
      <c r="AO118" s="17"/>
      <c r="AP118" s="17"/>
      <c r="AQ118" s="17"/>
      <c r="AR118" s="17"/>
      <c r="AS118" s="17"/>
      <c r="AT118" s="17"/>
      <c r="AU118" s="17"/>
      <c r="AV118" s="18"/>
      <c r="BA118" s="47" t="s">
        <v>41</v>
      </c>
      <c r="BB118" s="47" t="n">
        <v>0.468595245010969</v>
      </c>
      <c r="BC118" s="47" t="n">
        <v>0.377372151213522</v>
      </c>
      <c r="BD118" s="47" t="n">
        <v>0.39043088288839</v>
      </c>
      <c r="BE118" s="47" t="n">
        <v>0.163675574421159</v>
      </c>
      <c r="BF118" s="47" t="n">
        <v>0.540719762009167</v>
      </c>
      <c r="BG118" s="47" t="n">
        <v>0.548519466683997</v>
      </c>
      <c r="BH118" s="47" t="n">
        <f aca="false">(1*BB118)+(38/46*BC118)+(0*BD118)+(0*BE118)+(1*BF118)-(7*BG118)</f>
        <v>-2.5185790478958</v>
      </c>
      <c r="BI118" s="21"/>
    </row>
    <row r="119" customFormat="false" ht="15" hidden="false" customHeight="false" outlineLevel="0" collapsed="false">
      <c r="A119" s="46"/>
      <c r="E119" s="5" t="s">
        <v>42</v>
      </c>
      <c r="F119" s="5" t="n">
        <v>0.670233949748303</v>
      </c>
      <c r="G119" s="5" t="n">
        <v>0.0957230776649934</v>
      </c>
      <c r="H119" s="5" t="n">
        <v>0.464220238077599</v>
      </c>
      <c r="I119" s="5" t="n">
        <v>0.861998329942891</v>
      </c>
      <c r="J119" s="5" t="n">
        <v>0.309229909065424</v>
      </c>
      <c r="K119" s="5" t="n">
        <v>0.805635211767983</v>
      </c>
      <c r="L119" s="5" t="n">
        <f aca="false">(1*F119)+(38/46*G119)+(0*H119)+(0*I119)+(1*J119)-(7*K119)</f>
        <v>-4.58090703766499</v>
      </c>
      <c r="N119" s="16" t="n">
        <f aca="false">ABS(L119)/P113*100</f>
        <v>24.3277159846885</v>
      </c>
      <c r="O119" s="17" t="s">
        <v>77</v>
      </c>
      <c r="P119" s="19" t="n">
        <v>43</v>
      </c>
      <c r="Q119" s="19" t="n">
        <f aca="false">P119+N119</f>
        <v>67.3277159846885</v>
      </c>
      <c r="R119" s="17"/>
      <c r="S119" s="17"/>
      <c r="T119" s="18"/>
      <c r="V119" s="16"/>
      <c r="W119" s="17"/>
      <c r="X119" s="17"/>
      <c r="Y119" s="17"/>
      <c r="Z119" s="17"/>
      <c r="AA119" s="17"/>
      <c r="AB119" s="17"/>
      <c r="AC119" s="18"/>
      <c r="AE119" s="16"/>
      <c r="AF119" s="17"/>
      <c r="AG119" s="17"/>
      <c r="AH119" s="17"/>
      <c r="AI119" s="17"/>
      <c r="AJ119" s="17"/>
      <c r="AK119" s="17"/>
      <c r="AL119" s="18"/>
      <c r="AN119" s="16"/>
      <c r="AO119" s="17"/>
      <c r="AP119" s="17"/>
      <c r="AQ119" s="17"/>
      <c r="AR119" s="17"/>
      <c r="AS119" s="17"/>
      <c r="AT119" s="17" t="s">
        <v>105</v>
      </c>
      <c r="AU119" s="17" t="n">
        <f aca="false">MIN(AU115:AU117)</f>
        <v>-3.11897716959187</v>
      </c>
      <c r="AV119" s="18"/>
      <c r="BA119" s="5" t="s">
        <v>42</v>
      </c>
      <c r="BB119" s="5" t="n">
        <v>0.670233949748303</v>
      </c>
      <c r="BC119" s="5" t="n">
        <v>0.0957230776649934</v>
      </c>
      <c r="BD119" s="5" t="n">
        <v>0.464220238077599</v>
      </c>
      <c r="BE119" s="5" t="n">
        <v>0.861998329942891</v>
      </c>
      <c r="BF119" s="5" t="n">
        <v>0.309229909065424</v>
      </c>
      <c r="BG119" s="5" t="n">
        <v>0.805635211767983</v>
      </c>
      <c r="BH119" s="5" t="n">
        <f aca="false">(1*BB119)+(38/46*BC119)+(0*BD119)+(0*BE119)+(1*BF119)-(7*BG119)</f>
        <v>-4.58090703766499</v>
      </c>
      <c r="BI119" s="21"/>
    </row>
    <row r="120" customFormat="false" ht="15" hidden="false" customHeight="false" outlineLevel="0" collapsed="false">
      <c r="E120" s="5" t="s">
        <v>44</v>
      </c>
      <c r="F120" s="5" t="n">
        <v>0.0919108991260027</v>
      </c>
      <c r="G120" s="5" t="n">
        <v>0.573941574192519</v>
      </c>
      <c r="H120" s="5" t="n">
        <v>0.698650205254117</v>
      </c>
      <c r="I120" s="5" t="n">
        <v>0.0889094104573862</v>
      </c>
      <c r="J120" s="5" t="n">
        <v>0.96610842407959</v>
      </c>
      <c r="K120" s="5" t="n">
        <v>0.383966285001981</v>
      </c>
      <c r="L120" s="5" t="n">
        <f aca="false">(1*F120)+(38/46*G120)+(0*H120)+(0*I120)+(1*J120)-(7*K120)</f>
        <v>-1.15561902356228</v>
      </c>
      <c r="N120" s="16" t="n">
        <f aca="false">ABS(L120)/P113*100</f>
        <v>6.13711895058593</v>
      </c>
      <c r="O120" s="17" t="s">
        <v>77</v>
      </c>
      <c r="P120" s="19" t="n">
        <v>67.34</v>
      </c>
      <c r="Q120" s="19" t="n">
        <f aca="false">P120+N120</f>
        <v>73.4771189505859</v>
      </c>
      <c r="R120" s="17"/>
      <c r="S120" s="17"/>
      <c r="T120" s="18"/>
      <c r="V120" s="16"/>
      <c r="W120" s="17"/>
      <c r="X120" s="17"/>
      <c r="Y120" s="17"/>
      <c r="Z120" s="17"/>
      <c r="AA120" s="17"/>
      <c r="AB120" s="17"/>
      <c r="AC120" s="18"/>
      <c r="AE120" s="16"/>
      <c r="AF120" s="17"/>
      <c r="AG120" s="17"/>
      <c r="AH120" s="17"/>
      <c r="AI120" s="17"/>
      <c r="AJ120" s="17"/>
      <c r="AK120" s="17"/>
      <c r="AL120" s="18"/>
      <c r="AN120" s="16"/>
      <c r="AO120" s="17"/>
      <c r="AP120" s="17"/>
      <c r="AQ120" s="17"/>
      <c r="AR120" s="17"/>
      <c r="AS120" s="17"/>
      <c r="AT120" s="17"/>
      <c r="AU120" s="17"/>
      <c r="AV120" s="18"/>
      <c r="BA120" s="5" t="s">
        <v>44</v>
      </c>
      <c r="BB120" s="5" t="n">
        <v>0.0919108991260027</v>
      </c>
      <c r="BC120" s="5" t="n">
        <v>0.573941574192519</v>
      </c>
      <c r="BD120" s="5" t="n">
        <v>0.698650205254117</v>
      </c>
      <c r="BE120" s="5" t="n">
        <v>0.0889094104573862</v>
      </c>
      <c r="BF120" s="5" t="n">
        <v>0.96610842407959</v>
      </c>
      <c r="BG120" s="5" t="n">
        <v>0.383966285001981</v>
      </c>
      <c r="BH120" s="5" t="n">
        <f aca="false">(1*BB120)+(38/46*BC120)+(0*BD120)+(0*BE120)+(1*BF120)-(7*BG120)</f>
        <v>-1.15561902356228</v>
      </c>
      <c r="BI120" s="21"/>
    </row>
    <row r="121" customFormat="false" ht="15" hidden="false" customHeight="false" outlineLevel="0" collapsed="false">
      <c r="E121" s="5" t="s">
        <v>46</v>
      </c>
      <c r="F121" s="5" t="n">
        <v>0.0635885116839794</v>
      </c>
      <c r="G121" s="5" t="n">
        <v>0.469610913691054</v>
      </c>
      <c r="H121" s="5" t="n">
        <v>0.645752715648506</v>
      </c>
      <c r="I121" s="5" t="n">
        <v>0.760203037516409</v>
      </c>
      <c r="J121" s="5" t="n">
        <v>0.322575417998403</v>
      </c>
      <c r="K121" s="5" t="n">
        <v>0.189263209781254</v>
      </c>
      <c r="L121" s="5" t="n">
        <f aca="false">(1*F121)+(38/46*G121)+(0*H121)+(0*I121)+(1*J121)-(7*K121)</f>
        <v>-0.55073908834596</v>
      </c>
      <c r="N121" s="16" t="n">
        <f aca="false">ABS(L121)/P113*100</f>
        <v>2.92479720998142</v>
      </c>
      <c r="O121" s="17" t="s">
        <v>77</v>
      </c>
      <c r="P121" s="19" t="n">
        <v>73.49</v>
      </c>
      <c r="Q121" s="19" t="n">
        <f aca="false">P121+N121</f>
        <v>76.4147972099814</v>
      </c>
      <c r="R121" s="17"/>
      <c r="S121" s="17"/>
      <c r="T121" s="18"/>
      <c r="V121" s="16"/>
      <c r="W121" s="17"/>
      <c r="X121" s="17"/>
      <c r="Y121" s="17"/>
      <c r="Z121" s="17"/>
      <c r="AA121" s="17"/>
      <c r="AB121" s="17"/>
      <c r="AC121" s="18"/>
      <c r="AE121" s="16"/>
      <c r="AF121" s="17"/>
      <c r="AG121" s="17"/>
      <c r="AH121" s="17"/>
      <c r="AI121" s="17"/>
      <c r="AJ121" s="17"/>
      <c r="AK121" s="17"/>
      <c r="AL121" s="18"/>
      <c r="AN121" s="16"/>
      <c r="AO121" s="17"/>
      <c r="AP121" s="17"/>
      <c r="AQ121" s="17"/>
      <c r="AR121" s="17"/>
      <c r="AS121" s="17"/>
      <c r="AT121" s="17"/>
      <c r="AU121" s="17"/>
      <c r="AV121" s="18"/>
      <c r="BA121" s="5" t="s">
        <v>46</v>
      </c>
      <c r="BB121" s="5" t="n">
        <v>0.0635885116839794</v>
      </c>
      <c r="BC121" s="5" t="n">
        <v>0.469610913691054</v>
      </c>
      <c r="BD121" s="5" t="n">
        <v>0.645752715648506</v>
      </c>
      <c r="BE121" s="5" t="n">
        <v>0.760203037516409</v>
      </c>
      <c r="BF121" s="5" t="n">
        <v>0.322575417998403</v>
      </c>
      <c r="BG121" s="5" t="n">
        <v>0.189263209781254</v>
      </c>
      <c r="BH121" s="5" t="n">
        <f aca="false">(1*BB121)+(38/46*BC121)+(0*BD121)+(0*BE121)+(1*BF121)-(7*BG121)</f>
        <v>-0.55073908834596</v>
      </c>
      <c r="BI121" s="21"/>
    </row>
    <row r="122" customFormat="false" ht="15" hidden="false" customHeight="false" outlineLevel="0" collapsed="false">
      <c r="E122" s="5" t="s">
        <v>48</v>
      </c>
      <c r="F122" s="5" t="n">
        <v>0.981299756278952</v>
      </c>
      <c r="G122" s="5" t="n">
        <v>0.770279343363276</v>
      </c>
      <c r="H122" s="5" t="n">
        <v>0.306454782254151</v>
      </c>
      <c r="I122" s="5" t="n">
        <v>0.345060097259769</v>
      </c>
      <c r="J122" s="5" t="n">
        <v>0.290943192945937</v>
      </c>
      <c r="K122" s="5" t="n">
        <v>0.831630413478018</v>
      </c>
      <c r="L122" s="5" t="n">
        <f aca="false">(1*F122)+(38/46*G122)+(0*H122)+(0*I122)+(1*J122)-(7*K122)</f>
        <v>-3.91285222669071</v>
      </c>
      <c r="N122" s="16" t="n">
        <f aca="false">ABS(L122)/P113*100</f>
        <v>20.7798929073027</v>
      </c>
      <c r="O122" s="17" t="s">
        <v>77</v>
      </c>
      <c r="P122" s="19" t="n">
        <v>76.42</v>
      </c>
      <c r="Q122" s="19" t="n">
        <f aca="false">P122+N122</f>
        <v>97.1998929073027</v>
      </c>
      <c r="R122" s="17"/>
      <c r="S122" s="17"/>
      <c r="T122" s="18"/>
      <c r="V122" s="16"/>
      <c r="W122" s="17"/>
      <c r="X122" s="17"/>
      <c r="Y122" s="17"/>
      <c r="Z122" s="17"/>
      <c r="AA122" s="17"/>
      <c r="AB122" s="17"/>
      <c r="AC122" s="18"/>
      <c r="AE122" s="16"/>
      <c r="AF122" s="17"/>
      <c r="AG122" s="17"/>
      <c r="AH122" s="17"/>
      <c r="AI122" s="17"/>
      <c r="AJ122" s="17"/>
      <c r="AK122" s="17"/>
      <c r="AL122" s="18"/>
      <c r="AN122" s="16"/>
      <c r="AO122" s="17"/>
      <c r="AP122" s="17"/>
      <c r="AQ122" s="17"/>
      <c r="AR122" s="17"/>
      <c r="AS122" s="17"/>
      <c r="AT122" s="17"/>
      <c r="AU122" s="17"/>
      <c r="AV122" s="18"/>
      <c r="BA122" s="5" t="s">
        <v>48</v>
      </c>
      <c r="BB122" s="5" t="n">
        <v>0.981299756278952</v>
      </c>
      <c r="BC122" s="5" t="n">
        <v>0.770279343363276</v>
      </c>
      <c r="BD122" s="5" t="n">
        <v>0.306454782254151</v>
      </c>
      <c r="BE122" s="5" t="n">
        <v>0.345060097259769</v>
      </c>
      <c r="BF122" s="5" t="n">
        <v>0.290943192945937</v>
      </c>
      <c r="BG122" s="5" t="n">
        <v>0.831630413478018</v>
      </c>
      <c r="BH122" s="5" t="n">
        <f aca="false">(1*BB122)+(38/46*BC122)+(0*BD122)+(0*BE122)+(1*BF122)-(7*BG122)</f>
        <v>-3.91285222669071</v>
      </c>
    </row>
    <row r="123" customFormat="false" ht="15.75" hidden="false" customHeight="false" outlineLevel="0" collapsed="false">
      <c r="E123" s="5" t="s">
        <v>50</v>
      </c>
      <c r="F123" s="5" t="n">
        <v>0.285584184633596</v>
      </c>
      <c r="G123" s="5" t="n">
        <v>0.171675623143028</v>
      </c>
      <c r="H123" s="5" t="n">
        <v>0.62857882782458</v>
      </c>
      <c r="I123" s="5" t="n">
        <v>0.863463831235636</v>
      </c>
      <c r="J123" s="5" t="n">
        <v>0.115560866615404</v>
      </c>
      <c r="K123" s="5" t="n">
        <v>0.155042171866359</v>
      </c>
      <c r="L123" s="5" t="n">
        <f aca="false">(1*F123)+(38/46*G123)+(0*H123)+(0*I123)+(1*J123)-(7*K123)</f>
        <v>-0.542331158784316</v>
      </c>
      <c r="N123" s="16" t="n">
        <f aca="false">ABS(L123)/P113*100</f>
        <v>2.88014541488644</v>
      </c>
      <c r="O123" s="24" t="s">
        <v>77</v>
      </c>
      <c r="P123" s="25" t="n">
        <v>97.21</v>
      </c>
      <c r="Q123" s="25" t="n">
        <v>100</v>
      </c>
      <c r="R123" s="24"/>
      <c r="S123" s="24"/>
      <c r="T123" s="26"/>
      <c r="V123" s="23"/>
      <c r="W123" s="24"/>
      <c r="X123" s="24"/>
      <c r="Y123" s="24"/>
      <c r="Z123" s="24"/>
      <c r="AA123" s="24"/>
      <c r="AB123" s="24"/>
      <c r="AC123" s="26"/>
      <c r="AE123" s="23"/>
      <c r="AF123" s="24"/>
      <c r="AG123" s="24"/>
      <c r="AH123" s="24"/>
      <c r="AI123" s="24"/>
      <c r="AJ123" s="24"/>
      <c r="AK123" s="24"/>
      <c r="AL123" s="26"/>
      <c r="AN123" s="23"/>
      <c r="AO123" s="24"/>
      <c r="AP123" s="24"/>
      <c r="AQ123" s="24"/>
      <c r="AR123" s="24"/>
      <c r="AS123" s="24"/>
      <c r="AT123" s="24"/>
      <c r="AU123" s="24"/>
      <c r="AV123" s="26"/>
      <c r="BA123" s="5" t="s">
        <v>50</v>
      </c>
      <c r="BB123" s="5" t="n">
        <v>0.285584184633596</v>
      </c>
      <c r="BC123" s="5" t="n">
        <v>0.171675623143028</v>
      </c>
      <c r="BD123" s="5" t="n">
        <v>0.62857882782458</v>
      </c>
      <c r="BE123" s="5" t="n">
        <v>0.863463831235636</v>
      </c>
      <c r="BF123" s="5" t="n">
        <v>0.115560866615404</v>
      </c>
      <c r="BG123" s="5" t="n">
        <v>0.155042171866359</v>
      </c>
      <c r="BH123" s="5" t="n">
        <f aca="false">(1*BB123)+(38/46*BC123)+(0*BD123)+(0*BE123)+(1*BF123)-(7*BG123)</f>
        <v>-0.542331158784316</v>
      </c>
    </row>
    <row r="131" customFormat="false" ht="15" hidden="false" customHeight="false" outlineLevel="0" collapsed="false">
      <c r="G131" s="0" t="n">
        <v>49</v>
      </c>
    </row>
    <row r="133" customFormat="false" ht="15" hidden="false" customHeight="false" outlineLevel="0" collapsed="false">
      <c r="G133" s="0" t="n">
        <v>6</v>
      </c>
      <c r="H133" s="0" t="n">
        <v>7</v>
      </c>
      <c r="I133" s="0" t="n">
        <v>3</v>
      </c>
      <c r="J133" s="0" t="n">
        <v>3</v>
      </c>
      <c r="K133" s="0" t="n">
        <v>3</v>
      </c>
      <c r="L133" s="0" t="n">
        <v>4</v>
      </c>
      <c r="M133" s="0" t="n">
        <v>4</v>
      </c>
      <c r="O133" s="0" t="n">
        <v>2</v>
      </c>
    </row>
    <row r="134" customFormat="false" ht="13.8" hidden="false" customHeight="false" outlineLevel="0" collapsed="false">
      <c r="G134" s="0" t="n">
        <v>1</v>
      </c>
      <c r="H134" s="0" t="n">
        <v>9</v>
      </c>
      <c r="I134" s="0" t="n">
        <v>9</v>
      </c>
      <c r="J134" s="0" t="n">
        <v>9</v>
      </c>
      <c r="K134" s="0" t="n">
        <v>6</v>
      </c>
      <c r="L134" s="0" t="n">
        <v>1</v>
      </c>
      <c r="M134" s="0" t="n">
        <v>1</v>
      </c>
      <c r="O134" s="0" t="s">
        <v>187</v>
      </c>
      <c r="P134" s="0" t="n">
        <v>49</v>
      </c>
    </row>
    <row r="136" customFormat="false" ht="13.8" hidden="false" customHeight="false" outlineLevel="0" collapsed="false">
      <c r="E136" s="0" t="n">
        <v>98</v>
      </c>
      <c r="G136" s="0" t="n">
        <v>49</v>
      </c>
    </row>
    <row r="138" customFormat="false" ht="13.8" hidden="false" customHeight="false" outlineLevel="0" collapsed="false">
      <c r="H138" s="0" t="n">
        <f aca="false">1/H133</f>
        <v>0.142857142857143</v>
      </c>
      <c r="I138" s="0" t="n">
        <f aca="false">1/I133</f>
        <v>0.333333333333333</v>
      </c>
      <c r="K138" s="0" t="n">
        <f aca="false">1/K133</f>
        <v>0.333333333333333</v>
      </c>
      <c r="L138" s="0" t="n">
        <f aca="false">1/L133</f>
        <v>0.25</v>
      </c>
      <c r="N138" s="48"/>
    </row>
    <row r="139" customFormat="false" ht="13.8" hidden="false" customHeight="false" outlineLevel="0" collapsed="false">
      <c r="H139" s="0" t="n">
        <f aca="false">1-H138</f>
        <v>0.857142857142857</v>
      </c>
      <c r="I139" s="0" t="n">
        <f aca="false">1-I138</f>
        <v>0.666666666666667</v>
      </c>
      <c r="K139" s="0" t="n">
        <f aca="false">1-K138</f>
        <v>0.666666666666667</v>
      </c>
      <c r="L139" s="0" t="n">
        <f aca="false">1-L138</f>
        <v>0.75</v>
      </c>
    </row>
  </sheetData>
  <mergeCells count="35">
    <mergeCell ref="B26:C27"/>
    <mergeCell ref="K26:L27"/>
    <mergeCell ref="B30:C31"/>
    <mergeCell ref="K30:L31"/>
    <mergeCell ref="K32:L32"/>
    <mergeCell ref="G34:H34"/>
    <mergeCell ref="N34:T34"/>
    <mergeCell ref="V34:AC34"/>
    <mergeCell ref="AE34:AL34"/>
    <mergeCell ref="AN34:AV34"/>
    <mergeCell ref="BA34:BH34"/>
    <mergeCell ref="A37:A41"/>
    <mergeCell ref="BI38:BI43"/>
    <mergeCell ref="G47:H47"/>
    <mergeCell ref="A50:A54"/>
    <mergeCell ref="BI51:BI56"/>
    <mergeCell ref="BM52:BN52"/>
    <mergeCell ref="BM53:BN57"/>
    <mergeCell ref="G60:H60"/>
    <mergeCell ref="A63:A67"/>
    <mergeCell ref="BI64:BI69"/>
    <mergeCell ref="G73:H73"/>
    <mergeCell ref="A76:A80"/>
    <mergeCell ref="BI77:BI82"/>
    <mergeCell ref="B80:C80"/>
    <mergeCell ref="AX80:AY80"/>
    <mergeCell ref="G86:H86"/>
    <mergeCell ref="A89:A93"/>
    <mergeCell ref="BI90:BI95"/>
    <mergeCell ref="G99:H99"/>
    <mergeCell ref="A102:A106"/>
    <mergeCell ref="BI103:BI108"/>
    <mergeCell ref="G112:H112"/>
    <mergeCell ref="A115:A119"/>
    <mergeCell ref="BI116:BI1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2020-11-30T07:30:30Z</dcterms:created>
  <dc:creator>Acer</dc:creator>
  <dc:description/>
  <dc:language>en-US</dc:language>
  <cp:lastModifiedBy/>
  <dcterms:modified xsi:type="dcterms:W3CDTF">2020-12-09T14:43:55Z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