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bautogroup.sharepoint.com/sites/dvt/Document/Projects/RMIT/Resources/Tool/"/>
    </mc:Choice>
  </mc:AlternateContent>
  <xr:revisionPtr revIDLastSave="3889" documentId="8_{A1374951-B881-449C-A15F-CE56FF9A9581}" xr6:coauthVersionLast="47" xr6:coauthVersionMax="47" xr10:uidLastSave="{999D872E-48BA-485C-8A00-1021A5080CCA}"/>
  <bookViews>
    <workbookView xWindow="-20625" yWindow="-16395" windowWidth="29040" windowHeight="15720" tabRatio="963" firstSheet="2" xr2:uid="{00000000-000D-0000-FFFF-FFFF00000000}"/>
  </bookViews>
  <sheets>
    <sheet name="User Input" sheetId="13" r:id="rId1"/>
    <sheet name="Results" sheetId="19" r:id="rId2"/>
    <sheet name="MachinesOnSite" sheetId="11" r:id="rId3"/>
    <sheet name="StarterMotors Library" sheetId="10" r:id="rId4"/>
    <sheet name="Fuse_Library" sheetId="14" r:id="rId5"/>
    <sheet name="MEGA32V" sheetId="20" r:id="rId6"/>
    <sheet name="Cable_Capacity" sheetId="18" r:id="rId7"/>
    <sheet name="WeldingCable" sheetId="21" r:id="rId8"/>
    <sheet name="Popular_Cable_sizes" sheetId="16" r:id="rId9"/>
    <sheet name="Copper_K_Factor" sheetId="15" r:id="rId10"/>
    <sheet name="Alternators24V Library" sheetId="12" r:id="rId11"/>
    <sheet name="CableInquiry" sheetId="8" r:id="rId12"/>
    <sheet name="StandardComplaince" sheetId="9" r:id="rId13"/>
    <sheet name="MD6250 Project" sheetId="4" r:id="rId14"/>
    <sheet name="R&amp;D" sheetId="5" state="hidden" r:id="rId15"/>
    <sheet name="list values" sheetId="17" r:id="rId16"/>
  </sheets>
  <definedNames>
    <definedName name="_xlnm._FilterDatabase" localSheetId="11" hidden="1">CableInquiry!$A$1:$A$24</definedName>
    <definedName name="_xlnm._FilterDatabase" localSheetId="2" hidden="1">MachinesOnSite!$A$3:$CE$40</definedName>
    <definedName name="_xlnm._FilterDatabase" localSheetId="1" hidden="1">Results!$C$1:$E$1049</definedName>
    <definedName name="Alternator">MachinesOnSite!$Z$4:$Z$1048576</definedName>
    <definedName name="Battery">MachinesOnSite!$J$4:$J$1048576</definedName>
    <definedName name="Cable_size_between__battery__Starter">MachinesOnSite!$AI$4:$AI$1048576</definedName>
    <definedName name="Category">MachinesOnSite!$F$4:$F$1048576</definedName>
    <definedName name="Electrical__System">MachinesOnSite!$H$4:$H$1048576</definedName>
    <definedName name="Engine">MachinesOnSite!$G$4:$G$1048576</definedName>
    <definedName name="Link">MachinesOnSite!$AJ$4:$AJ$1048576</definedName>
    <definedName name="MachineList">MachinesOnSite!$D$4:$D$1903</definedName>
    <definedName name="Manufacturer">MachinesOnSite!$C$4:$C$1048576</definedName>
    <definedName name="Site">MachinesOnSite!$B$4:$B$1048576</definedName>
    <definedName name="Starter_Motor">MachinesOnSite!$R$4:$R$1048576</definedName>
    <definedName name="Type__surface__underground">MachinesOnSite!$E$4:$E$1048576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1" l="1"/>
  <c r="K34" i="11"/>
  <c r="K30" i="11"/>
  <c r="K24" i="11"/>
  <c r="K22" i="11"/>
  <c r="K20" i="11"/>
  <c r="K19" i="11"/>
  <c r="K11" i="11"/>
  <c r="K5" i="11"/>
  <c r="E89" i="16"/>
  <c r="E90" i="16"/>
  <c r="E88" i="16"/>
  <c r="V45" i="11"/>
  <c r="G13" i="13"/>
  <c r="L34" i="13"/>
  <c r="L27" i="13"/>
  <c r="L54" i="13" s="1"/>
  <c r="L55" i="13" s="1"/>
  <c r="L56" i="13" s="1"/>
  <c r="L57" i="13" s="1"/>
  <c r="L26" i="13"/>
  <c r="L25" i="13"/>
  <c r="L33" i="13" s="1"/>
  <c r="L24" i="13"/>
  <c r="L29" i="13" s="1"/>
  <c r="L23" i="13"/>
  <c r="L20" i="13"/>
  <c r="L18" i="13"/>
  <c r="L17" i="13"/>
  <c r="L16" i="13"/>
  <c r="L10" i="13"/>
  <c r="B1" i="19"/>
  <c r="B1049" i="19"/>
  <c r="B1048" i="19"/>
  <c r="B1047" i="19"/>
  <c r="B1046" i="19"/>
  <c r="B1045" i="19"/>
  <c r="B1044" i="19"/>
  <c r="B1043" i="19"/>
  <c r="B1042" i="19"/>
  <c r="B1041" i="19"/>
  <c r="B1040" i="19"/>
  <c r="B1039" i="19"/>
  <c r="B1038" i="19"/>
  <c r="B1037" i="19"/>
  <c r="B1036" i="19"/>
  <c r="B1035" i="19"/>
  <c r="B1034" i="19"/>
  <c r="B1033" i="19"/>
  <c r="B1032" i="19"/>
  <c r="B1031" i="19"/>
  <c r="B1030" i="19"/>
  <c r="B1029" i="19"/>
  <c r="B1028" i="19"/>
  <c r="B1027" i="19"/>
  <c r="B1026" i="19"/>
  <c r="B1025" i="19"/>
  <c r="B1024" i="19"/>
  <c r="B1023" i="19"/>
  <c r="B1022" i="19"/>
  <c r="B1021" i="19"/>
  <c r="B1020" i="19"/>
  <c r="B1019" i="19"/>
  <c r="B1018" i="19"/>
  <c r="B1017" i="19"/>
  <c r="B1016" i="19"/>
  <c r="B1015" i="19"/>
  <c r="B1014" i="19"/>
  <c r="B1013" i="19"/>
  <c r="B1012" i="19"/>
  <c r="B1011" i="19"/>
  <c r="B1010" i="19"/>
  <c r="B1009" i="19"/>
  <c r="B1008" i="19"/>
  <c r="B1007" i="19"/>
  <c r="B1006" i="19"/>
  <c r="B1005" i="19"/>
  <c r="B1004" i="19"/>
  <c r="B1003" i="19"/>
  <c r="B1002" i="19"/>
  <c r="B1001" i="19"/>
  <c r="B1000" i="19"/>
  <c r="B999" i="19"/>
  <c r="B998" i="19"/>
  <c r="B997" i="19"/>
  <c r="B996" i="19"/>
  <c r="B995" i="19"/>
  <c r="B994" i="19"/>
  <c r="B993" i="19"/>
  <c r="B992" i="19"/>
  <c r="B991" i="19"/>
  <c r="B990" i="19"/>
  <c r="B989" i="19"/>
  <c r="B988" i="19"/>
  <c r="B987" i="19"/>
  <c r="B986" i="19"/>
  <c r="B985" i="19"/>
  <c r="B984" i="19"/>
  <c r="B983" i="19"/>
  <c r="B982" i="19"/>
  <c r="B981" i="19"/>
  <c r="B980" i="19"/>
  <c r="B979" i="19"/>
  <c r="B978" i="19"/>
  <c r="B977" i="19"/>
  <c r="B976" i="19"/>
  <c r="B975" i="19"/>
  <c r="B974" i="19"/>
  <c r="B973" i="19"/>
  <c r="B972" i="19"/>
  <c r="B971" i="19"/>
  <c r="B970" i="19"/>
  <c r="B969" i="19"/>
  <c r="B968" i="19"/>
  <c r="B967" i="19"/>
  <c r="B966" i="19"/>
  <c r="B965" i="19"/>
  <c r="B964" i="19"/>
  <c r="B963" i="19"/>
  <c r="B962" i="19"/>
  <c r="B961" i="19"/>
  <c r="B960" i="19"/>
  <c r="B959" i="19"/>
  <c r="B958" i="19"/>
  <c r="B957" i="19"/>
  <c r="B956" i="19"/>
  <c r="B955" i="19"/>
  <c r="B954" i="19"/>
  <c r="B953" i="19"/>
  <c r="B952" i="19"/>
  <c r="B951" i="19"/>
  <c r="B950" i="19"/>
  <c r="B949" i="19"/>
  <c r="B948" i="19"/>
  <c r="B947" i="19"/>
  <c r="B946" i="19"/>
  <c r="B945" i="19"/>
  <c r="B944" i="19"/>
  <c r="B943" i="19"/>
  <c r="B942" i="19"/>
  <c r="B941" i="19"/>
  <c r="B940" i="19"/>
  <c r="B939" i="19"/>
  <c r="B938" i="19"/>
  <c r="B937" i="19"/>
  <c r="B936" i="19"/>
  <c r="B935" i="19"/>
  <c r="B934" i="19"/>
  <c r="B933" i="19"/>
  <c r="B932" i="19"/>
  <c r="B931" i="19"/>
  <c r="B930" i="19"/>
  <c r="B929" i="19"/>
  <c r="B928" i="19"/>
  <c r="B927" i="19"/>
  <c r="B926" i="19"/>
  <c r="B925" i="19"/>
  <c r="B924" i="19"/>
  <c r="B923" i="19"/>
  <c r="B922" i="19"/>
  <c r="B921" i="19"/>
  <c r="B920" i="19"/>
  <c r="B919" i="19"/>
  <c r="B918" i="19"/>
  <c r="B917" i="19"/>
  <c r="B916" i="19"/>
  <c r="B915" i="19"/>
  <c r="B914" i="19"/>
  <c r="B913" i="19"/>
  <c r="B912" i="19"/>
  <c r="B911" i="19"/>
  <c r="B910" i="19"/>
  <c r="B909" i="19"/>
  <c r="B908" i="19"/>
  <c r="B907" i="19"/>
  <c r="B906" i="19"/>
  <c r="B905" i="19"/>
  <c r="B904" i="19"/>
  <c r="B903" i="19"/>
  <c r="B902" i="19"/>
  <c r="B901" i="19"/>
  <c r="B900" i="19"/>
  <c r="B899" i="19"/>
  <c r="B898" i="19"/>
  <c r="B897" i="19"/>
  <c r="B896" i="19"/>
  <c r="B895" i="19"/>
  <c r="B894" i="19"/>
  <c r="B893" i="19"/>
  <c r="B892" i="19"/>
  <c r="B891" i="19"/>
  <c r="B890" i="19"/>
  <c r="B889" i="19"/>
  <c r="B888" i="19"/>
  <c r="B887" i="19"/>
  <c r="B886" i="19"/>
  <c r="B885" i="19"/>
  <c r="B884" i="19"/>
  <c r="B883" i="19"/>
  <c r="B882" i="19"/>
  <c r="B881" i="19"/>
  <c r="B880" i="19"/>
  <c r="B879" i="19"/>
  <c r="B878" i="19"/>
  <c r="B877" i="19"/>
  <c r="B876" i="19"/>
  <c r="B875" i="19"/>
  <c r="B874" i="19"/>
  <c r="B873" i="19"/>
  <c r="B872" i="19"/>
  <c r="B871" i="19"/>
  <c r="B870" i="19"/>
  <c r="B869" i="19"/>
  <c r="B868" i="19"/>
  <c r="B867" i="19"/>
  <c r="B866" i="19"/>
  <c r="B865" i="19"/>
  <c r="B864" i="19"/>
  <c r="B863" i="19"/>
  <c r="B862" i="19"/>
  <c r="B861" i="19"/>
  <c r="B860" i="19"/>
  <c r="B859" i="19"/>
  <c r="B858" i="19"/>
  <c r="B857" i="19"/>
  <c r="B856" i="19"/>
  <c r="B855" i="19"/>
  <c r="B854" i="19"/>
  <c r="B853" i="19"/>
  <c r="B852" i="19"/>
  <c r="B851" i="19"/>
  <c r="B850" i="19"/>
  <c r="B849" i="19"/>
  <c r="B848" i="19"/>
  <c r="B847" i="19"/>
  <c r="B846" i="19"/>
  <c r="B845" i="19"/>
  <c r="B844" i="19"/>
  <c r="B843" i="19"/>
  <c r="B842" i="19"/>
  <c r="B841" i="19"/>
  <c r="B840" i="19"/>
  <c r="B839" i="19"/>
  <c r="B838" i="19"/>
  <c r="B837" i="19"/>
  <c r="B836" i="19"/>
  <c r="B835" i="19"/>
  <c r="B834" i="19"/>
  <c r="B833" i="19"/>
  <c r="B832" i="19"/>
  <c r="B831" i="19"/>
  <c r="B830" i="19"/>
  <c r="B829" i="19"/>
  <c r="B828" i="19"/>
  <c r="B827" i="19"/>
  <c r="B826" i="19"/>
  <c r="B825" i="19"/>
  <c r="B824" i="19"/>
  <c r="B823" i="19"/>
  <c r="B822" i="19"/>
  <c r="B821" i="19"/>
  <c r="B820" i="19"/>
  <c r="B819" i="19"/>
  <c r="B818" i="19"/>
  <c r="B817" i="19"/>
  <c r="B816" i="19"/>
  <c r="B815" i="19"/>
  <c r="B814" i="19"/>
  <c r="B813" i="19"/>
  <c r="B812" i="19"/>
  <c r="B811" i="19"/>
  <c r="B810" i="19"/>
  <c r="B809" i="19"/>
  <c r="B808" i="19"/>
  <c r="B807" i="19"/>
  <c r="B806" i="19"/>
  <c r="B805" i="19"/>
  <c r="B804" i="19"/>
  <c r="B803" i="19"/>
  <c r="B802" i="19"/>
  <c r="B801" i="19"/>
  <c r="B800" i="19"/>
  <c r="B799" i="19"/>
  <c r="B798" i="19"/>
  <c r="B797" i="19"/>
  <c r="B796" i="19"/>
  <c r="B795" i="19"/>
  <c r="B794" i="19"/>
  <c r="B793" i="19"/>
  <c r="B792" i="19"/>
  <c r="B791" i="19"/>
  <c r="B790" i="19"/>
  <c r="B789" i="19"/>
  <c r="B788" i="19"/>
  <c r="B787" i="19"/>
  <c r="B786" i="19"/>
  <c r="B785" i="19"/>
  <c r="B784" i="19"/>
  <c r="B783" i="19"/>
  <c r="B782" i="19"/>
  <c r="B781" i="19"/>
  <c r="B780" i="19"/>
  <c r="B779" i="19"/>
  <c r="B778" i="19"/>
  <c r="B777" i="19"/>
  <c r="B776" i="19"/>
  <c r="B775" i="19"/>
  <c r="B774" i="19"/>
  <c r="B773" i="19"/>
  <c r="B772" i="19"/>
  <c r="B771" i="19"/>
  <c r="B770" i="19"/>
  <c r="B769" i="19"/>
  <c r="B768" i="19"/>
  <c r="B767" i="19"/>
  <c r="B766" i="19"/>
  <c r="B765" i="19"/>
  <c r="B764" i="19"/>
  <c r="B763" i="19"/>
  <c r="B762" i="19"/>
  <c r="B761" i="19"/>
  <c r="B760" i="19"/>
  <c r="B759" i="19"/>
  <c r="B758" i="19"/>
  <c r="B757" i="19"/>
  <c r="B756" i="19"/>
  <c r="B755" i="19"/>
  <c r="B754" i="19"/>
  <c r="B753" i="19"/>
  <c r="B752" i="19"/>
  <c r="B751" i="19"/>
  <c r="B750" i="19"/>
  <c r="B749" i="19"/>
  <c r="B748" i="19"/>
  <c r="B747" i="19"/>
  <c r="B746" i="19"/>
  <c r="B745" i="19"/>
  <c r="B744" i="19"/>
  <c r="B743" i="19"/>
  <c r="B742" i="19"/>
  <c r="B741" i="19"/>
  <c r="B740" i="19"/>
  <c r="B739" i="19"/>
  <c r="B738" i="19"/>
  <c r="B737" i="19"/>
  <c r="B736" i="19"/>
  <c r="B735" i="19"/>
  <c r="B734" i="19"/>
  <c r="B733" i="19"/>
  <c r="B732" i="19"/>
  <c r="B731" i="19"/>
  <c r="B730" i="19"/>
  <c r="B729" i="19"/>
  <c r="B728" i="19"/>
  <c r="B727" i="19"/>
  <c r="B726" i="19"/>
  <c r="B725" i="19"/>
  <c r="B724" i="19"/>
  <c r="B723" i="19"/>
  <c r="B722" i="19"/>
  <c r="B721" i="19"/>
  <c r="B720" i="19"/>
  <c r="B719" i="19"/>
  <c r="B718" i="19"/>
  <c r="B717" i="19"/>
  <c r="B716" i="19"/>
  <c r="B715" i="19"/>
  <c r="B714" i="19"/>
  <c r="B713" i="19"/>
  <c r="B712" i="19"/>
  <c r="B711" i="19"/>
  <c r="B710" i="19"/>
  <c r="B709" i="19"/>
  <c r="B708" i="19"/>
  <c r="B707" i="19"/>
  <c r="B706" i="19"/>
  <c r="B705" i="19"/>
  <c r="B704" i="19"/>
  <c r="B703" i="19"/>
  <c r="B702" i="19"/>
  <c r="B701" i="19"/>
  <c r="B700" i="19"/>
  <c r="B699" i="19"/>
  <c r="B698" i="19"/>
  <c r="B697" i="19"/>
  <c r="B696" i="19"/>
  <c r="B695" i="19"/>
  <c r="B694" i="19"/>
  <c r="B693" i="19"/>
  <c r="B692" i="19"/>
  <c r="B691" i="19"/>
  <c r="B690" i="19"/>
  <c r="B689" i="19"/>
  <c r="B688" i="19"/>
  <c r="B687" i="19"/>
  <c r="B686" i="19"/>
  <c r="B685" i="19"/>
  <c r="B684" i="19"/>
  <c r="B683" i="19"/>
  <c r="B682" i="19"/>
  <c r="B681" i="19"/>
  <c r="B680" i="19"/>
  <c r="B679" i="19"/>
  <c r="B678" i="19"/>
  <c r="B677" i="19"/>
  <c r="B676" i="19"/>
  <c r="B675" i="19"/>
  <c r="B674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3" i="19"/>
  <c r="B140" i="19"/>
  <c r="B139" i="19"/>
  <c r="B138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L30" i="13" l="1"/>
  <c r="L39" i="13"/>
  <c r="L40" i="13" s="1" a="1"/>
  <c r="L40" i="13" s="1"/>
  <c r="L41" i="13" s="1"/>
  <c r="L70" i="13" s="1" a="1"/>
  <c r="L70" i="13" s="1"/>
  <c r="L28" i="13"/>
  <c r="L35" i="13"/>
  <c r="Q29" i="13" l="1"/>
  <c r="G25" i="13" l="1"/>
  <c r="G33" i="13" s="1"/>
  <c r="G18" i="13"/>
  <c r="G27" i="13"/>
  <c r="G54" i="13" s="1"/>
  <c r="G55" i="13" s="1"/>
  <c r="N110" i="13"/>
  <c r="M14" i="14"/>
  <c r="G16" i="13"/>
  <c r="G17" i="13"/>
  <c r="G20" i="13"/>
  <c r="G23" i="13"/>
  <c r="G24" i="13"/>
  <c r="G29" i="13" s="1"/>
  <c r="G26" i="13"/>
  <c r="G34" i="13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" i="11"/>
  <c r="M8" i="14"/>
  <c r="M9" i="14" s="1"/>
  <c r="M10" i="14" s="1"/>
  <c r="M11" i="14" s="1"/>
  <c r="M12" i="14" s="1"/>
  <c r="M13" i="14" s="1"/>
  <c r="M15" i="14" s="1"/>
  <c r="M16" i="14" s="1"/>
  <c r="I3" i="14"/>
  <c r="I4" i="14"/>
  <c r="I5" i="14"/>
  <c r="I6" i="14"/>
  <c r="I7" i="14"/>
  <c r="I8" i="14"/>
  <c r="I2" i="14"/>
  <c r="H8" i="14"/>
  <c r="H4" i="14"/>
  <c r="H5" i="14"/>
  <c r="H6" i="14"/>
  <c r="H7" i="14"/>
  <c r="M3" i="14"/>
  <c r="M4" i="14" s="1"/>
  <c r="M5" i="14" s="1"/>
  <c r="M6" i="14" s="1"/>
  <c r="M7" i="14" s="1"/>
  <c r="G10" i="13"/>
  <c r="I5" i="11"/>
  <c r="I6" i="11"/>
  <c r="N6" i="11" s="1"/>
  <c r="Q6" i="11" s="1"/>
  <c r="I7" i="11"/>
  <c r="N7" i="11" s="1"/>
  <c r="Q7" i="11" s="1"/>
  <c r="I8" i="11"/>
  <c r="N8" i="11" s="1"/>
  <c r="Q8" i="11" s="1"/>
  <c r="I9" i="11"/>
  <c r="N9" i="11" s="1"/>
  <c r="Q9" i="11" s="1"/>
  <c r="I10" i="11"/>
  <c r="N10" i="11" s="1"/>
  <c r="Q10" i="11" s="1"/>
  <c r="I11" i="11"/>
  <c r="N11" i="11" s="1"/>
  <c r="Q11" i="11" s="1"/>
  <c r="I12" i="11"/>
  <c r="N12" i="11" s="1"/>
  <c r="Q12" i="11" s="1"/>
  <c r="I13" i="11"/>
  <c r="I14" i="11"/>
  <c r="N14" i="11" s="1"/>
  <c r="Q14" i="11" s="1"/>
  <c r="I15" i="11"/>
  <c r="N15" i="11" s="1"/>
  <c r="Q15" i="11" s="1"/>
  <c r="I16" i="11"/>
  <c r="N16" i="11" s="1"/>
  <c r="Q16" i="11" s="1"/>
  <c r="I17" i="11"/>
  <c r="N17" i="11" s="1"/>
  <c r="Q17" i="11" s="1"/>
  <c r="I18" i="11"/>
  <c r="N18" i="11" s="1"/>
  <c r="Q18" i="11" s="1"/>
  <c r="I19" i="11"/>
  <c r="N19" i="11" s="1"/>
  <c r="P19" i="11" s="1"/>
  <c r="I20" i="11"/>
  <c r="N20" i="11" s="1"/>
  <c r="Q20" i="11" s="1"/>
  <c r="I21" i="11"/>
  <c r="N21" i="11" s="1"/>
  <c r="Q21" i="11" s="1"/>
  <c r="I22" i="11"/>
  <c r="N22" i="11" s="1"/>
  <c r="P22" i="11" s="1"/>
  <c r="I23" i="11"/>
  <c r="N23" i="11" s="1"/>
  <c r="I24" i="11"/>
  <c r="I25" i="11"/>
  <c r="N25" i="11" s="1"/>
  <c r="Q25" i="11" s="1"/>
  <c r="I26" i="11"/>
  <c r="N26" i="11" s="1"/>
  <c r="Q26" i="11" s="1"/>
  <c r="I27" i="11"/>
  <c r="N27" i="11" s="1"/>
  <c r="Q27" i="11" s="1"/>
  <c r="I28" i="11"/>
  <c r="N28" i="11" s="1"/>
  <c r="Q28" i="11" s="1"/>
  <c r="I29" i="11"/>
  <c r="N29" i="11" s="1"/>
  <c r="Q29" i="11" s="1"/>
  <c r="I30" i="11"/>
  <c r="N30" i="11" s="1"/>
  <c r="Q30" i="11" s="1"/>
  <c r="I31" i="11"/>
  <c r="N31" i="11" s="1"/>
  <c r="Q31" i="11" s="1"/>
  <c r="I32" i="11"/>
  <c r="N32" i="11" s="1"/>
  <c r="Q32" i="11" s="1"/>
  <c r="I33" i="11"/>
  <c r="N33" i="11" s="1"/>
  <c r="Q33" i="11" s="1"/>
  <c r="I34" i="11"/>
  <c r="N34" i="11" s="1"/>
  <c r="I35" i="11"/>
  <c r="N35" i="11" s="1"/>
  <c r="Q35" i="11" s="1"/>
  <c r="I36" i="11"/>
  <c r="N36" i="11" s="1"/>
  <c r="Q36" i="11" s="1"/>
  <c r="I37" i="11"/>
  <c r="N37" i="11" s="1"/>
  <c r="Q37" i="11" s="1"/>
  <c r="I38" i="11"/>
  <c r="N38" i="11" s="1"/>
  <c r="Q38" i="11" s="1"/>
  <c r="I39" i="11"/>
  <c r="N39" i="11" s="1"/>
  <c r="Q39" i="11" s="1"/>
  <c r="I4" i="11"/>
  <c r="N4" i="11" s="1"/>
  <c r="Q4" i="11" s="1"/>
  <c r="D187" i="19"/>
  <c r="D186" i="19"/>
  <c r="D185" i="19"/>
  <c r="D184" i="19"/>
  <c r="D183" i="19"/>
  <c r="D182" i="19"/>
  <c r="D181" i="19"/>
  <c r="D180" i="19"/>
  <c r="D179" i="19"/>
  <c r="D178" i="19"/>
  <c r="D177" i="19"/>
  <c r="D176" i="19"/>
  <c r="D175" i="19"/>
  <c r="D174" i="19"/>
  <c r="D173" i="19"/>
  <c r="D172" i="19"/>
  <c r="D171" i="19"/>
  <c r="D170" i="19"/>
  <c r="D169" i="19"/>
  <c r="D168" i="19"/>
  <c r="D167" i="19"/>
  <c r="D166" i="19"/>
  <c r="D165" i="19"/>
  <c r="D164" i="19"/>
  <c r="D163" i="19"/>
  <c r="D162" i="19"/>
  <c r="D161" i="19"/>
  <c r="D160" i="19"/>
  <c r="D159" i="19"/>
  <c r="D158" i="19"/>
  <c r="D157" i="19"/>
  <c r="D156" i="19"/>
  <c r="D155" i="19"/>
  <c r="D154" i="19"/>
  <c r="D153" i="19"/>
  <c r="D152" i="19"/>
  <c r="D151" i="19"/>
  <c r="D150" i="19"/>
  <c r="D149" i="19"/>
  <c r="D148" i="19"/>
  <c r="D147" i="19"/>
  <c r="D146" i="19"/>
  <c r="D145" i="19"/>
  <c r="D143" i="19"/>
  <c r="D140" i="19"/>
  <c r="D139" i="19"/>
  <c r="D138" i="19"/>
  <c r="D132" i="19"/>
  <c r="D131" i="19"/>
  <c r="D130" i="19"/>
  <c r="D129" i="19"/>
  <c r="D128" i="19"/>
  <c r="D127" i="19"/>
  <c r="D126" i="19"/>
  <c r="D125" i="19"/>
  <c r="D124" i="19"/>
  <c r="D123" i="19"/>
  <c r="D122" i="19"/>
  <c r="D121" i="19"/>
  <c r="D120" i="19"/>
  <c r="D119" i="19"/>
  <c r="D118" i="19"/>
  <c r="D117" i="19"/>
  <c r="D116" i="19"/>
  <c r="D115" i="19"/>
  <c r="D114" i="19"/>
  <c r="D113" i="19"/>
  <c r="D112" i="19"/>
  <c r="D111" i="19"/>
  <c r="D110" i="19"/>
  <c r="D109" i="19"/>
  <c r="D108" i="19"/>
  <c r="D107" i="19"/>
  <c r="D106" i="19"/>
  <c r="D105" i="19"/>
  <c r="D104" i="19"/>
  <c r="D103" i="19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3" i="19"/>
  <c r="D82" i="19"/>
  <c r="D81" i="19"/>
  <c r="D80" i="19"/>
  <c r="D79" i="19"/>
  <c r="D78" i="19"/>
  <c r="D77" i="19"/>
  <c r="D76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C187" i="19"/>
  <c r="C186" i="19"/>
  <c r="C185" i="19"/>
  <c r="C184" i="19"/>
  <c r="C183" i="19"/>
  <c r="C182" i="19"/>
  <c r="C181" i="19"/>
  <c r="C180" i="19"/>
  <c r="C179" i="19"/>
  <c r="C178" i="19"/>
  <c r="C177" i="19"/>
  <c r="C176" i="19"/>
  <c r="C175" i="19"/>
  <c r="C174" i="19"/>
  <c r="C173" i="19"/>
  <c r="C172" i="19"/>
  <c r="C171" i="19"/>
  <c r="C170" i="19"/>
  <c r="C169" i="19"/>
  <c r="C168" i="19"/>
  <c r="C167" i="19"/>
  <c r="C166" i="19"/>
  <c r="C165" i="19"/>
  <c r="C164" i="19"/>
  <c r="C163" i="19"/>
  <c r="C162" i="19"/>
  <c r="C161" i="19"/>
  <c r="C160" i="19"/>
  <c r="C159" i="19"/>
  <c r="C158" i="19"/>
  <c r="C157" i="19"/>
  <c r="C156" i="19"/>
  <c r="C155" i="19"/>
  <c r="C154" i="19"/>
  <c r="C153" i="19"/>
  <c r="C152" i="19"/>
  <c r="C151" i="19"/>
  <c r="C150" i="19"/>
  <c r="C149" i="19"/>
  <c r="C148" i="19"/>
  <c r="C147" i="19"/>
  <c r="C146" i="19"/>
  <c r="C145" i="19"/>
  <c r="C143" i="19"/>
  <c r="C140" i="19"/>
  <c r="C139" i="19"/>
  <c r="C138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AA2" i="10"/>
  <c r="Y2" i="10"/>
  <c r="X2" i="10"/>
  <c r="X4" i="10"/>
  <c r="Y4" i="10" s="1"/>
  <c r="AA4" i="10" s="1"/>
  <c r="X5" i="10"/>
  <c r="Y5" i="10" s="1"/>
  <c r="AA5" i="10" s="1"/>
  <c r="X6" i="10"/>
  <c r="X7" i="10"/>
  <c r="X3" i="10"/>
  <c r="Y3" i="10" s="1"/>
  <c r="AA3" i="10" s="1"/>
  <c r="Y6" i="10"/>
  <c r="AA6" i="10" s="1"/>
  <c r="Y7" i="10"/>
  <c r="AA7" i="10" s="1"/>
  <c r="N24" i="11" l="1"/>
  <c r="P24" i="11" s="1"/>
  <c r="G8" i="13"/>
  <c r="N13" i="11"/>
  <c r="N5" i="11"/>
  <c r="Q5" i="11" s="1"/>
  <c r="L8" i="13"/>
  <c r="L19" i="13" s="1"/>
  <c r="Q34" i="11"/>
  <c r="G39" i="13"/>
  <c r="G30" i="13"/>
  <c r="M17" i="14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G28" i="13"/>
  <c r="G35" i="13"/>
  <c r="G19" i="13"/>
  <c r="A4" i="20"/>
  <c r="A145" i="19"/>
  <c r="A146" i="19" s="1"/>
  <c r="A147" i="19" s="1"/>
  <c r="A148" i="19" s="1"/>
  <c r="A149" i="19" s="1"/>
  <c r="A150" i="19" s="1"/>
  <c r="A151" i="19" s="1"/>
  <c r="A152" i="19" s="1"/>
  <c r="A153" i="19" s="1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A164" i="19" s="1"/>
  <c r="A165" i="19" s="1"/>
  <c r="A166" i="19" s="1"/>
  <c r="A167" i="19" s="1"/>
  <c r="A168" i="19" s="1"/>
  <c r="A169" i="19" s="1"/>
  <c r="A170" i="19" s="1"/>
  <c r="A171" i="19" s="1"/>
  <c r="A172" i="19" s="1"/>
  <c r="A173" i="19" s="1"/>
  <c r="A174" i="19" s="1"/>
  <c r="A175" i="19" s="1"/>
  <c r="A176" i="19" s="1"/>
  <c r="A177" i="19" s="1"/>
  <c r="A178" i="19" s="1"/>
  <c r="A179" i="19" s="1"/>
  <c r="A180" i="19" s="1"/>
  <c r="A181" i="19" s="1"/>
  <c r="A182" i="19" s="1"/>
  <c r="A183" i="19" s="1"/>
  <c r="A184" i="19" s="1"/>
  <c r="A185" i="19" s="1"/>
  <c r="A186" i="19" s="1"/>
  <c r="A187" i="19" s="1"/>
  <c r="A143" i="19"/>
  <c r="A138" i="19"/>
  <c r="A139" i="19" s="1"/>
  <c r="A140" i="19" s="1"/>
  <c r="D3" i="19"/>
  <c r="C3" i="19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J43" i="14"/>
  <c r="K43" i="14"/>
  <c r="M43" i="14"/>
  <c r="H3" i="14"/>
  <c r="M144" i="19"/>
  <c r="M142" i="19"/>
  <c r="M141" i="19"/>
  <c r="M137" i="19"/>
  <c r="M136" i="19"/>
  <c r="M135" i="19"/>
  <c r="M134" i="19"/>
  <c r="M133" i="19"/>
  <c r="L11" i="13" l="1"/>
  <c r="G11" i="13"/>
  <c r="L9" i="13"/>
  <c r="Q13" i="11"/>
  <c r="L12" i="13" s="1"/>
  <c r="G9" i="13"/>
  <c r="A6" i="20"/>
  <c r="A7" i="20" s="1"/>
  <c r="A8" i="20" s="1"/>
  <c r="A9" i="20" s="1"/>
  <c r="H2" i="14"/>
  <c r="O150" i="19"/>
  <c r="O149" i="19"/>
  <c r="O148" i="19"/>
  <c r="O147" i="19"/>
  <c r="O146" i="19"/>
  <c r="O145" i="19"/>
  <c r="O144" i="19"/>
  <c r="O142" i="19"/>
  <c r="O141" i="19"/>
  <c r="O138" i="19"/>
  <c r="O137" i="19"/>
  <c r="O136" i="19"/>
  <c r="O135" i="19"/>
  <c r="O134" i="19"/>
  <c r="O133" i="19"/>
  <c r="O132" i="19"/>
  <c r="O38" i="19"/>
  <c r="L80" i="13" l="1"/>
  <c r="L81" i="13" s="1"/>
  <c r="L82" i="13" s="1"/>
  <c r="L83" i="13" s="1"/>
  <c r="L76" i="13" a="1"/>
  <c r="L76" i="13" s="1"/>
  <c r="L72" i="13" a="1"/>
  <c r="L72" i="13" s="1"/>
  <c r="L32" i="13"/>
  <c r="L69" i="13" s="1" a="1"/>
  <c r="L69" i="13" s="1"/>
  <c r="L71" i="13" s="1"/>
  <c r="L31" i="13"/>
  <c r="L21" i="13"/>
  <c r="L22" i="13" s="1"/>
  <c r="L74" i="13" a="1"/>
  <c r="L74" i="13" s="1"/>
  <c r="L75" i="13" a="1"/>
  <c r="L75" i="13" s="1"/>
  <c r="L42" i="13" a="1"/>
  <c r="L42" i="13" s="1"/>
  <c r="L43" i="13" s="1"/>
  <c r="L44" i="13" s="1"/>
  <c r="L45" i="13" s="1" a="1"/>
  <c r="L45" i="13" s="1"/>
  <c r="L46" i="13" s="1" a="1"/>
  <c r="L46" i="13" s="1"/>
  <c r="L49" i="13" s="1"/>
  <c r="L50" i="13" s="1" a="1"/>
  <c r="L50" i="13" s="1"/>
  <c r="L61" i="13" s="1" a="1"/>
  <c r="L61" i="13" s="1"/>
  <c r="L73" i="13" a="1"/>
  <c r="L73" i="13" s="1"/>
  <c r="G12" i="13"/>
  <c r="Q44" i="13"/>
  <c r="Q28" i="13"/>
  <c r="Q26" i="13" s="1"/>
  <c r="Q27" i="13" s="1"/>
  <c r="R24" i="13"/>
  <c r="Q24" i="13"/>
  <c r="Q33" i="13" s="1"/>
  <c r="Q30" i="13"/>
  <c r="C1429" i="17"/>
  <c r="C1430" i="17" s="1"/>
  <c r="C1431" i="17"/>
  <c r="C1432" i="17"/>
  <c r="C1433" i="17" s="1"/>
  <c r="C1434" i="17" s="1"/>
  <c r="C1435" i="17" s="1"/>
  <c r="C1436" i="17" s="1"/>
  <c r="C1437" i="17" s="1"/>
  <c r="C1438" i="17" s="1"/>
  <c r="C1439" i="17" s="1"/>
  <c r="C1440" i="17" s="1"/>
  <c r="C1441" i="17" s="1"/>
  <c r="C1442" i="17" s="1"/>
  <c r="C1443" i="17" s="1"/>
  <c r="C1444" i="17" s="1"/>
  <c r="C1445" i="17" s="1"/>
  <c r="C1446" i="17" s="1"/>
  <c r="C1447" i="17" s="1"/>
  <c r="C1448" i="17" s="1"/>
  <c r="C1449" i="17" s="1"/>
  <c r="C1450" i="17" s="1"/>
  <c r="C1451" i="17" s="1"/>
  <c r="C1452" i="17" s="1"/>
  <c r="C1453" i="17" s="1"/>
  <c r="C1454" i="17" s="1"/>
  <c r="C1455" i="17" s="1"/>
  <c r="C1456" i="17" s="1"/>
  <c r="C1457" i="17" s="1"/>
  <c r="C1458" i="17" s="1"/>
  <c r="C1459" i="17" s="1"/>
  <c r="C1460" i="17" s="1"/>
  <c r="C1461" i="17" s="1"/>
  <c r="C1462" i="17" s="1"/>
  <c r="C1463" i="17" s="1"/>
  <c r="C1464" i="17" s="1"/>
  <c r="C1465" i="17" s="1"/>
  <c r="C1466" i="17" s="1"/>
  <c r="C1467" i="17" s="1"/>
  <c r="C1468" i="17" s="1"/>
  <c r="C1469" i="17" s="1"/>
  <c r="C1470" i="17" s="1"/>
  <c r="C1471" i="17" s="1"/>
  <c r="C1472" i="17" s="1"/>
  <c r="C1473" i="17" s="1"/>
  <c r="C1474" i="17" s="1"/>
  <c r="C1475" i="17" s="1"/>
  <c r="C1476" i="17" s="1"/>
  <c r="C1477" i="17" s="1"/>
  <c r="C1478" i="17" s="1"/>
  <c r="C1479" i="17" s="1"/>
  <c r="C1480" i="17" s="1"/>
  <c r="C1481" i="17" s="1"/>
  <c r="C1482" i="17" s="1"/>
  <c r="C1483" i="17" s="1"/>
  <c r="C1484" i="17" s="1"/>
  <c r="C1485" i="17" s="1"/>
  <c r="C1486" i="17" s="1"/>
  <c r="C1487" i="17" s="1"/>
  <c r="C1488" i="17" s="1"/>
  <c r="C1489" i="17" s="1"/>
  <c r="C1490" i="17" s="1"/>
  <c r="C1491" i="17" s="1"/>
  <c r="C1492" i="17" s="1"/>
  <c r="C1493" i="17" s="1"/>
  <c r="C1494" i="17" s="1"/>
  <c r="C1495" i="17" s="1"/>
  <c r="C1496" i="17" s="1"/>
  <c r="C1497" i="17" s="1"/>
  <c r="C1498" i="17" s="1"/>
  <c r="C1499" i="17" s="1"/>
  <c r="C1500" i="17" s="1"/>
  <c r="C1501" i="17" s="1"/>
  <c r="C1502" i="17" s="1"/>
  <c r="C1503" i="17" s="1"/>
  <c r="C1504" i="17" s="1"/>
  <c r="C1505" i="17" s="1"/>
  <c r="C1506" i="17" s="1"/>
  <c r="C1507" i="17" s="1"/>
  <c r="C1508" i="17" s="1"/>
  <c r="C1509" i="17" s="1"/>
  <c r="C1510" i="17" s="1"/>
  <c r="C1511" i="17" s="1"/>
  <c r="C1512" i="17" s="1"/>
  <c r="C1513" i="17" s="1"/>
  <c r="C1514" i="17" s="1"/>
  <c r="C1515" i="17" s="1"/>
  <c r="C1516" i="17" s="1"/>
  <c r="C1517" i="17" s="1"/>
  <c r="C1518" i="17" s="1"/>
  <c r="C1519" i="17" s="1"/>
  <c r="C1520" i="17" s="1"/>
  <c r="C1521" i="17" s="1"/>
  <c r="C1522" i="17" s="1"/>
  <c r="C1523" i="17" s="1"/>
  <c r="C1524" i="17" s="1"/>
  <c r="C1525" i="17" s="1"/>
  <c r="C1526" i="17" s="1"/>
  <c r="C1527" i="17" s="1"/>
  <c r="C1528" i="17" s="1"/>
  <c r="C1529" i="17" s="1"/>
  <c r="C1530" i="17" s="1"/>
  <c r="C1531" i="17" s="1"/>
  <c r="C1532" i="17" s="1"/>
  <c r="C1533" i="17" s="1"/>
  <c r="C1534" i="17" s="1"/>
  <c r="C1535" i="17" s="1"/>
  <c r="C1536" i="17" s="1"/>
  <c r="C1537" i="17" s="1"/>
  <c r="C1538" i="17" s="1"/>
  <c r="C1539" i="17" s="1"/>
  <c r="C1540" i="17" s="1"/>
  <c r="C1541" i="17" s="1"/>
  <c r="C1542" i="17" s="1"/>
  <c r="C1543" i="17" s="1"/>
  <c r="C1544" i="17" s="1"/>
  <c r="C1545" i="17" s="1"/>
  <c r="C1546" i="17" s="1"/>
  <c r="C1547" i="17" s="1"/>
  <c r="C1548" i="17" s="1"/>
  <c r="C1549" i="17" s="1"/>
  <c r="C1550" i="17" s="1"/>
  <c r="C1551" i="17" s="1"/>
  <c r="C1552" i="17" s="1"/>
  <c r="C1553" i="17" s="1"/>
  <c r="C1554" i="17" s="1"/>
  <c r="C1555" i="17" s="1"/>
  <c r="C1556" i="17" s="1"/>
  <c r="C1557" i="17" s="1"/>
  <c r="C1558" i="17" s="1"/>
  <c r="C1559" i="17" s="1"/>
  <c r="C1560" i="17" s="1"/>
  <c r="C1561" i="17" s="1"/>
  <c r="C1562" i="17" s="1"/>
  <c r="C1563" i="17" s="1"/>
  <c r="C1564" i="17" s="1"/>
  <c r="C1565" i="17" s="1"/>
  <c r="C1566" i="17" s="1"/>
  <c r="C1567" i="17" s="1"/>
  <c r="C1568" i="17" s="1"/>
  <c r="C1569" i="17" s="1"/>
  <c r="C1570" i="17" s="1"/>
  <c r="C1571" i="17" s="1"/>
  <c r="C1572" i="17" s="1"/>
  <c r="C1573" i="17" s="1"/>
  <c r="C1574" i="17" s="1"/>
  <c r="C1575" i="17" s="1"/>
  <c r="C1576" i="17" s="1"/>
  <c r="C1577" i="17" s="1"/>
  <c r="C1578" i="17" s="1"/>
  <c r="C1579" i="17" s="1"/>
  <c r="C1580" i="17" s="1"/>
  <c r="C1581" i="17" s="1"/>
  <c r="C1582" i="17" s="1"/>
  <c r="C1583" i="17" s="1"/>
  <c r="C1584" i="17" s="1"/>
  <c r="C1585" i="17" s="1"/>
  <c r="C1586" i="17" s="1"/>
  <c r="C1587" i="17" s="1"/>
  <c r="C1588" i="17" s="1"/>
  <c r="C1589" i="17" s="1"/>
  <c r="C1590" i="17" s="1"/>
  <c r="C1591" i="17" s="1"/>
  <c r="C1592" i="17" s="1"/>
  <c r="C1593" i="17" s="1"/>
  <c r="C1594" i="17" s="1"/>
  <c r="C1595" i="17" s="1"/>
  <c r="C1596" i="17" s="1"/>
  <c r="C1597" i="17" s="1"/>
  <c r="C1598" i="17" s="1"/>
  <c r="C1599" i="17" s="1"/>
  <c r="C1600" i="17" s="1"/>
  <c r="C1601" i="17" s="1"/>
  <c r="C1602" i="17" s="1"/>
  <c r="C615" i="17"/>
  <c r="C616" i="17" s="1"/>
  <c r="C617" i="17" s="1"/>
  <c r="C618" i="17" s="1"/>
  <c r="C619" i="17" s="1"/>
  <c r="C620" i="17" s="1"/>
  <c r="C621" i="17" s="1"/>
  <c r="C622" i="17" s="1"/>
  <c r="C623" i="17" s="1"/>
  <c r="C624" i="17" s="1"/>
  <c r="C625" i="17"/>
  <c r="C626" i="17"/>
  <c r="C627" i="17" s="1"/>
  <c r="C628" i="17" s="1"/>
  <c r="C629" i="17" s="1"/>
  <c r="C630" i="17" s="1"/>
  <c r="C631" i="17" s="1"/>
  <c r="C632" i="17"/>
  <c r="C633" i="17" s="1"/>
  <c r="C634" i="17"/>
  <c r="C635" i="17"/>
  <c r="C636" i="17" s="1"/>
  <c r="C637" i="17" s="1"/>
  <c r="C638" i="17" s="1"/>
  <c r="C639" i="17"/>
  <c r="C640" i="17" s="1"/>
  <c r="C641" i="17" s="1"/>
  <c r="C642" i="17" s="1"/>
  <c r="C643" i="17" s="1"/>
  <c r="C644" i="17" s="1"/>
  <c r="C645" i="17" s="1"/>
  <c r="C646" i="17" s="1"/>
  <c r="C647" i="17" s="1"/>
  <c r="C648" i="17" s="1"/>
  <c r="C649" i="17" s="1"/>
  <c r="C650" i="17" s="1"/>
  <c r="C651" i="17" s="1"/>
  <c r="C652" i="17" s="1"/>
  <c r="C653" i="17" s="1"/>
  <c r="C654" i="17" s="1"/>
  <c r="C655" i="17" s="1"/>
  <c r="C656" i="17" s="1"/>
  <c r="C657" i="17" s="1"/>
  <c r="C658" i="17" s="1"/>
  <c r="C659" i="17" s="1"/>
  <c r="C660" i="17" s="1"/>
  <c r="C661" i="17" s="1"/>
  <c r="C662" i="17" s="1"/>
  <c r="C663" i="17"/>
  <c r="C664" i="17"/>
  <c r="C665" i="17"/>
  <c r="C666" i="17" s="1"/>
  <c r="C667" i="17" s="1"/>
  <c r="C668" i="17" s="1"/>
  <c r="C669" i="17" s="1"/>
  <c r="C670" i="17" s="1"/>
  <c r="C671" i="17"/>
  <c r="C672" i="17" s="1"/>
  <c r="C673" i="17" s="1"/>
  <c r="C674" i="17" s="1"/>
  <c r="C675" i="17" s="1"/>
  <c r="C676" i="17" s="1"/>
  <c r="C677" i="17" s="1"/>
  <c r="C678" i="17" s="1"/>
  <c r="C679" i="17" s="1"/>
  <c r="C680" i="17" s="1"/>
  <c r="C681" i="17" s="1"/>
  <c r="C682" i="17" s="1"/>
  <c r="C683" i="17" s="1"/>
  <c r="C684" i="17" s="1"/>
  <c r="C685" i="17" s="1"/>
  <c r="C686" i="17" s="1"/>
  <c r="C687" i="17" s="1"/>
  <c r="C688" i="17" s="1"/>
  <c r="C689" i="17" s="1"/>
  <c r="C690" i="17" s="1"/>
  <c r="C691" i="17" s="1"/>
  <c r="C692" i="17" s="1"/>
  <c r="C693" i="17" s="1"/>
  <c r="C694" i="17" s="1"/>
  <c r="C695" i="17" s="1"/>
  <c r="C696" i="17" s="1"/>
  <c r="C697" i="17" s="1"/>
  <c r="C698" i="17" s="1"/>
  <c r="C699" i="17" s="1"/>
  <c r="C700" i="17" s="1"/>
  <c r="C701" i="17" s="1"/>
  <c r="C702" i="17" s="1"/>
  <c r="C703" i="17"/>
  <c r="C704" i="17"/>
  <c r="C705" i="17"/>
  <c r="C706" i="17"/>
  <c r="C707" i="17" s="1"/>
  <c r="C708" i="17" s="1"/>
  <c r="C709" i="17" s="1"/>
  <c r="C710" i="17" s="1"/>
  <c r="C711" i="17" s="1"/>
  <c r="C712" i="17" s="1"/>
  <c r="C713" i="17" s="1"/>
  <c r="C714" i="17" s="1"/>
  <c r="C715" i="17" s="1"/>
  <c r="C716" i="17" s="1"/>
  <c r="C717" i="17" s="1"/>
  <c r="C718" i="17" s="1"/>
  <c r="C719" i="17" s="1"/>
  <c r="C720" i="17" s="1"/>
  <c r="C721" i="17" s="1"/>
  <c r="C722" i="17" s="1"/>
  <c r="C723" i="17" s="1"/>
  <c r="C724" i="17" s="1"/>
  <c r="C725" i="17" s="1"/>
  <c r="C726" i="17" s="1"/>
  <c r="C727" i="17" s="1"/>
  <c r="C728" i="17" s="1"/>
  <c r="C729" i="17" s="1"/>
  <c r="C730" i="17" s="1"/>
  <c r="C731" i="17" s="1"/>
  <c r="C732" i="17" s="1"/>
  <c r="C733" i="17" s="1"/>
  <c r="C734" i="17" s="1"/>
  <c r="C735" i="17" s="1"/>
  <c r="C736" i="17" s="1"/>
  <c r="C737" i="17" s="1"/>
  <c r="C738" i="17" s="1"/>
  <c r="C739" i="17" s="1"/>
  <c r="C740" i="17" s="1"/>
  <c r="C741" i="17" s="1"/>
  <c r="C742" i="17" s="1"/>
  <c r="C743" i="17" s="1"/>
  <c r="C744" i="17" s="1"/>
  <c r="C745" i="17" s="1"/>
  <c r="C746" i="17" s="1"/>
  <c r="C747" i="17" s="1"/>
  <c r="C748" i="17" s="1"/>
  <c r="C749" i="17" s="1"/>
  <c r="C750" i="17" s="1"/>
  <c r="C751" i="17" s="1"/>
  <c r="C752" i="17" s="1"/>
  <c r="C753" i="17" s="1"/>
  <c r="C754" i="17" s="1"/>
  <c r="C755" i="17" s="1"/>
  <c r="C756" i="17" s="1"/>
  <c r="C757" i="17" s="1"/>
  <c r="C758" i="17" s="1"/>
  <c r="C759" i="17" s="1"/>
  <c r="C760" i="17" s="1"/>
  <c r="C761" i="17" s="1"/>
  <c r="C762" i="17" s="1"/>
  <c r="C763" i="17" s="1"/>
  <c r="C764" i="17" s="1"/>
  <c r="C765" i="17" s="1"/>
  <c r="C766" i="17" s="1"/>
  <c r="C767" i="17" s="1"/>
  <c r="C768" i="17" s="1"/>
  <c r="C769" i="17" s="1"/>
  <c r="C770" i="17" s="1"/>
  <c r="C771" i="17" s="1"/>
  <c r="C772" i="17" s="1"/>
  <c r="C773" i="17" s="1"/>
  <c r="C774" i="17" s="1"/>
  <c r="C775" i="17" s="1"/>
  <c r="C776" i="17" s="1"/>
  <c r="C777" i="17" s="1"/>
  <c r="C778" i="17" s="1"/>
  <c r="C779" i="17" s="1"/>
  <c r="C780" i="17" s="1"/>
  <c r="C781" i="17" s="1"/>
  <c r="C782" i="17" s="1"/>
  <c r="C783" i="17" s="1"/>
  <c r="C784" i="17" s="1"/>
  <c r="C785" i="17" s="1"/>
  <c r="C786" i="17" s="1"/>
  <c r="C787" i="17" s="1"/>
  <c r="C788" i="17" s="1"/>
  <c r="C789" i="17" s="1"/>
  <c r="C790" i="17" s="1"/>
  <c r="C791" i="17" s="1"/>
  <c r="C792" i="17" s="1"/>
  <c r="C793" i="17" s="1"/>
  <c r="C794" i="17" s="1"/>
  <c r="C795" i="17" s="1"/>
  <c r="C796" i="17" s="1"/>
  <c r="C797" i="17" s="1"/>
  <c r="C798" i="17" s="1"/>
  <c r="C799" i="17" s="1"/>
  <c r="C800" i="17" s="1"/>
  <c r="C801" i="17" s="1"/>
  <c r="C802" i="17" s="1"/>
  <c r="C803" i="17" s="1"/>
  <c r="C804" i="17" s="1"/>
  <c r="C805" i="17" s="1"/>
  <c r="C806" i="17" s="1"/>
  <c r="C807" i="17" s="1"/>
  <c r="C808" i="17" s="1"/>
  <c r="C809" i="17" s="1"/>
  <c r="C810" i="17" s="1"/>
  <c r="C811" i="17" s="1"/>
  <c r="C812" i="17" s="1"/>
  <c r="C813" i="17" s="1"/>
  <c r="C814" i="17" s="1"/>
  <c r="C815" i="17" s="1"/>
  <c r="C816" i="17" s="1"/>
  <c r="C817" i="17" s="1"/>
  <c r="C818" i="17" s="1"/>
  <c r="C819" i="17" s="1"/>
  <c r="C820" i="17" s="1"/>
  <c r="C821" i="17" s="1"/>
  <c r="C822" i="17" s="1"/>
  <c r="C823" i="17" s="1"/>
  <c r="C824" i="17" s="1"/>
  <c r="C825" i="17" s="1"/>
  <c r="C826" i="17" s="1"/>
  <c r="C827" i="17" s="1"/>
  <c r="C828" i="17" s="1"/>
  <c r="C829" i="17" s="1"/>
  <c r="C830" i="17" s="1"/>
  <c r="C831" i="17" s="1"/>
  <c r="C832" i="17" s="1"/>
  <c r="C833" i="17" s="1"/>
  <c r="C834" i="17" s="1"/>
  <c r="C835" i="17" s="1"/>
  <c r="C836" i="17" s="1"/>
  <c r="C837" i="17" s="1"/>
  <c r="C838" i="17" s="1"/>
  <c r="C839" i="17" s="1"/>
  <c r="C840" i="17" s="1"/>
  <c r="C841" i="17" s="1"/>
  <c r="C842" i="17" s="1"/>
  <c r="C843" i="17" s="1"/>
  <c r="C844" i="17" s="1"/>
  <c r="C845" i="17" s="1"/>
  <c r="C846" i="17" s="1"/>
  <c r="C847" i="17" s="1"/>
  <c r="C848" i="17" s="1"/>
  <c r="C849" i="17" s="1"/>
  <c r="C850" i="17" s="1"/>
  <c r="C851" i="17" s="1"/>
  <c r="C852" i="17" s="1"/>
  <c r="C853" i="17" s="1"/>
  <c r="C854" i="17" s="1"/>
  <c r="C855" i="17" s="1"/>
  <c r="C856" i="17" s="1"/>
  <c r="C857" i="17" s="1"/>
  <c r="C858" i="17" s="1"/>
  <c r="C859" i="17" s="1"/>
  <c r="C860" i="17" s="1"/>
  <c r="C861" i="17" s="1"/>
  <c r="C862" i="17" s="1"/>
  <c r="C863" i="17" s="1"/>
  <c r="C864" i="17" s="1"/>
  <c r="C865" i="17" s="1"/>
  <c r="C866" i="17" s="1"/>
  <c r="C867" i="17" s="1"/>
  <c r="C868" i="17" s="1"/>
  <c r="C869" i="17" s="1"/>
  <c r="C870" i="17" s="1"/>
  <c r="C871" i="17" s="1"/>
  <c r="C872" i="17" s="1"/>
  <c r="C873" i="17" s="1"/>
  <c r="C874" i="17" s="1"/>
  <c r="C875" i="17" s="1"/>
  <c r="C876" i="17" s="1"/>
  <c r="C877" i="17" s="1"/>
  <c r="C878" i="17" s="1"/>
  <c r="C879" i="17" s="1"/>
  <c r="C880" i="17" s="1"/>
  <c r="C881" i="17" s="1"/>
  <c r="C882" i="17" s="1"/>
  <c r="C883" i="17" s="1"/>
  <c r="C884" i="17" s="1"/>
  <c r="C885" i="17" s="1"/>
  <c r="C886" i="17" s="1"/>
  <c r="C887" i="17" s="1"/>
  <c r="C888" i="17" s="1"/>
  <c r="C889" i="17" s="1"/>
  <c r="C890" i="17" s="1"/>
  <c r="C891" i="17" s="1"/>
  <c r="C892" i="17" s="1"/>
  <c r="C893" i="17" s="1"/>
  <c r="C894" i="17" s="1"/>
  <c r="C895" i="17" s="1"/>
  <c r="C896" i="17" s="1"/>
  <c r="C897" i="17" s="1"/>
  <c r="C898" i="17" s="1"/>
  <c r="C899" i="17" s="1"/>
  <c r="C900" i="17" s="1"/>
  <c r="C901" i="17" s="1"/>
  <c r="C902" i="17" s="1"/>
  <c r="C903" i="17" s="1"/>
  <c r="C904" i="17" s="1"/>
  <c r="C905" i="17" s="1"/>
  <c r="C906" i="17" s="1"/>
  <c r="C907" i="17" s="1"/>
  <c r="C908" i="17" s="1"/>
  <c r="C909" i="17" s="1"/>
  <c r="C910" i="17" s="1"/>
  <c r="C911" i="17" s="1"/>
  <c r="C912" i="17" s="1"/>
  <c r="C913" i="17" s="1"/>
  <c r="C914" i="17" s="1"/>
  <c r="C915" i="17" s="1"/>
  <c r="C916" i="17" s="1"/>
  <c r="C917" i="17" s="1"/>
  <c r="C918" i="17" s="1"/>
  <c r="C919" i="17" s="1"/>
  <c r="C920" i="17" s="1"/>
  <c r="C921" i="17" s="1"/>
  <c r="C922" i="17" s="1"/>
  <c r="C923" i="17" s="1"/>
  <c r="C924" i="17" s="1"/>
  <c r="C925" i="17" s="1"/>
  <c r="C926" i="17" s="1"/>
  <c r="C927" i="17" s="1"/>
  <c r="C928" i="17" s="1"/>
  <c r="C929" i="17" s="1"/>
  <c r="C930" i="17" s="1"/>
  <c r="C931" i="17" s="1"/>
  <c r="C932" i="17" s="1"/>
  <c r="C933" i="17" s="1"/>
  <c r="C934" i="17" s="1"/>
  <c r="C935" i="17" s="1"/>
  <c r="C936" i="17" s="1"/>
  <c r="C937" i="17" s="1"/>
  <c r="C938" i="17" s="1"/>
  <c r="C939" i="17" s="1"/>
  <c r="C940" i="17" s="1"/>
  <c r="C941" i="17" s="1"/>
  <c r="C942" i="17" s="1"/>
  <c r="C943" i="17" s="1"/>
  <c r="C944" i="17" s="1"/>
  <c r="C945" i="17" s="1"/>
  <c r="C946" i="17" s="1"/>
  <c r="C947" i="17" s="1"/>
  <c r="C948" i="17" s="1"/>
  <c r="C949" i="17" s="1"/>
  <c r="C950" i="17" s="1"/>
  <c r="C951" i="17" s="1"/>
  <c r="C952" i="17" s="1"/>
  <c r="C953" i="17" s="1"/>
  <c r="C954" i="17" s="1"/>
  <c r="C955" i="17" s="1"/>
  <c r="C956" i="17" s="1"/>
  <c r="C957" i="17" s="1"/>
  <c r="C958" i="17" s="1"/>
  <c r="C959" i="17" s="1"/>
  <c r="C960" i="17" s="1"/>
  <c r="C961" i="17" s="1"/>
  <c r="C962" i="17" s="1"/>
  <c r="C963" i="17" s="1"/>
  <c r="C964" i="17" s="1"/>
  <c r="C965" i="17" s="1"/>
  <c r="C966" i="17" s="1"/>
  <c r="C967" i="17" s="1"/>
  <c r="C968" i="17" s="1"/>
  <c r="C969" i="17" s="1"/>
  <c r="C970" i="17" s="1"/>
  <c r="C971" i="17" s="1"/>
  <c r="C972" i="17" s="1"/>
  <c r="C973" i="17" s="1"/>
  <c r="C974" i="17" s="1"/>
  <c r="C975" i="17" s="1"/>
  <c r="C976" i="17" s="1"/>
  <c r="C977" i="17" s="1"/>
  <c r="C978" i="17" s="1"/>
  <c r="C979" i="17" s="1"/>
  <c r="C980" i="17" s="1"/>
  <c r="C981" i="17" s="1"/>
  <c r="C982" i="17" s="1"/>
  <c r="C983" i="17" s="1"/>
  <c r="C984" i="17" s="1"/>
  <c r="C985" i="17" s="1"/>
  <c r="C986" i="17" s="1"/>
  <c r="C987" i="17" s="1"/>
  <c r="C988" i="17" s="1"/>
  <c r="C989" i="17" s="1"/>
  <c r="C990" i="17" s="1"/>
  <c r="C991" i="17" s="1"/>
  <c r="C992" i="17" s="1"/>
  <c r="C993" i="17" s="1"/>
  <c r="C994" i="17" s="1"/>
  <c r="C995" i="17" s="1"/>
  <c r="C996" i="17" s="1"/>
  <c r="C997" i="17" s="1"/>
  <c r="C998" i="17" s="1"/>
  <c r="C999" i="17" s="1"/>
  <c r="C1000" i="17" s="1"/>
  <c r="C1001" i="17" s="1"/>
  <c r="C1002" i="17" s="1"/>
  <c r="C1003" i="17" s="1"/>
  <c r="C1004" i="17" s="1"/>
  <c r="C1005" i="17" s="1"/>
  <c r="C1006" i="17" s="1"/>
  <c r="C1007" i="17" s="1"/>
  <c r="C1008" i="17" s="1"/>
  <c r="C1009" i="17" s="1"/>
  <c r="C1010" i="17" s="1"/>
  <c r="C1011" i="17" s="1"/>
  <c r="C1012" i="17" s="1"/>
  <c r="C1013" i="17" s="1"/>
  <c r="C1014" i="17" s="1"/>
  <c r="C1015" i="17" s="1"/>
  <c r="C1016" i="17" s="1"/>
  <c r="C1017" i="17" s="1"/>
  <c r="C1018" i="17" s="1"/>
  <c r="C1019" i="17" s="1"/>
  <c r="C1020" i="17" s="1"/>
  <c r="C1021" i="17" s="1"/>
  <c r="C1022" i="17" s="1"/>
  <c r="C1023" i="17" s="1"/>
  <c r="C1024" i="17" s="1"/>
  <c r="C1025" i="17" s="1"/>
  <c r="C1026" i="17" s="1"/>
  <c r="C1027" i="17" s="1"/>
  <c r="C1028" i="17" s="1"/>
  <c r="C1029" i="17" s="1"/>
  <c r="C1030" i="17" s="1"/>
  <c r="C1031" i="17" s="1"/>
  <c r="C1032" i="17" s="1"/>
  <c r="C1033" i="17" s="1"/>
  <c r="C1034" i="17" s="1"/>
  <c r="C1035" i="17" s="1"/>
  <c r="C1036" i="17" s="1"/>
  <c r="C1037" i="17" s="1"/>
  <c r="C1038" i="17" s="1"/>
  <c r="C1039" i="17" s="1"/>
  <c r="C1040" i="17" s="1"/>
  <c r="C1041" i="17" s="1"/>
  <c r="C1042" i="17" s="1"/>
  <c r="C1043" i="17" s="1"/>
  <c r="C1044" i="17" s="1"/>
  <c r="C1045" i="17" s="1"/>
  <c r="C1046" i="17" s="1"/>
  <c r="C1047" i="17" s="1"/>
  <c r="C1048" i="17" s="1"/>
  <c r="C1049" i="17" s="1"/>
  <c r="C1050" i="17" s="1"/>
  <c r="C1051" i="17" s="1"/>
  <c r="C1052" i="17" s="1"/>
  <c r="C1053" i="17" s="1"/>
  <c r="C1054" i="17" s="1"/>
  <c r="C1055" i="17" s="1"/>
  <c r="C1056" i="17" s="1"/>
  <c r="C1057" i="17" s="1"/>
  <c r="C1058" i="17" s="1"/>
  <c r="C1059" i="17" s="1"/>
  <c r="C1060" i="17" s="1"/>
  <c r="C1061" i="17" s="1"/>
  <c r="C1062" i="17" s="1"/>
  <c r="C1063" i="17" s="1"/>
  <c r="C1064" i="17" s="1"/>
  <c r="C1065" i="17" s="1"/>
  <c r="C1066" i="17" s="1"/>
  <c r="C1067" i="17" s="1"/>
  <c r="C1068" i="17" s="1"/>
  <c r="C1069" i="17" s="1"/>
  <c r="C1070" i="17" s="1"/>
  <c r="C1071" i="17" s="1"/>
  <c r="C1072" i="17" s="1"/>
  <c r="C1073" i="17" s="1"/>
  <c r="C1074" i="17" s="1"/>
  <c r="C1075" i="17" s="1"/>
  <c r="C1076" i="17" s="1"/>
  <c r="C1077" i="17" s="1"/>
  <c r="C1078" i="17" s="1"/>
  <c r="C1079" i="17" s="1"/>
  <c r="C1080" i="17" s="1"/>
  <c r="C1081" i="17" s="1"/>
  <c r="C1082" i="17" s="1"/>
  <c r="C1083" i="17" s="1"/>
  <c r="C1084" i="17" s="1"/>
  <c r="C1085" i="17" s="1"/>
  <c r="C1086" i="17" s="1"/>
  <c r="C1087" i="17" s="1"/>
  <c r="C1088" i="17" s="1"/>
  <c r="C1089" i="17" s="1"/>
  <c r="C1090" i="17" s="1"/>
  <c r="C1091" i="17" s="1"/>
  <c r="C1092" i="17" s="1"/>
  <c r="C1093" i="17" s="1"/>
  <c r="C1094" i="17" s="1"/>
  <c r="C1095" i="17" s="1"/>
  <c r="C1096" i="17" s="1"/>
  <c r="C1097" i="17" s="1"/>
  <c r="C1098" i="17" s="1"/>
  <c r="C1099" i="17" s="1"/>
  <c r="C1100" i="17" s="1"/>
  <c r="C1101" i="17" s="1"/>
  <c r="C1102" i="17" s="1"/>
  <c r="C1103" i="17" s="1"/>
  <c r="C1104" i="17" s="1"/>
  <c r="C1105" i="17" s="1"/>
  <c r="C1106" i="17" s="1"/>
  <c r="C1107" i="17" s="1"/>
  <c r="C1108" i="17" s="1"/>
  <c r="C1109" i="17" s="1"/>
  <c r="C1110" i="17" s="1"/>
  <c r="C1111" i="17" s="1"/>
  <c r="C1112" i="17" s="1"/>
  <c r="C1113" i="17" s="1"/>
  <c r="C1114" i="17" s="1"/>
  <c r="C1115" i="17" s="1"/>
  <c r="C1116" i="17" s="1"/>
  <c r="C1117" i="17" s="1"/>
  <c r="C1118" i="17" s="1"/>
  <c r="C1119" i="17" s="1"/>
  <c r="C1120" i="17" s="1"/>
  <c r="C1121" i="17" s="1"/>
  <c r="C1122" i="17" s="1"/>
  <c r="C1123" i="17" s="1"/>
  <c r="C1124" i="17" s="1"/>
  <c r="C1125" i="17" s="1"/>
  <c r="C1126" i="17" s="1"/>
  <c r="C1127" i="17" s="1"/>
  <c r="C1128" i="17" s="1"/>
  <c r="C1129" i="17" s="1"/>
  <c r="C1130" i="17" s="1"/>
  <c r="C1131" i="17" s="1"/>
  <c r="C1132" i="17" s="1"/>
  <c r="C1133" i="17" s="1"/>
  <c r="C1134" i="17" s="1"/>
  <c r="C1135" i="17" s="1"/>
  <c r="C1136" i="17" s="1"/>
  <c r="C1137" i="17" s="1"/>
  <c r="C1138" i="17" s="1"/>
  <c r="C1139" i="17" s="1"/>
  <c r="C1140" i="17" s="1"/>
  <c r="C1141" i="17" s="1"/>
  <c r="C1142" i="17" s="1"/>
  <c r="C1143" i="17" s="1"/>
  <c r="C1144" i="17" s="1"/>
  <c r="C1145" i="17" s="1"/>
  <c r="C1146" i="17" s="1"/>
  <c r="C1147" i="17" s="1"/>
  <c r="C1148" i="17" s="1"/>
  <c r="C1149" i="17" s="1"/>
  <c r="C1150" i="17" s="1"/>
  <c r="C1151" i="17" s="1"/>
  <c r="C1152" i="17" s="1"/>
  <c r="C1153" i="17" s="1"/>
  <c r="C1154" i="17" s="1"/>
  <c r="C1155" i="17" s="1"/>
  <c r="C1156" i="17" s="1"/>
  <c r="C1157" i="17" s="1"/>
  <c r="C1158" i="17" s="1"/>
  <c r="C1159" i="17" s="1"/>
  <c r="C1160" i="17" s="1"/>
  <c r="C1161" i="17" s="1"/>
  <c r="C1162" i="17" s="1"/>
  <c r="C1163" i="17" s="1"/>
  <c r="C1164" i="17" s="1"/>
  <c r="C1165" i="17" s="1"/>
  <c r="C1166" i="17" s="1"/>
  <c r="C1167" i="17" s="1"/>
  <c r="C1168" i="17" s="1"/>
  <c r="C1169" i="17" s="1"/>
  <c r="C1170" i="17" s="1"/>
  <c r="C1171" i="17" s="1"/>
  <c r="C1172" i="17" s="1"/>
  <c r="C1173" i="17" s="1"/>
  <c r="C1174" i="17" s="1"/>
  <c r="C1175" i="17" s="1"/>
  <c r="C1176" i="17" s="1"/>
  <c r="C1177" i="17" s="1"/>
  <c r="C1178" i="17" s="1"/>
  <c r="C1179" i="17" s="1"/>
  <c r="C1180" i="17" s="1"/>
  <c r="C1181" i="17" s="1"/>
  <c r="C1182" i="17" s="1"/>
  <c r="C1183" i="17" s="1"/>
  <c r="C1184" i="17" s="1"/>
  <c r="C1185" i="17" s="1"/>
  <c r="C1186" i="17" s="1"/>
  <c r="C1187" i="17" s="1"/>
  <c r="C1188" i="17" s="1"/>
  <c r="C1189" i="17" s="1"/>
  <c r="C1190" i="17" s="1"/>
  <c r="C1191" i="17" s="1"/>
  <c r="C1192" i="17" s="1"/>
  <c r="C1193" i="17" s="1"/>
  <c r="C1194" i="17" s="1"/>
  <c r="C1195" i="17" s="1"/>
  <c r="C1196" i="17" s="1"/>
  <c r="C1197" i="17" s="1"/>
  <c r="C1198" i="17" s="1"/>
  <c r="C1199" i="17" s="1"/>
  <c r="C1200" i="17" s="1"/>
  <c r="C1201" i="17" s="1"/>
  <c r="C1202" i="17" s="1"/>
  <c r="C1203" i="17" s="1"/>
  <c r="C1204" i="17" s="1"/>
  <c r="C1205" i="17" s="1"/>
  <c r="C1206" i="17" s="1"/>
  <c r="C1207" i="17" s="1"/>
  <c r="C1208" i="17" s="1"/>
  <c r="C1209" i="17" s="1"/>
  <c r="C1210" i="17" s="1"/>
  <c r="C1211" i="17" s="1"/>
  <c r="C1212" i="17" s="1"/>
  <c r="C1213" i="17" s="1"/>
  <c r="C1214" i="17" s="1"/>
  <c r="C1215" i="17" s="1"/>
  <c r="C1216" i="17" s="1"/>
  <c r="C1217" i="17" s="1"/>
  <c r="C1218" i="17" s="1"/>
  <c r="C1219" i="17" s="1"/>
  <c r="C1220" i="17" s="1"/>
  <c r="C1221" i="17" s="1"/>
  <c r="C1222" i="17" s="1"/>
  <c r="C1223" i="17" s="1"/>
  <c r="C1224" i="17" s="1"/>
  <c r="C1225" i="17" s="1"/>
  <c r="C1226" i="17" s="1"/>
  <c r="C1227" i="17" s="1"/>
  <c r="C1228" i="17" s="1"/>
  <c r="C1229" i="17" s="1"/>
  <c r="C1230" i="17" s="1"/>
  <c r="C1231" i="17" s="1"/>
  <c r="C1232" i="17" s="1"/>
  <c r="C1233" i="17" s="1"/>
  <c r="C1234" i="17" s="1"/>
  <c r="C1235" i="17" s="1"/>
  <c r="C1236" i="17" s="1"/>
  <c r="C1237" i="17" s="1"/>
  <c r="C1238" i="17" s="1"/>
  <c r="C1239" i="17" s="1"/>
  <c r="C1240" i="17" s="1"/>
  <c r="C1241" i="17" s="1"/>
  <c r="C1242" i="17" s="1"/>
  <c r="C1243" i="17" s="1"/>
  <c r="C1244" i="17" s="1"/>
  <c r="C1245" i="17" s="1"/>
  <c r="C1246" i="17" s="1"/>
  <c r="C1247" i="17" s="1"/>
  <c r="C1248" i="17" s="1"/>
  <c r="C1249" i="17" s="1"/>
  <c r="C1250" i="17" s="1"/>
  <c r="C1251" i="17" s="1"/>
  <c r="C1252" i="17" s="1"/>
  <c r="C1253" i="17" s="1"/>
  <c r="C1254" i="17" s="1"/>
  <c r="C1255" i="17" s="1"/>
  <c r="C1256" i="17" s="1"/>
  <c r="C1257" i="17" s="1"/>
  <c r="C1258" i="17" s="1"/>
  <c r="C1259" i="17" s="1"/>
  <c r="C1260" i="17" s="1"/>
  <c r="C1261" i="17" s="1"/>
  <c r="C1262" i="17" s="1"/>
  <c r="C1263" i="17" s="1"/>
  <c r="C1264" i="17" s="1"/>
  <c r="C1265" i="17" s="1"/>
  <c r="C1266" i="17" s="1"/>
  <c r="C1267" i="17" s="1"/>
  <c r="C1268" i="17" s="1"/>
  <c r="C1269" i="17" s="1"/>
  <c r="C1270" i="17" s="1"/>
  <c r="C1271" i="17" s="1"/>
  <c r="C1272" i="17" s="1"/>
  <c r="C1273" i="17" s="1"/>
  <c r="C1274" i="17" s="1"/>
  <c r="C1275" i="17" s="1"/>
  <c r="C1276" i="17" s="1"/>
  <c r="C1277" i="17" s="1"/>
  <c r="C1278" i="17" s="1"/>
  <c r="C1279" i="17" s="1"/>
  <c r="C1280" i="17" s="1"/>
  <c r="C1281" i="17" s="1"/>
  <c r="C1282" i="17" s="1"/>
  <c r="C1283" i="17" s="1"/>
  <c r="C1284" i="17" s="1"/>
  <c r="C1285" i="17" s="1"/>
  <c r="C1286" i="17" s="1"/>
  <c r="C1287" i="17" s="1"/>
  <c r="C1288" i="17" s="1"/>
  <c r="C1289" i="17" s="1"/>
  <c r="C1290" i="17" s="1"/>
  <c r="C1291" i="17" s="1"/>
  <c r="C1292" i="17" s="1"/>
  <c r="C1293" i="17" s="1"/>
  <c r="C1294" i="17" s="1"/>
  <c r="C1295" i="17" s="1"/>
  <c r="C1296" i="17" s="1"/>
  <c r="C1297" i="17" s="1"/>
  <c r="C1298" i="17" s="1"/>
  <c r="C1299" i="17" s="1"/>
  <c r="C1300" i="17" s="1"/>
  <c r="C1301" i="17" s="1"/>
  <c r="C1302" i="17" s="1"/>
  <c r="C1303" i="17" s="1"/>
  <c r="C1304" i="17" s="1"/>
  <c r="C1305" i="17" s="1"/>
  <c r="C1306" i="17" s="1"/>
  <c r="C1307" i="17" s="1"/>
  <c r="C1308" i="17" s="1"/>
  <c r="C1309" i="17" s="1"/>
  <c r="C1310" i="17" s="1"/>
  <c r="C1311" i="17" s="1"/>
  <c r="C1312" i="17" s="1"/>
  <c r="C1313" i="17" s="1"/>
  <c r="C1314" i="17" s="1"/>
  <c r="C1315" i="17" s="1"/>
  <c r="C1316" i="17" s="1"/>
  <c r="C1317" i="17" s="1"/>
  <c r="C1318" i="17" s="1"/>
  <c r="C1319" i="17" s="1"/>
  <c r="C1320" i="17" s="1"/>
  <c r="C1321" i="17" s="1"/>
  <c r="C1322" i="17" s="1"/>
  <c r="C1323" i="17" s="1"/>
  <c r="C1324" i="17" s="1"/>
  <c r="C1325" i="17" s="1"/>
  <c r="C1326" i="17" s="1"/>
  <c r="C1327" i="17" s="1"/>
  <c r="C1328" i="17" s="1"/>
  <c r="C1329" i="17" s="1"/>
  <c r="C1330" i="17" s="1"/>
  <c r="C1331" i="17" s="1"/>
  <c r="C1332" i="17" s="1"/>
  <c r="C1333" i="17" s="1"/>
  <c r="C1334" i="17" s="1"/>
  <c r="C1335" i="17" s="1"/>
  <c r="C1336" i="17" s="1"/>
  <c r="C1337" i="17" s="1"/>
  <c r="C1338" i="17" s="1"/>
  <c r="C1339" i="17" s="1"/>
  <c r="C1340" i="17" s="1"/>
  <c r="C1341" i="17" s="1"/>
  <c r="C1342" i="17" s="1"/>
  <c r="C1343" i="17" s="1"/>
  <c r="C1344" i="17" s="1"/>
  <c r="C1345" i="17" s="1"/>
  <c r="C1346" i="17" s="1"/>
  <c r="C1347" i="17" s="1"/>
  <c r="C1348" i="17" s="1"/>
  <c r="C1349" i="17" s="1"/>
  <c r="C1350" i="17" s="1"/>
  <c r="C1351" i="17" s="1"/>
  <c r="C1352" i="17" s="1"/>
  <c r="C1353" i="17" s="1"/>
  <c r="C1354" i="17" s="1"/>
  <c r="C1355" i="17" s="1"/>
  <c r="C1356" i="17" s="1"/>
  <c r="C1357" i="17" s="1"/>
  <c r="C1358" i="17" s="1"/>
  <c r="C1359" i="17" s="1"/>
  <c r="C1360" i="17" s="1"/>
  <c r="C1361" i="17" s="1"/>
  <c r="C1362" i="17" s="1"/>
  <c r="C1363" i="17" s="1"/>
  <c r="C1364" i="17" s="1"/>
  <c r="C1365" i="17" s="1"/>
  <c r="C1366" i="17" s="1"/>
  <c r="C1367" i="17" s="1"/>
  <c r="C1368" i="17" s="1"/>
  <c r="C1369" i="17" s="1"/>
  <c r="C1370" i="17" s="1"/>
  <c r="C1371" i="17" s="1"/>
  <c r="C1372" i="17" s="1"/>
  <c r="C1373" i="17" s="1"/>
  <c r="C1374" i="17" s="1"/>
  <c r="C1375" i="17" s="1"/>
  <c r="C1376" i="17" s="1"/>
  <c r="C1377" i="17" s="1"/>
  <c r="C1378" i="17" s="1"/>
  <c r="C1379" i="17" s="1"/>
  <c r="C1380" i="17" s="1"/>
  <c r="C1381" i="17" s="1"/>
  <c r="C1382" i="17" s="1"/>
  <c r="C1383" i="17" s="1"/>
  <c r="C1384" i="17" s="1"/>
  <c r="C1385" i="17" s="1"/>
  <c r="C1386" i="17" s="1"/>
  <c r="C1387" i="17" s="1"/>
  <c r="C1388" i="17" s="1"/>
  <c r="C1389" i="17" s="1"/>
  <c r="C1390" i="17" s="1"/>
  <c r="C1391" i="17" s="1"/>
  <c r="C1392" i="17" s="1"/>
  <c r="C1393" i="17" s="1"/>
  <c r="C1394" i="17" s="1"/>
  <c r="C1395" i="17" s="1"/>
  <c r="C1396" i="17" s="1"/>
  <c r="C1397" i="17" s="1"/>
  <c r="C1398" i="17" s="1"/>
  <c r="C1399" i="17" s="1"/>
  <c r="C1400" i="17" s="1"/>
  <c r="C1401" i="17" s="1"/>
  <c r="C1402" i="17" s="1"/>
  <c r="C1403" i="17" s="1"/>
  <c r="C1404" i="17" s="1"/>
  <c r="C1405" i="17" s="1"/>
  <c r="C1406" i="17" s="1"/>
  <c r="C1407" i="17" s="1"/>
  <c r="C1408" i="17" s="1"/>
  <c r="C1409" i="17" s="1"/>
  <c r="C1410" i="17" s="1"/>
  <c r="C1411" i="17" s="1"/>
  <c r="C1412" i="17" s="1"/>
  <c r="C1413" i="17" s="1"/>
  <c r="C1414" i="17" s="1"/>
  <c r="C1415" i="17" s="1"/>
  <c r="C1416" i="17" s="1"/>
  <c r="C1417" i="17" s="1"/>
  <c r="C1418" i="17" s="1"/>
  <c r="C1419" i="17" s="1"/>
  <c r="C1420" i="17" s="1"/>
  <c r="C1421" i="17" s="1"/>
  <c r="C1422" i="17" s="1"/>
  <c r="C1423" i="17" s="1"/>
  <c r="C1424" i="17" s="1"/>
  <c r="C1425" i="17" s="1"/>
  <c r="C1426" i="17" s="1"/>
  <c r="C1427" i="17" s="1"/>
  <c r="C1428" i="17" s="1"/>
  <c r="C599" i="17"/>
  <c r="C600" i="17"/>
  <c r="C601" i="17"/>
  <c r="C602" i="17" s="1"/>
  <c r="C603" i="17" s="1"/>
  <c r="C604" i="17" s="1"/>
  <c r="C605" i="17" s="1"/>
  <c r="C606" i="17" s="1"/>
  <c r="C607" i="17" s="1"/>
  <c r="C608" i="17" s="1"/>
  <c r="C609" i="17" s="1"/>
  <c r="C610" i="17" s="1"/>
  <c r="C611" i="17" s="1"/>
  <c r="C612" i="17" s="1"/>
  <c r="C613" i="17" s="1"/>
  <c r="C614" i="17" s="1"/>
  <c r="C423" i="17"/>
  <c r="C424" i="17"/>
  <c r="C425" i="17" s="1"/>
  <c r="C426" i="17" s="1"/>
  <c r="C427" i="17" s="1"/>
  <c r="C428" i="17" s="1"/>
  <c r="C429" i="17" s="1"/>
  <c r="C430" i="17" s="1"/>
  <c r="C431" i="17" s="1"/>
  <c r="C432" i="17" s="1"/>
  <c r="C433" i="17" s="1"/>
  <c r="C434" i="17" s="1"/>
  <c r="C435" i="17" s="1"/>
  <c r="C436" i="17" s="1"/>
  <c r="C437" i="17" s="1"/>
  <c r="C438" i="17" s="1"/>
  <c r="C439" i="17" s="1"/>
  <c r="C440" i="17" s="1"/>
  <c r="C441" i="17" s="1"/>
  <c r="C442" i="17" s="1"/>
  <c r="C443" i="17" s="1"/>
  <c r="C444" i="17" s="1"/>
  <c r="C445" i="17" s="1"/>
  <c r="C446" i="17" s="1"/>
  <c r="C447" i="17" s="1"/>
  <c r="C448" i="17" s="1"/>
  <c r="C449" i="17" s="1"/>
  <c r="C450" i="17" s="1"/>
  <c r="C451" i="17" s="1"/>
  <c r="C452" i="17" s="1"/>
  <c r="C453" i="17" s="1"/>
  <c r="C454" i="17" s="1"/>
  <c r="C455" i="17" s="1"/>
  <c r="C456" i="17" s="1"/>
  <c r="C457" i="17" s="1"/>
  <c r="C458" i="17" s="1"/>
  <c r="C459" i="17" s="1"/>
  <c r="C460" i="17" s="1"/>
  <c r="C461" i="17" s="1"/>
  <c r="C462" i="17" s="1"/>
  <c r="C463" i="17" s="1"/>
  <c r="C464" i="17" s="1"/>
  <c r="C465" i="17" s="1"/>
  <c r="C466" i="17" s="1"/>
  <c r="C467" i="17" s="1"/>
  <c r="C468" i="17" s="1"/>
  <c r="C469" i="17" s="1"/>
  <c r="C470" i="17" s="1"/>
  <c r="C471" i="17" s="1"/>
  <c r="C472" i="17" s="1"/>
  <c r="C473" i="17" s="1"/>
  <c r="C474" i="17" s="1"/>
  <c r="C475" i="17" s="1"/>
  <c r="C476" i="17" s="1"/>
  <c r="C477" i="17" s="1"/>
  <c r="C478" i="17" s="1"/>
  <c r="C479" i="17" s="1"/>
  <c r="C480" i="17" s="1"/>
  <c r="C481" i="17" s="1"/>
  <c r="C482" i="17" s="1"/>
  <c r="C483" i="17" s="1"/>
  <c r="C484" i="17" s="1"/>
  <c r="C485" i="17" s="1"/>
  <c r="C486" i="17" s="1"/>
  <c r="C487" i="17" s="1"/>
  <c r="C488" i="17" s="1"/>
  <c r="C489" i="17" s="1"/>
  <c r="C490" i="17" s="1"/>
  <c r="C491" i="17" s="1"/>
  <c r="C492" i="17" s="1"/>
  <c r="C493" i="17" s="1"/>
  <c r="C494" i="17" s="1"/>
  <c r="C495" i="17" s="1"/>
  <c r="C496" i="17" s="1"/>
  <c r="C497" i="17" s="1"/>
  <c r="C498" i="17" s="1"/>
  <c r="C499" i="17" s="1"/>
  <c r="C500" i="17" s="1"/>
  <c r="C501" i="17" s="1"/>
  <c r="C502" i="17" s="1"/>
  <c r="C503" i="17" s="1"/>
  <c r="C504" i="17" s="1"/>
  <c r="C505" i="17" s="1"/>
  <c r="C506" i="17" s="1"/>
  <c r="C507" i="17" s="1"/>
  <c r="C508" i="17" s="1"/>
  <c r="C509" i="17" s="1"/>
  <c r="C510" i="17" s="1"/>
  <c r="C511" i="17" s="1"/>
  <c r="C512" i="17" s="1"/>
  <c r="C513" i="17" s="1"/>
  <c r="C514" i="17" s="1"/>
  <c r="C515" i="17" s="1"/>
  <c r="C516" i="17" s="1"/>
  <c r="C517" i="17" s="1"/>
  <c r="C518" i="17" s="1"/>
  <c r="C519" i="17" s="1"/>
  <c r="C520" i="17" s="1"/>
  <c r="C521" i="17" s="1"/>
  <c r="C522" i="17" s="1"/>
  <c r="C523" i="17" s="1"/>
  <c r="C524" i="17" s="1"/>
  <c r="C525" i="17" s="1"/>
  <c r="C526" i="17" s="1"/>
  <c r="C527" i="17" s="1"/>
  <c r="C528" i="17" s="1"/>
  <c r="C529" i="17" s="1"/>
  <c r="C530" i="17" s="1"/>
  <c r="C531" i="17" s="1"/>
  <c r="C532" i="17" s="1"/>
  <c r="C533" i="17" s="1"/>
  <c r="C534" i="17" s="1"/>
  <c r="C535" i="17" s="1"/>
  <c r="C536" i="17" s="1"/>
  <c r="C537" i="17" s="1"/>
  <c r="C538" i="17" s="1"/>
  <c r="C539" i="17" s="1"/>
  <c r="C540" i="17" s="1"/>
  <c r="C541" i="17" s="1"/>
  <c r="C542" i="17" s="1"/>
  <c r="C543" i="17" s="1"/>
  <c r="C544" i="17" s="1"/>
  <c r="C545" i="17" s="1"/>
  <c r="C546" i="17" s="1"/>
  <c r="C547" i="17" s="1"/>
  <c r="C548" i="17" s="1"/>
  <c r="C549" i="17" s="1"/>
  <c r="C550" i="17" s="1"/>
  <c r="C551" i="17" s="1"/>
  <c r="C552" i="17" s="1"/>
  <c r="C553" i="17" s="1"/>
  <c r="C554" i="17" s="1"/>
  <c r="C555" i="17" s="1"/>
  <c r="C556" i="17" s="1"/>
  <c r="C557" i="17" s="1"/>
  <c r="C558" i="17" s="1"/>
  <c r="C559" i="17" s="1"/>
  <c r="C560" i="17" s="1"/>
  <c r="C561" i="17" s="1"/>
  <c r="C562" i="17" s="1"/>
  <c r="C563" i="17" s="1"/>
  <c r="C564" i="17" s="1"/>
  <c r="C565" i="17" s="1"/>
  <c r="C566" i="17" s="1"/>
  <c r="C567" i="17" s="1"/>
  <c r="C568" i="17" s="1"/>
  <c r="C569" i="17" s="1"/>
  <c r="C570" i="17" s="1"/>
  <c r="C571" i="17" s="1"/>
  <c r="C572" i="17" s="1"/>
  <c r="C573" i="17" s="1"/>
  <c r="C574" i="17" s="1"/>
  <c r="C575" i="17" s="1"/>
  <c r="C576" i="17" s="1"/>
  <c r="C577" i="17" s="1"/>
  <c r="C578" i="17" s="1"/>
  <c r="C579" i="17" s="1"/>
  <c r="C580" i="17" s="1"/>
  <c r="C581" i="17" s="1"/>
  <c r="C582" i="17" s="1"/>
  <c r="C583" i="17" s="1"/>
  <c r="C584" i="17" s="1"/>
  <c r="C585" i="17" s="1"/>
  <c r="C586" i="17" s="1"/>
  <c r="C587" i="17" s="1"/>
  <c r="C588" i="17" s="1"/>
  <c r="C589" i="17" s="1"/>
  <c r="C590" i="17" s="1"/>
  <c r="C591" i="17" s="1"/>
  <c r="C592" i="17" s="1"/>
  <c r="C593" i="17" s="1"/>
  <c r="C594" i="17" s="1"/>
  <c r="C595" i="17" s="1"/>
  <c r="C596" i="17" s="1"/>
  <c r="C597" i="17" s="1"/>
  <c r="C598" i="17" s="1"/>
  <c r="C4" i="17"/>
  <c r="C5" i="17"/>
  <c r="C6" i="17" s="1"/>
  <c r="C7" i="17" s="1"/>
  <c r="C8" i="17" s="1"/>
  <c r="C9" i="17" s="1"/>
  <c r="C10" i="17" s="1"/>
  <c r="C11" i="17" s="1"/>
  <c r="C12" i="17" s="1"/>
  <c r="C13" i="17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32" i="17" s="1"/>
  <c r="C133" i="17" s="1"/>
  <c r="C134" i="17" s="1"/>
  <c r="C135" i="17" s="1"/>
  <c r="C136" i="17" s="1"/>
  <c r="C137" i="17" s="1"/>
  <c r="C138" i="17" s="1"/>
  <c r="C139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49" i="17" s="1"/>
  <c r="C150" i="17" s="1"/>
  <c r="C151" i="17" s="1"/>
  <c r="C152" i="17" s="1"/>
  <c r="C153" i="17" s="1"/>
  <c r="C154" i="17" s="1"/>
  <c r="C155" i="17" s="1"/>
  <c r="C156" i="17" s="1"/>
  <c r="C157" i="17" s="1"/>
  <c r="C158" i="17" s="1"/>
  <c r="C159" i="17" s="1"/>
  <c r="C160" i="17" s="1"/>
  <c r="C161" i="17" s="1"/>
  <c r="C162" i="17" s="1"/>
  <c r="C163" i="17" s="1"/>
  <c r="C164" i="17" s="1"/>
  <c r="C165" i="17" s="1"/>
  <c r="C166" i="17" s="1"/>
  <c r="C167" i="17" s="1"/>
  <c r="C168" i="17" s="1"/>
  <c r="C169" i="17" s="1"/>
  <c r="C170" i="17" s="1"/>
  <c r="C171" i="17" s="1"/>
  <c r="C172" i="17" s="1"/>
  <c r="C173" i="17" s="1"/>
  <c r="C174" i="17" s="1"/>
  <c r="C175" i="17" s="1"/>
  <c r="C176" i="17" s="1"/>
  <c r="C177" i="17" s="1"/>
  <c r="C178" i="17" s="1"/>
  <c r="C179" i="17" s="1"/>
  <c r="C180" i="17" s="1"/>
  <c r="C181" i="17" s="1"/>
  <c r="C182" i="17" s="1"/>
  <c r="C183" i="17" s="1"/>
  <c r="C184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194" i="17" s="1"/>
  <c r="C195" i="17" s="1"/>
  <c r="C196" i="17" s="1"/>
  <c r="C197" i="17" s="1"/>
  <c r="C198" i="17" s="1"/>
  <c r="C199" i="17" s="1"/>
  <c r="C200" i="17" s="1"/>
  <c r="C201" i="17" s="1"/>
  <c r="C202" i="17" s="1"/>
  <c r="C203" i="17" s="1"/>
  <c r="C204" i="17" s="1"/>
  <c r="C205" i="17" s="1"/>
  <c r="C206" i="17" s="1"/>
  <c r="C207" i="17" s="1"/>
  <c r="C208" i="17" s="1"/>
  <c r="C209" i="17" s="1"/>
  <c r="C210" i="17" s="1"/>
  <c r="C211" i="17" s="1"/>
  <c r="C212" i="17" s="1"/>
  <c r="C213" i="17" s="1"/>
  <c r="C214" i="17" s="1"/>
  <c r="C215" i="17" s="1"/>
  <c r="C216" i="17" s="1"/>
  <c r="C217" i="17" s="1"/>
  <c r="C218" i="17" s="1"/>
  <c r="C219" i="17" s="1"/>
  <c r="C220" i="17" s="1"/>
  <c r="C221" i="17" s="1"/>
  <c r="C222" i="17" s="1"/>
  <c r="C223" i="17" s="1"/>
  <c r="C224" i="17" s="1"/>
  <c r="C225" i="17" s="1"/>
  <c r="C226" i="17" s="1"/>
  <c r="C227" i="17" s="1"/>
  <c r="C228" i="17" s="1"/>
  <c r="C229" i="17" s="1"/>
  <c r="C230" i="17" s="1"/>
  <c r="C231" i="17" s="1"/>
  <c r="C232" i="17" s="1"/>
  <c r="C233" i="17" s="1"/>
  <c r="C234" i="17" s="1"/>
  <c r="C235" i="17" s="1"/>
  <c r="C236" i="17" s="1"/>
  <c r="C237" i="17" s="1"/>
  <c r="C238" i="17" s="1"/>
  <c r="C239" i="17" s="1"/>
  <c r="C240" i="17" s="1"/>
  <c r="C241" i="17" s="1"/>
  <c r="C242" i="17" s="1"/>
  <c r="C243" i="17" s="1"/>
  <c r="C244" i="17" s="1"/>
  <c r="C245" i="17" s="1"/>
  <c r="C246" i="17" s="1"/>
  <c r="C247" i="17" s="1"/>
  <c r="C248" i="17" s="1"/>
  <c r="C249" i="17" s="1"/>
  <c r="C250" i="17" s="1"/>
  <c r="C251" i="17" s="1"/>
  <c r="C252" i="17" s="1"/>
  <c r="C253" i="17" s="1"/>
  <c r="C254" i="17" s="1"/>
  <c r="C255" i="17" s="1"/>
  <c r="C256" i="17" s="1"/>
  <c r="C257" i="17" s="1"/>
  <c r="C258" i="17" s="1"/>
  <c r="C259" i="17" s="1"/>
  <c r="C260" i="17" s="1"/>
  <c r="C261" i="17" s="1"/>
  <c r="C262" i="17" s="1"/>
  <c r="C263" i="17" s="1"/>
  <c r="C264" i="17" s="1"/>
  <c r="C265" i="17" s="1"/>
  <c r="C266" i="17" s="1"/>
  <c r="C267" i="17" s="1"/>
  <c r="C268" i="17" s="1"/>
  <c r="C269" i="17" s="1"/>
  <c r="C270" i="17" s="1"/>
  <c r="C271" i="17" s="1"/>
  <c r="C272" i="17" s="1"/>
  <c r="C273" i="17" s="1"/>
  <c r="C274" i="17" s="1"/>
  <c r="C275" i="17" s="1"/>
  <c r="C276" i="17" s="1"/>
  <c r="C277" i="17" s="1"/>
  <c r="C278" i="17" s="1"/>
  <c r="C279" i="17" s="1"/>
  <c r="C280" i="17" s="1"/>
  <c r="C281" i="17" s="1"/>
  <c r="C282" i="17" s="1"/>
  <c r="C283" i="17" s="1"/>
  <c r="C284" i="17" s="1"/>
  <c r="C285" i="17" s="1"/>
  <c r="C286" i="17" s="1"/>
  <c r="C287" i="17" s="1"/>
  <c r="C288" i="17" s="1"/>
  <c r="C289" i="17" s="1"/>
  <c r="C290" i="17" s="1"/>
  <c r="C291" i="17" s="1"/>
  <c r="C292" i="17" s="1"/>
  <c r="C293" i="17" s="1"/>
  <c r="C294" i="17" s="1"/>
  <c r="C295" i="17" s="1"/>
  <c r="C296" i="17" s="1"/>
  <c r="C297" i="17" s="1"/>
  <c r="C298" i="17" s="1"/>
  <c r="C299" i="17" s="1"/>
  <c r="C300" i="17" s="1"/>
  <c r="C301" i="17" s="1"/>
  <c r="C302" i="17" s="1"/>
  <c r="C303" i="17" s="1"/>
  <c r="C304" i="17" s="1"/>
  <c r="C305" i="17" s="1"/>
  <c r="C306" i="17" s="1"/>
  <c r="C307" i="17" s="1"/>
  <c r="C308" i="17" s="1"/>
  <c r="C309" i="17" s="1"/>
  <c r="C310" i="17" s="1"/>
  <c r="C311" i="17" s="1"/>
  <c r="C312" i="17" s="1"/>
  <c r="C313" i="17" s="1"/>
  <c r="C314" i="17" s="1"/>
  <c r="C315" i="17" s="1"/>
  <c r="C316" i="17" s="1"/>
  <c r="C317" i="17" s="1"/>
  <c r="C318" i="17" s="1"/>
  <c r="C319" i="17" s="1"/>
  <c r="C320" i="17" s="1"/>
  <c r="C321" i="17" s="1"/>
  <c r="C322" i="17" s="1"/>
  <c r="C323" i="17" s="1"/>
  <c r="C324" i="17" s="1"/>
  <c r="C325" i="17" s="1"/>
  <c r="C326" i="17" s="1"/>
  <c r="C327" i="17" s="1"/>
  <c r="C328" i="17" s="1"/>
  <c r="C329" i="17" s="1"/>
  <c r="C330" i="17" s="1"/>
  <c r="C331" i="17" s="1"/>
  <c r="C332" i="17" s="1"/>
  <c r="C333" i="17" s="1"/>
  <c r="C334" i="17" s="1"/>
  <c r="C335" i="17" s="1"/>
  <c r="C336" i="17" s="1"/>
  <c r="C337" i="17" s="1"/>
  <c r="C338" i="17" s="1"/>
  <c r="C339" i="17" s="1"/>
  <c r="C340" i="17" s="1"/>
  <c r="C341" i="17" s="1"/>
  <c r="C342" i="17" s="1"/>
  <c r="C343" i="17" s="1"/>
  <c r="C344" i="17" s="1"/>
  <c r="C345" i="17" s="1"/>
  <c r="C346" i="17" s="1"/>
  <c r="C347" i="17" s="1"/>
  <c r="C348" i="17" s="1"/>
  <c r="C349" i="17" s="1"/>
  <c r="C350" i="17" s="1"/>
  <c r="C351" i="17" s="1"/>
  <c r="C352" i="17" s="1"/>
  <c r="C353" i="17" s="1"/>
  <c r="C354" i="17" s="1"/>
  <c r="C355" i="17" s="1"/>
  <c r="C356" i="17" s="1"/>
  <c r="C357" i="17" s="1"/>
  <c r="C358" i="17" s="1"/>
  <c r="C359" i="17" s="1"/>
  <c r="C360" i="17" s="1"/>
  <c r="C361" i="17" s="1"/>
  <c r="C362" i="17" s="1"/>
  <c r="C363" i="17" s="1"/>
  <c r="C364" i="17" s="1"/>
  <c r="C365" i="17" s="1"/>
  <c r="C366" i="17" s="1"/>
  <c r="C367" i="17" s="1"/>
  <c r="C368" i="17" s="1"/>
  <c r="C369" i="17" s="1"/>
  <c r="C370" i="17" s="1"/>
  <c r="C371" i="17" s="1"/>
  <c r="C372" i="17" s="1"/>
  <c r="C373" i="17" s="1"/>
  <c r="C374" i="17" s="1"/>
  <c r="C375" i="17" s="1"/>
  <c r="C376" i="17" s="1"/>
  <c r="C377" i="17" s="1"/>
  <c r="C378" i="17" s="1"/>
  <c r="C379" i="17" s="1"/>
  <c r="C380" i="17" s="1"/>
  <c r="C381" i="17" s="1"/>
  <c r="C382" i="17" s="1"/>
  <c r="C383" i="17" s="1"/>
  <c r="C384" i="17" s="1"/>
  <c r="C385" i="17" s="1"/>
  <c r="C386" i="17" s="1"/>
  <c r="C387" i="17" s="1"/>
  <c r="C388" i="17" s="1"/>
  <c r="C389" i="17" s="1"/>
  <c r="C390" i="17" s="1"/>
  <c r="C391" i="17" s="1"/>
  <c r="C392" i="17" s="1"/>
  <c r="C393" i="17" s="1"/>
  <c r="C394" i="17" s="1"/>
  <c r="C395" i="17" s="1"/>
  <c r="C396" i="17" s="1"/>
  <c r="C397" i="17" s="1"/>
  <c r="C398" i="17" s="1"/>
  <c r="C399" i="17" s="1"/>
  <c r="C400" i="17" s="1"/>
  <c r="C401" i="17" s="1"/>
  <c r="C402" i="17" s="1"/>
  <c r="C403" i="17" s="1"/>
  <c r="C404" i="17" s="1"/>
  <c r="C405" i="17" s="1"/>
  <c r="C406" i="17" s="1"/>
  <c r="C407" i="17" s="1"/>
  <c r="C408" i="17" s="1"/>
  <c r="C409" i="17" s="1"/>
  <c r="C410" i="17" s="1"/>
  <c r="C411" i="17" s="1"/>
  <c r="C412" i="17" s="1"/>
  <c r="C413" i="17" s="1"/>
  <c r="C414" i="17" s="1"/>
  <c r="C415" i="17" s="1"/>
  <c r="C416" i="17" s="1"/>
  <c r="C417" i="17" s="1"/>
  <c r="C418" i="17" s="1"/>
  <c r="C419" i="17" s="1"/>
  <c r="C420" i="17" s="1"/>
  <c r="C421" i="17" s="1"/>
  <c r="C422" i="17" s="1"/>
  <c r="C3" i="17"/>
  <c r="B315" i="17"/>
  <c r="B316" i="17"/>
  <c r="B317" i="17"/>
  <c r="B318" i="17"/>
  <c r="B319" i="17"/>
  <c r="B320" i="17"/>
  <c r="B321" i="17"/>
  <c r="B322" i="17"/>
  <c r="B323" i="17"/>
  <c r="B324" i="17"/>
  <c r="B325" i="17" s="1"/>
  <c r="B326" i="17" s="1"/>
  <c r="B327" i="17" s="1"/>
  <c r="B328" i="17" s="1"/>
  <c r="B329" i="17" s="1"/>
  <c r="B330" i="17" s="1"/>
  <c r="B331" i="17" s="1"/>
  <c r="B332" i="17" s="1"/>
  <c r="B333" i="17"/>
  <c r="B334" i="17"/>
  <c r="B335" i="17"/>
  <c r="B336" i="17"/>
  <c r="B337" i="17"/>
  <c r="B338" i="17"/>
  <c r="B339" i="17"/>
  <c r="B340" i="17"/>
  <c r="B341" i="17"/>
  <c r="B342" i="17"/>
  <c r="B343" i="17" s="1"/>
  <c r="B344" i="17" s="1"/>
  <c r="B345" i="17" s="1"/>
  <c r="B346" i="17" s="1"/>
  <c r="B347" i="17" s="1"/>
  <c r="B348" i="17" s="1"/>
  <c r="B349" i="17" s="1"/>
  <c r="B350" i="17" s="1"/>
  <c r="B351" i="17" s="1"/>
  <c r="B352" i="17" s="1"/>
  <c r="B353" i="17" s="1"/>
  <c r="B354" i="17" s="1"/>
  <c r="B355" i="17" s="1"/>
  <c r="B356" i="17" s="1"/>
  <c r="B357" i="17" s="1"/>
  <c r="B358" i="17" s="1"/>
  <c r="B359" i="17" s="1"/>
  <c r="B360" i="17" s="1"/>
  <c r="B361" i="17" s="1"/>
  <c r="B362" i="17" s="1"/>
  <c r="B363" i="17" s="1"/>
  <c r="B364" i="17" s="1"/>
  <c r="B365" i="17" s="1"/>
  <c r="B366" i="17" s="1"/>
  <c r="B367" i="17" s="1"/>
  <c r="B368" i="17" s="1"/>
  <c r="B369" i="17" s="1"/>
  <c r="B370" i="17" s="1"/>
  <c r="B371" i="17" s="1"/>
  <c r="B372" i="17" s="1"/>
  <c r="B373" i="17" s="1"/>
  <c r="B374" i="17" s="1"/>
  <c r="B375" i="17" s="1"/>
  <c r="B376" i="17" s="1"/>
  <c r="B377" i="17" s="1"/>
  <c r="B378" i="17" s="1"/>
  <c r="B379" i="17" s="1"/>
  <c r="B380" i="17" s="1"/>
  <c r="B381" i="17" s="1"/>
  <c r="B382" i="17" s="1"/>
  <c r="B383" i="17" s="1"/>
  <c r="B384" i="17" s="1"/>
  <c r="B385" i="17" s="1"/>
  <c r="B386" i="17" s="1"/>
  <c r="B387" i="17" s="1"/>
  <c r="B388" i="17" s="1"/>
  <c r="B389" i="17" s="1"/>
  <c r="B390" i="17" s="1"/>
  <c r="B391" i="17" s="1"/>
  <c r="B392" i="17" s="1"/>
  <c r="B393" i="17" s="1"/>
  <c r="B394" i="17" s="1"/>
  <c r="B395" i="17" s="1"/>
  <c r="B396" i="17" s="1"/>
  <c r="B397" i="17" s="1"/>
  <c r="B398" i="17" s="1"/>
  <c r="B399" i="17" s="1"/>
  <c r="B400" i="17" s="1"/>
  <c r="B401" i="17" s="1"/>
  <c r="B402" i="17" s="1"/>
  <c r="B403" i="17" s="1"/>
  <c r="B404" i="17" s="1"/>
  <c r="B405" i="17" s="1"/>
  <c r="B406" i="17" s="1"/>
  <c r="B407" i="17" s="1"/>
  <c r="B408" i="17" s="1"/>
  <c r="B409" i="17" s="1"/>
  <c r="B410" i="17" s="1"/>
  <c r="B411" i="17" s="1"/>
  <c r="B412" i="17" s="1"/>
  <c r="B413" i="17" s="1"/>
  <c r="B414" i="17" s="1"/>
  <c r="B415" i="17" s="1"/>
  <c r="B416" i="17" s="1"/>
  <c r="B417" i="17" s="1"/>
  <c r="B418" i="17" s="1"/>
  <c r="B419" i="17" s="1"/>
  <c r="B420" i="17" s="1"/>
  <c r="B421" i="17" s="1"/>
  <c r="B422" i="17" s="1"/>
  <c r="B191" i="17"/>
  <c r="B192" i="17"/>
  <c r="B193" i="17"/>
  <c r="B194" i="17"/>
  <c r="B195" i="17"/>
  <c r="B196" i="17"/>
  <c r="B197" i="17"/>
  <c r="B198" i="17"/>
  <c r="B199" i="17"/>
  <c r="B200" i="17"/>
  <c r="B201" i="17"/>
  <c r="B202" i="17"/>
  <c r="B203" i="17"/>
  <c r="B204" i="17"/>
  <c r="B205" i="17"/>
  <c r="B206" i="17"/>
  <c r="B207" i="17"/>
  <c r="B208" i="17"/>
  <c r="B209" i="17" s="1"/>
  <c r="B210" i="17" s="1"/>
  <c r="B211" i="17" s="1"/>
  <c r="B212" i="17" s="1"/>
  <c r="B213" i="17" s="1"/>
  <c r="B214" i="17" s="1"/>
  <c r="B215" i="17" s="1"/>
  <c r="B216" i="17" s="1"/>
  <c r="B217" i="17" s="1"/>
  <c r="B218" i="17" s="1"/>
  <c r="B219" i="17" s="1"/>
  <c r="B220" i="17" s="1"/>
  <c r="B221" i="17" s="1"/>
  <c r="B222" i="17" s="1"/>
  <c r="B223" i="17" s="1"/>
  <c r="B224" i="17" s="1"/>
  <c r="B225" i="17" s="1"/>
  <c r="B226" i="17" s="1"/>
  <c r="B227" i="17" s="1"/>
  <c r="B228" i="17" s="1"/>
  <c r="B229" i="17" s="1"/>
  <c r="B230" i="17" s="1"/>
  <c r="B231" i="17" s="1"/>
  <c r="B232" i="17" s="1"/>
  <c r="B233" i="17" s="1"/>
  <c r="B234" i="17" s="1"/>
  <c r="B235" i="17" s="1"/>
  <c r="B236" i="17" s="1"/>
  <c r="B237" i="17" s="1"/>
  <c r="B238" i="17" s="1"/>
  <c r="B239" i="17" s="1"/>
  <c r="B240" i="17" s="1"/>
  <c r="B241" i="17" s="1"/>
  <c r="B242" i="17" s="1"/>
  <c r="B243" i="17" s="1"/>
  <c r="B244" i="17" s="1"/>
  <c r="B245" i="17" s="1"/>
  <c r="B246" i="17" s="1"/>
  <c r="B247" i="17" s="1"/>
  <c r="B248" i="17" s="1"/>
  <c r="B249" i="17" s="1"/>
  <c r="B250" i="17" s="1"/>
  <c r="B251" i="17" s="1"/>
  <c r="B252" i="17" s="1"/>
  <c r="B253" i="17" s="1"/>
  <c r="B254" i="17" s="1"/>
  <c r="B255" i="17" s="1"/>
  <c r="B256" i="17" s="1"/>
  <c r="B257" i="17" s="1"/>
  <c r="B258" i="17" s="1"/>
  <c r="B259" i="17" s="1"/>
  <c r="B260" i="17" s="1"/>
  <c r="B261" i="17" s="1"/>
  <c r="B262" i="17" s="1"/>
  <c r="B263" i="17" s="1"/>
  <c r="B264" i="17" s="1"/>
  <c r="B265" i="17" s="1"/>
  <c r="B266" i="17" s="1"/>
  <c r="B267" i="17" s="1"/>
  <c r="B268" i="17" s="1"/>
  <c r="B269" i="17" s="1"/>
  <c r="B270" i="17" s="1"/>
  <c r="B271" i="17" s="1"/>
  <c r="B272" i="17" s="1"/>
  <c r="B273" i="17" s="1"/>
  <c r="B274" i="17" s="1"/>
  <c r="B275" i="17" s="1"/>
  <c r="B276" i="17" s="1"/>
  <c r="B277" i="17" s="1"/>
  <c r="B278" i="17" s="1"/>
  <c r="B279" i="17" s="1"/>
  <c r="B280" i="17" s="1"/>
  <c r="B281" i="17" s="1"/>
  <c r="B282" i="17" s="1"/>
  <c r="B283" i="17" s="1"/>
  <c r="B284" i="17" s="1"/>
  <c r="B285" i="17" s="1"/>
  <c r="B286" i="17" s="1"/>
  <c r="B287" i="17" s="1"/>
  <c r="B288" i="17" s="1"/>
  <c r="B289" i="17" s="1"/>
  <c r="B290" i="17" s="1"/>
  <c r="B291" i="17" s="1"/>
  <c r="B292" i="17" s="1"/>
  <c r="B293" i="17" s="1"/>
  <c r="B294" i="17" s="1"/>
  <c r="B295" i="17" s="1"/>
  <c r="B296" i="17" s="1"/>
  <c r="B297" i="17" s="1"/>
  <c r="B298" i="17" s="1"/>
  <c r="B299" i="17" s="1"/>
  <c r="B300" i="17" s="1"/>
  <c r="B301" i="17" s="1"/>
  <c r="B302" i="17" s="1"/>
  <c r="B303" i="17" s="1"/>
  <c r="B304" i="17" s="1"/>
  <c r="B305" i="17" s="1"/>
  <c r="B306" i="17" s="1"/>
  <c r="B307" i="17" s="1"/>
  <c r="B308" i="17" s="1"/>
  <c r="B309" i="17" s="1"/>
  <c r="B310" i="17" s="1"/>
  <c r="B311" i="17" s="1"/>
  <c r="B312" i="17" s="1"/>
  <c r="B313" i="17" s="1"/>
  <c r="B314" i="17" s="1"/>
  <c r="B72" i="17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65" i="17" s="1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48" i="17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4" i="17"/>
  <c r="B5" i="17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3" i="17"/>
  <c r="A3" i="17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L43" i="14"/>
  <c r="N43" i="14"/>
  <c r="O43" i="14"/>
  <c r="P43" i="14"/>
  <c r="D43" i="14"/>
  <c r="E43" i="14"/>
  <c r="F43" i="14"/>
  <c r="H43" i="14"/>
  <c r="C43" i="14"/>
  <c r="L47" i="13" l="1" a="1"/>
  <c r="L47" i="13" s="1"/>
  <c r="L48" i="13" s="1"/>
  <c r="L51" i="13" a="1"/>
  <c r="L51" i="13" s="1"/>
  <c r="L52" i="13" s="1"/>
  <c r="L59" i="13" a="1"/>
  <c r="L59" i="13" s="1"/>
  <c r="L58" i="13" a="1"/>
  <c r="L58" i="13" s="1"/>
  <c r="L60" i="13" a="1"/>
  <c r="L60" i="13" s="1"/>
  <c r="G21" i="13"/>
  <c r="G22" i="13" s="1"/>
  <c r="G32" i="13"/>
  <c r="G31" i="13"/>
  <c r="Q25" i="13"/>
  <c r="Q31" i="13"/>
  <c r="Q34" i="13" l="1" a="1"/>
  <c r="Q34" i="13" s="1"/>
  <c r="Q35" i="13" s="1" a="1"/>
  <c r="Q35" i="13" s="1"/>
  <c r="C84" i="16"/>
  <c r="Q41" i="13" l="1"/>
  <c r="Q40" i="13"/>
  <c r="Q37" i="13"/>
  <c r="Q38" i="13"/>
  <c r="Q36" i="13"/>
  <c r="Q39" i="13"/>
  <c r="D37" i="4"/>
  <c r="E36" i="4"/>
  <c r="E35" i="4"/>
  <c r="D31" i="4"/>
  <c r="E31" i="4"/>
  <c r="E34" i="4" s="1"/>
  <c r="D36" i="4"/>
  <c r="D33" i="4"/>
  <c r="E32" i="4"/>
  <c r="E33" i="4" l="1"/>
  <c r="D34" i="4"/>
  <c r="D38" i="4" s="1"/>
  <c r="E38" i="4" s="1"/>
  <c r="E37" i="4"/>
  <c r="D23" i="4"/>
  <c r="G40" i="13" l="1" a="1"/>
  <c r="G40" i="13" s="1"/>
  <c r="G41" i="13" s="1"/>
  <c r="Q47" i="13"/>
  <c r="G42" i="13" l="1" a="1"/>
  <c r="G42" i="13" s="1"/>
  <c r="G43" i="13" s="1"/>
  <c r="Q48" i="13"/>
  <c r="H101" i="13" l="1" a="1"/>
  <c r="H101" i="13" s="1"/>
  <c r="H103" i="13" s="1"/>
  <c r="H105" i="13" a="1"/>
  <c r="H105" i="13" s="1"/>
  <c r="H107" i="13" a="1"/>
  <c r="H107" i="13" s="1"/>
  <c r="H104" i="13" a="1"/>
  <c r="H104" i="13" s="1"/>
  <c r="H102" i="13" a="1"/>
  <c r="H102" i="13" s="1"/>
  <c r="H108" i="13" a="1"/>
  <c r="H108" i="13" s="1"/>
  <c r="Q49" i="13" s="1"/>
  <c r="H106" i="13" a="1"/>
  <c r="H106" i="13" s="1"/>
  <c r="G44" i="13"/>
  <c r="G45" i="13" s="1" a="1"/>
  <c r="G45" i="13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Q45" i="13"/>
  <c r="Q46" i="13"/>
  <c r="G46" i="13" l="1" a="1"/>
  <c r="G46" i="13" s="1"/>
  <c r="G49" i="13" s="1"/>
  <c r="G50" i="13" s="1" a="1"/>
  <c r="G50" i="13" s="1"/>
  <c r="G47" i="13" a="1"/>
  <c r="G47" i="13" s="1"/>
  <c r="G48" i="13" s="1"/>
  <c r="G61" i="13" l="1" a="1"/>
  <c r="G61" i="13" s="1"/>
  <c r="G60" i="13" a="1"/>
  <c r="G60" i="13" s="1"/>
  <c r="G59" i="13" a="1"/>
  <c r="G59" i="13" s="1"/>
  <c r="G58" i="13" a="1"/>
  <c r="G58" i="13" s="1"/>
  <c r="G51" i="13" a="1"/>
  <c r="G51" i="13" s="1"/>
  <c r="G52" i="13" s="1"/>
  <c r="G56" i="13"/>
  <c r="G57" i="13" s="1"/>
  <c r="H112" i="13" s="1"/>
  <c r="H113" i="13" s="1"/>
  <c r="H114" i="13" s="1"/>
  <c r="H115" i="1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<sst xmlns="http://schemas.openxmlformats.org/spreadsheetml/2006/main" count="1213" uniqueCount="709">
  <si>
    <t>Colour</t>
  </si>
  <si>
    <t>Description</t>
  </si>
  <si>
    <t>From the Machine spec library acquired from the mine-site</t>
  </si>
  <si>
    <t>When information about the machine is unavaliable</t>
  </si>
  <si>
    <t>Drop Down menu</t>
  </si>
  <si>
    <t>Category</t>
  </si>
  <si>
    <t>Enter Value</t>
  </si>
  <si>
    <t>Values</t>
  </si>
  <si>
    <t>Value</t>
  </si>
  <si>
    <t>Data based on selection</t>
  </si>
  <si>
    <t>Fuse</t>
  </si>
  <si>
    <t>Safety current factor (%)</t>
  </si>
  <si>
    <t>Step 1: Select Option</t>
  </si>
  <si>
    <t>System</t>
  </si>
  <si>
    <t>Voltage (V)</t>
  </si>
  <si>
    <t>Circuit</t>
  </si>
  <si>
    <t>Starter circuit</t>
  </si>
  <si>
    <t>Step 2: Select Option</t>
  </si>
  <si>
    <t>Machine</t>
  </si>
  <si>
    <t>Model</t>
  </si>
  <si>
    <t>637G</t>
  </si>
  <si>
    <t>B45E</t>
  </si>
  <si>
    <t>Cranking time (s)</t>
  </si>
  <si>
    <t>Step 3: Select Option</t>
  </si>
  <si>
    <t>Boundary Conditions</t>
  </si>
  <si>
    <t>Alternator /DCDC</t>
  </si>
  <si>
    <t>Alternator Voltage (V)</t>
  </si>
  <si>
    <t>Step 4: Select Option</t>
  </si>
  <si>
    <t>Author</t>
  </si>
  <si>
    <t>Blossom Fernandez</t>
  </si>
  <si>
    <t>Minimum battery voltage for a 24V system (V) (3% voltage drop)</t>
  </si>
  <si>
    <t>Minimum battery voltage for a 24V system (V)</t>
  </si>
  <si>
    <t>Alternator Continuous Current (A)</t>
  </si>
  <si>
    <t>Step 5: Select Option</t>
  </si>
  <si>
    <t>Minimum battery voltage received by the starter motor (V)</t>
  </si>
  <si>
    <t>Starter Motor</t>
  </si>
  <si>
    <t>Output/Mechanical power (kW)</t>
  </si>
  <si>
    <t>Starter Motor Voltage (V)</t>
  </si>
  <si>
    <t>Step 6: Select Option</t>
  </si>
  <si>
    <t xml:space="preserve">Starter motor efficiency during optimum conditions (%) </t>
  </si>
  <si>
    <t>Starter Motor Cranking/Peak Current (A)</t>
  </si>
  <si>
    <t>Step 7: Select Option</t>
  </si>
  <si>
    <t>Peak current draw cut off value (A)</t>
  </si>
  <si>
    <t>Maximum cranking time based on cables peak current capability  (s)</t>
  </si>
  <si>
    <t>User customisation</t>
  </si>
  <si>
    <t>Cable</t>
  </si>
  <si>
    <t>Cable Type</t>
  </si>
  <si>
    <t>Two Single Core</t>
  </si>
  <si>
    <t>Step 8: Select Option</t>
  </si>
  <si>
    <t>Results for what is measured / Present</t>
  </si>
  <si>
    <t>Insulation Type</t>
  </si>
  <si>
    <t xml:space="preserve">X-90 , XLPE </t>
  </si>
  <si>
    <t>Step 9: Select Option</t>
  </si>
  <si>
    <t>Manufacturer</t>
  </si>
  <si>
    <t>Location type</t>
  </si>
  <si>
    <t>Enclosed</t>
  </si>
  <si>
    <t>Step 10: Select Option</t>
  </si>
  <si>
    <t>Battery</t>
  </si>
  <si>
    <t>What is the measured battery voltage during cranking (V)?</t>
  </si>
  <si>
    <t>Cable Size (mm2)</t>
  </si>
  <si>
    <t>Step 11: Select Option</t>
  </si>
  <si>
    <t>What is the measured cranking time (s)?</t>
  </si>
  <si>
    <r>
      <t>Operating Temperature (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  <scheme val="minor"/>
      </rPr>
      <t>C)</t>
    </r>
  </si>
  <si>
    <t>Step 12: Select Option</t>
  </si>
  <si>
    <t>Should the battery be replaced due to low voltage or longer cranking time?</t>
  </si>
  <si>
    <t>In rush current noticed/ allowed (A)</t>
  </si>
  <si>
    <t>Step 13: Select Option</t>
  </si>
  <si>
    <t xml:space="preserve">Starter Motor Peak/Cranking Current (A) </t>
  </si>
  <si>
    <t>Voltage drop (%)</t>
  </si>
  <si>
    <t>Is the cranking current less than the max value for the machine?</t>
  </si>
  <si>
    <t>Should the starter motor be replaced due to high inrush demand?</t>
  </si>
  <si>
    <t>Alternator</t>
  </si>
  <si>
    <t>Alternator Continuous current (A)</t>
  </si>
  <si>
    <t xml:space="preserve">Results for what is recommended </t>
  </si>
  <si>
    <t>Cable continuous current (A)</t>
  </si>
  <si>
    <t xml:space="preserve">Present Cable Size (mm2) </t>
  </si>
  <si>
    <t xml:space="preserve">Can the cable handle the continous current demand? </t>
  </si>
  <si>
    <t>Peak/short circuit current carrying capability (A)</t>
  </si>
  <si>
    <t xml:space="preserve">Can the cable handle the in-rush current demand? </t>
  </si>
  <si>
    <t xml:space="preserve">Can the Present cable handle the continuous current demand? </t>
  </si>
  <si>
    <t>K factor (for copper)</t>
  </si>
  <si>
    <t>I2t calculated for allowed in-rush current (A)</t>
  </si>
  <si>
    <t>Short circuit current carrying capability (A) (time &lt;= 5 s)</t>
  </si>
  <si>
    <t>Peak/short circuit current carrying capability (A) (time &lt;= 5 s)</t>
  </si>
  <si>
    <r>
      <t>Cable resistance  (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>/km)</t>
    </r>
  </si>
  <si>
    <t xml:space="preserve">Can the present cable handle the in-rush current demand? </t>
  </si>
  <si>
    <t>Cable Length for 3% voltage drop (m)</t>
  </si>
  <si>
    <t>Current rating (A)</t>
  </si>
  <si>
    <t>Cable Length (m)</t>
  </si>
  <si>
    <t>Closet match for the fusing rating (A)</t>
  </si>
  <si>
    <t>I2t (A2s) available</t>
  </si>
  <si>
    <t xml:space="preserve">Manufacturer </t>
  </si>
  <si>
    <t>Results for what is recommended based on Time Characteristics graph</t>
  </si>
  <si>
    <t>Part #</t>
  </si>
  <si>
    <t>Current rating (A) based on continuous current demand.</t>
  </si>
  <si>
    <t>Time it can withstand 1000A current (s)</t>
  </si>
  <si>
    <t>Interrupting rating (A @V)</t>
  </si>
  <si>
    <t>Is the fuse size available? If not, what is the next fuse size available?</t>
  </si>
  <si>
    <t>Website link</t>
  </si>
  <si>
    <t>How long can it handle the peak current (s)?</t>
  </si>
  <si>
    <t>Can the Fuse handle the Peak current for the required cranking time?</t>
  </si>
  <si>
    <t>Which is the next fuse size that satisfies the requirement?</t>
  </si>
  <si>
    <t>Machine Name</t>
  </si>
  <si>
    <t xml:space="preserve">Is the cranking current less than the max (1000A) value? </t>
  </si>
  <si>
    <t xml:space="preserve">Can the cable handle the continuous current demand? </t>
  </si>
  <si>
    <t>Closest match for the fusing rating (A)</t>
  </si>
  <si>
    <t xml:space="preserve">Does the new fuse rating protect the cable? </t>
  </si>
  <si>
    <t>GB part #</t>
  </si>
  <si>
    <t>How much does the continuous current in fuse de-rate for the operating temperature (A)</t>
  </si>
  <si>
    <t>Do fuses need to be in parallel?</t>
  </si>
  <si>
    <t>How many fuses need to be in parallel?</t>
  </si>
  <si>
    <t>How much does the total current de-rate (%)?</t>
  </si>
  <si>
    <t>Manufacturer's Part #</t>
  </si>
  <si>
    <t>GB Fuse holder part #</t>
  </si>
  <si>
    <t>Results for what is recommended based on Thermal energy capacity</t>
  </si>
  <si>
    <t>I2t (A2s)</t>
  </si>
  <si>
    <t>How much current will the starter motor draw from the battery to maintain the cranking current demand?</t>
  </si>
  <si>
    <t>Can the cable handle the new demand?</t>
  </si>
  <si>
    <t xml:space="preserve">How much will the total current derate when fuses are in parallel? </t>
  </si>
  <si>
    <t>How much current will flow through each fuse in parallel?</t>
  </si>
  <si>
    <t>#</t>
  </si>
  <si>
    <t xml:space="preserve">Suggested Fuse (A) Size
 </t>
  </si>
  <si>
    <t>Fuse open circuit current (measured)</t>
  </si>
  <si>
    <t>Cranking Current (A)</t>
  </si>
  <si>
    <t>Required cranking time (s)</t>
  </si>
  <si>
    <t>Littelfuse, Fuse part #</t>
  </si>
  <si>
    <t>LittleFuse, Fuse Holder part #</t>
  </si>
  <si>
    <t>GB Part #</t>
  </si>
  <si>
    <t>Time value from the graph (s)</t>
  </si>
  <si>
    <t>Does the fuse match the requirement?</t>
  </si>
  <si>
    <t>Parallel configuration (if required)</t>
  </si>
  <si>
    <t>I2t (A2s) 
required</t>
  </si>
  <si>
    <t xml:space="preserve">40 DegC Operating 
temp current (A) (typical derating)
</t>
  </si>
  <si>
    <t>Alternator 
current (A)</t>
  </si>
  <si>
    <t>Continuous current
 &lt; = derating current</t>
  </si>
  <si>
    <t>Select</t>
  </si>
  <si>
    <t>N/A</t>
  </si>
  <si>
    <t>yes, 200 cont</t>
  </si>
  <si>
    <t>Catepillar</t>
  </si>
  <si>
    <t>D10T</t>
  </si>
  <si>
    <t>0298500.ZXH</t>
  </si>
  <si>
    <t>8800 |4</t>
  </si>
  <si>
    <t>Komatsu</t>
  </si>
  <si>
    <t>Hitachi</t>
  </si>
  <si>
    <t>120T</t>
  </si>
  <si>
    <t>14M</t>
  </si>
  <si>
    <t>992K</t>
  </si>
  <si>
    <t>D11</t>
  </si>
  <si>
    <t>69T</t>
  </si>
  <si>
    <t xml:space="preserve"> </t>
  </si>
  <si>
    <t>Info</t>
  </si>
  <si>
    <t>Starter Motor Peak Current (A)</t>
  </si>
  <si>
    <t xml:space="preserve">Alternator </t>
  </si>
  <si>
    <t xml:space="preserve">Cable </t>
  </si>
  <si>
    <t>Site</t>
  </si>
  <si>
    <t>Manufcturer</t>
  </si>
  <si>
    <t>TYPE</t>
  </si>
  <si>
    <t>Engine</t>
  </si>
  <si>
    <t>Electrical
 System (V)</t>
  </si>
  <si>
    <t>Minimum battery Voltage (V)</t>
  </si>
  <si>
    <t>Configuration</t>
  </si>
  <si>
    <t>5 sec discharge</t>
  </si>
  <si>
    <t>Fuse
 Installed (A)</t>
  </si>
  <si>
    <t>TyPe</t>
  </si>
  <si>
    <t>Cut off 
Voltage (V)</t>
  </si>
  <si>
    <t>Power at Cut
 off voltage (kW)</t>
  </si>
  <si>
    <t>Efficiency (%)</t>
  </si>
  <si>
    <t>Peak current cut off(A) from power &amp; eff calcukatuiion</t>
  </si>
  <si>
    <t xml:space="preserve"> Inrush Current (A)
Measured</t>
  </si>
  <si>
    <t>Inrush current time (s)</t>
  </si>
  <si>
    <t>Peak continuous current during cranking (A)</t>
  </si>
  <si>
    <t xml:space="preserve">No of Motors </t>
  </si>
  <si>
    <t>type</t>
  </si>
  <si>
    <t>Cranking 
Voltge (V) measured</t>
  </si>
  <si>
    <t>Cranking time (s)
Measured</t>
  </si>
  <si>
    <t>Cranking time (s)required</t>
  </si>
  <si>
    <t>Alternator Continuous
 Current (A)</t>
  </si>
  <si>
    <t xml:space="preserve"> Type</t>
  </si>
  <si>
    <t>Voltage (v)</t>
  </si>
  <si>
    <t>No of Alternators</t>
  </si>
  <si>
    <t>Cable 
Type</t>
  </si>
  <si>
    <t>Cable Size(mm2)</t>
  </si>
  <si>
    <t>Operating temperature (DegC)</t>
  </si>
  <si>
    <t>Continuous 
Current (A)</t>
  </si>
  <si>
    <t>Peak (A)</t>
  </si>
  <si>
    <t>Cable
 Length (m)</t>
  </si>
  <si>
    <t>Link</t>
  </si>
  <si>
    <t>SEE Civil Pad, Tailings Dam, Cadia</t>
  </si>
  <si>
    <t>Ammann</t>
  </si>
  <si>
    <t>18T_Padfoot</t>
  </si>
  <si>
    <t>Roller</t>
  </si>
  <si>
    <t>Bell</t>
  </si>
  <si>
    <t>Truck</t>
  </si>
  <si>
    <t>12V x2, 975CCA,75AH</t>
  </si>
  <si>
    <t>OEM Wiring</t>
  </si>
  <si>
    <t>Bomag</t>
  </si>
  <si>
    <t>26T_Padfoot</t>
  </si>
  <si>
    <t>26T_Smoothdrum</t>
  </si>
  <si>
    <t>Caterpillar</t>
  </si>
  <si>
    <t>Watercart</t>
  </si>
  <si>
    <t>6V-0885</t>
  </si>
  <si>
    <t>CAT469-4705</t>
  </si>
  <si>
    <t>Loader</t>
  </si>
  <si>
    <t>1990366 (42MT)</t>
  </si>
  <si>
    <t>14H</t>
  </si>
  <si>
    <t>Grader</t>
  </si>
  <si>
    <t>10R-0400 (39MT)</t>
  </si>
  <si>
    <t>12V x2, 1125CCA, 145AH</t>
  </si>
  <si>
    <t>10R-0400</t>
  </si>
  <si>
    <t>CAT</t>
  </si>
  <si>
    <t>272-1889</t>
  </si>
  <si>
    <t>Weldflex</t>
  </si>
  <si>
    <t>16M</t>
  </si>
  <si>
    <t>18T_smoothdrum /CS19 /CS78B</t>
  </si>
  <si>
    <t>590-4756</t>
  </si>
  <si>
    <t>36T /336 -Tier 4 / Stage V</t>
  </si>
  <si>
    <t>Excavator</t>
  </si>
  <si>
    <t>488-2807</t>
  </si>
  <si>
    <t xml:space="preserve">30 T/ 330 - Tier 4 / tge </t>
  </si>
  <si>
    <t>Medium Extractor</t>
  </si>
  <si>
    <t>C7.1</t>
  </si>
  <si>
    <t>12 x2, 1000 CC</t>
  </si>
  <si>
    <t>http://www.ct.co/en_U/product/new/equipent/Extractor/Medium-Extractor/15969757.htl</t>
  </si>
  <si>
    <t>Newmont</t>
  </si>
  <si>
    <t>Scraper</t>
  </si>
  <si>
    <t>C18</t>
  </si>
  <si>
    <t>12 x4, 1400 CC</t>
  </si>
  <si>
    <t>DELCO DD</t>
  </si>
  <si>
    <t>http://www.ct.co/en_U/product/new/equipent/wheel-trctor-Scraper/open-bowl-Scraper/119362.htl</t>
  </si>
  <si>
    <t>49T /349</t>
  </si>
  <si>
    <t>20R-1312</t>
  </si>
  <si>
    <t>Backhoe</t>
  </si>
  <si>
    <t>0R-4316</t>
  </si>
  <si>
    <t>777 (07)</t>
  </si>
  <si>
    <t xml:space="preserve"> Surface </t>
  </si>
  <si>
    <t>Off-Highwy truck</t>
  </si>
  <si>
    <t>C32B</t>
  </si>
  <si>
    <t>12v x4,700CCA, 100AH</t>
  </si>
  <si>
    <t>10R-9816 (50MT)</t>
  </si>
  <si>
    <t>http://www.ct.co/en_U/product/new/equipent/off-highwy-truck/off-highwy-truck/115560.htl</t>
  </si>
  <si>
    <t>793F</t>
  </si>
  <si>
    <t>Mining Truck</t>
  </si>
  <si>
    <t>C175-17</t>
  </si>
  <si>
    <t>12v x4, 1300CCA, 210AH</t>
  </si>
  <si>
    <t>20R-1312 (50MT)</t>
  </si>
  <si>
    <t>http://www.ct.co/en_U/product/new/equipent/off-highwy-truck/Mining-truck/18093014.htl</t>
  </si>
  <si>
    <t>D6/D6 XE</t>
  </si>
  <si>
    <t>Medium Dozer</t>
  </si>
  <si>
    <t>C9.3B</t>
  </si>
  <si>
    <t>2x12, 1400CC</t>
  </si>
  <si>
    <t>http://www.ct.co/en_U/product/new/equipent/dozer/Medium-dozer/15969751.htl</t>
  </si>
  <si>
    <t>Large Wheel Loder</t>
  </si>
  <si>
    <t>12v x4, 1000CCA, 150AH</t>
  </si>
  <si>
    <t>No Fuse installed</t>
  </si>
  <si>
    <t>CAT 252-8716</t>
  </si>
  <si>
    <t>http://www.ct.co/en_U/product/new/equipent/wheel-loder/lrge-wheel-loder/108700.htl</t>
  </si>
  <si>
    <t>994K</t>
  </si>
  <si>
    <t>Dozer</t>
  </si>
  <si>
    <t>12v x2, 1400CCA,200AH</t>
  </si>
  <si>
    <t>CAT239-8035</t>
  </si>
  <si>
    <t>Narva</t>
  </si>
  <si>
    <t>Denso</t>
  </si>
  <si>
    <t>CAT272-1889</t>
  </si>
  <si>
    <t>D6</t>
  </si>
  <si>
    <t>D8T</t>
  </si>
  <si>
    <t>120T /EX 1200-7 / EX 2000-7</t>
  </si>
  <si>
    <t>12v x2, 1500CCA, 200AH</t>
  </si>
  <si>
    <t>No Fuse instlled</t>
  </si>
  <si>
    <t>RareElectrical</t>
  </si>
  <si>
    <t>360T /EX3600-6</t>
  </si>
  <si>
    <t>S04-019PL (276</t>
  </si>
  <si>
    <t>69T / ZX650H</t>
  </si>
  <si>
    <t>2 x 12v,930CA, 147AH</t>
  </si>
  <si>
    <t>90T / ZX890-5</t>
  </si>
  <si>
    <t>ZW180</t>
  </si>
  <si>
    <t>Isuzu</t>
  </si>
  <si>
    <t>FYH300</t>
  </si>
  <si>
    <t>Service_Truck</t>
  </si>
  <si>
    <t>S06-058G</t>
  </si>
  <si>
    <t>155 / D155AX-6</t>
  </si>
  <si>
    <t>12v x2, 1050CCA, 160AH</t>
  </si>
  <si>
    <t>70-7506</t>
  </si>
  <si>
    <t>weldflex</t>
  </si>
  <si>
    <t>375/ D375-5E0</t>
  </si>
  <si>
    <t>12v x2, 1200CCA, 185AH</t>
  </si>
  <si>
    <t>NXS9724</t>
  </si>
  <si>
    <t>120T/ PC1250-11</t>
  </si>
  <si>
    <t>70-7500G</t>
  </si>
  <si>
    <t>D475</t>
  </si>
  <si>
    <t>AESSTR117B</t>
  </si>
  <si>
    <t>HD465</t>
  </si>
  <si>
    <t>Nikko</t>
  </si>
  <si>
    <t>WA1200</t>
  </si>
  <si>
    <t>MD6250</t>
  </si>
  <si>
    <t>Application</t>
  </si>
  <si>
    <t>Manufacturer model</t>
  </si>
  <si>
    <t>Mech Power (kW)</t>
  </si>
  <si>
    <t>Motor Eff (%)</t>
  </si>
  <si>
    <t>Elec power (kW)</t>
  </si>
  <si>
    <t>Input V</t>
  </si>
  <si>
    <t>50MT starter 24V</t>
  </si>
  <si>
    <t>150MT,24V</t>
  </si>
  <si>
    <t>Catapillar C12,C13,C15 Detroit, Mack E7</t>
  </si>
  <si>
    <t>293-4853: Motor Gp-Ele</t>
  </si>
  <si>
    <t>https://parts.cat.com/en/catcorp/293-4853</t>
  </si>
  <si>
    <t>39MT,24V</t>
  </si>
  <si>
    <t>Caetrpillar C12,C13,C15 Detroit, Mack E7</t>
  </si>
  <si>
    <t>542-5972: Air Starting Motor</t>
  </si>
  <si>
    <t>https://parts.cat.com/en/catcorp/542-5972</t>
  </si>
  <si>
    <t>50MT,24V</t>
  </si>
  <si>
    <t>Cummins,Detroit,Caterpillar</t>
  </si>
  <si>
    <t>348-7651: Starting  Motor Gp-Electric</t>
  </si>
  <si>
    <t>https://parts.cat.com/en/catcorp/348-7651</t>
  </si>
  <si>
    <t>349-9075: Motor Gp-Ele</t>
  </si>
  <si>
    <t>https://parts.cat.com/en/catcorp/349-9075</t>
  </si>
  <si>
    <t>357-7354: Motor Gp-Ele</t>
  </si>
  <si>
    <t>https://parts.cat.com/en/catcorp/357-7354</t>
  </si>
  <si>
    <t>24V, 9kW</t>
  </si>
  <si>
    <t>https://parts.cat.com/en/catcorp/488-2807</t>
  </si>
  <si>
    <t>24V, 7.8kW</t>
  </si>
  <si>
    <t>10R-0399</t>
  </si>
  <si>
    <t>https://parts.cat.com/en/catcorp/10R-0399</t>
  </si>
  <si>
    <t>https://parts.cat.com/en/catcorp/10R-0400</t>
  </si>
  <si>
    <t>7.3kW, 24V, 42MT?</t>
  </si>
  <si>
    <t>594-8720</t>
  </si>
  <si>
    <t>https://parts.cat.com/en/catcorp/594-8720</t>
  </si>
  <si>
    <t>24V, 11kW</t>
  </si>
  <si>
    <t>10R-9816</t>
  </si>
  <si>
    <t>https://parts.cat.com/en/catcorp/10R-9816</t>
  </si>
  <si>
    <t>50 MT, 24V, 9kW</t>
  </si>
  <si>
    <t>https://www.delcoremy.com/starters/find-by-model-family/50mt</t>
  </si>
  <si>
    <t>https://parts.cat.com/en/catcorp/6V-0885</t>
  </si>
  <si>
    <t>9kW, 24V</t>
  </si>
  <si>
    <t>Komatsu, Jaylec</t>
  </si>
  <si>
    <t>https://automotivesuperstore.com.au/jaylec-70-7506?srsltid=AfmBOoodEubfWCPZoTYth6mQP407kDmt-UF7AvhdG12mjfX67xAjjnD5</t>
  </si>
  <si>
    <t>Komatsu, Nikko</t>
  </si>
  <si>
    <t>https://www.zivorauto.com.au/nxs9724-nikko-starter-motor-24v-11th-cw-for-komats~5481250</t>
  </si>
  <si>
    <t>24V, 7.5</t>
  </si>
  <si>
    <t>https://www.autoelectricalsuperstore.com.au/starter-motors-24-volt/7284-127423-starter-motor-nikko-24-volt-11th-cw.html#/751-make-komatsu/962-model-d375a_5_232l_sa6d170e_ohv_24v_turbo_diesel_direct_inj_6cyl_dozer/19023-year_to-0/19259-year_from-0</t>
  </si>
  <si>
    <t>https://parts.cat.com/en/catcorp/20R-1312</t>
  </si>
  <si>
    <t>24V, 9kW, 39MT</t>
  </si>
  <si>
    <t>https://www.vicautoparts.com.au/product/starter-motor-delco-39mt-9-0kw-24v-11t-56mm-cw-suits-caterpillar-c12-c13-c15-detroit-s60-mack-e7-cummins-isx-2/</t>
  </si>
  <si>
    <t>https://parts.cat.com/en/catcorp/590-4756</t>
  </si>
  <si>
    <t>24V, 4.5kW</t>
  </si>
  <si>
    <t>357-5205</t>
  </si>
  <si>
    <t>https://parts.cat.com/en/catcorp/357-5205</t>
  </si>
  <si>
    <t>24V, 4kW</t>
  </si>
  <si>
    <t>https://parts.cat.com/en/catcorp/0R-4316</t>
  </si>
  <si>
    <t>2.7kW, 12V</t>
  </si>
  <si>
    <t>https://www.rareelectrical.com/i-26899026-new-24v-12t-starter-motor-compatible-with-caterpillar-scraper-621-623-627b-637d-1109998-1990228.html</t>
  </si>
  <si>
    <t>24V, 7.5kW</t>
  </si>
  <si>
    <t>https://www.amazon.com/Rareelectrical-37566-20500-0-23000-7740-0-23000-7741-0-23000-7742/dp/B0094BNL5W</t>
  </si>
  <si>
    <t xml:space="preserve">  </t>
  </si>
  <si>
    <t>24V, 8.5kW</t>
  </si>
  <si>
    <t>https://www.ebay.com.au/itm/305475666734?srsltid=AfmBOooxHZa8bVL_DoY72c6frGGfsL5moMMJ72kPMivkaqXIAdedOJBk</t>
  </si>
  <si>
    <t>https://www.isuzu.com.au/Media/Isuzu_Files/Spec_Sheets/Current_spec_sheets/FYH_FYJ%20300-350%208x4_ARK1412_v04.pdf</t>
  </si>
  <si>
    <t>24V, 5kW</t>
  </si>
  <si>
    <t>https://auto8.com.au/part/c/10002-electrics/b/auto-8/brand-new-starter-motor-fits-isuzu-npr200-npr250-npr300-npr400-nkr150-nkr200-nps300-elf-4-3l-diesel-engines/S06-058G.html</t>
  </si>
  <si>
    <t>https://www.rolan.com.au/nikko-starter-24v-11th-11kw-komatsu-pc1250-7-pc1250-8-wa600-3-wa600-6-nik-70-7500g.html?srsltid=AfmBOoq-DNsjZDp6sHNZYKOUM48stVa3WRve2HlgZa7FJ-xLpLyvpJWj</t>
  </si>
  <si>
    <t>https://www.rareelectrical.com/i-26880200-new-starter-motor-compatible-with-komatsu-dump-truck-hd465-5-600-813-7113-6008137113-0-23000-7770.html</t>
  </si>
  <si>
    <t>https://www.komatsu.jp/en/worldwide/PDF/WA1200-6_CEN00419-01.pdf</t>
  </si>
  <si>
    <t>24, 9kW</t>
  </si>
  <si>
    <t>37 MT 12V</t>
  </si>
  <si>
    <t>42MT 24V</t>
  </si>
  <si>
    <t>39 MT 12V</t>
  </si>
  <si>
    <t>GB PART # 
Fuse holder</t>
  </si>
  <si>
    <t>Manu Part #</t>
  </si>
  <si>
    <t>Current
 rating (A)</t>
  </si>
  <si>
    <t>Breaking
 current (A)</t>
  </si>
  <si>
    <t>Time to withstand current current (s) based on I2t</t>
  </si>
  <si>
    <t>Time to withstand  current (s) based on graph</t>
  </si>
  <si>
    <t>Interrupting Rating</t>
  </si>
  <si>
    <t>Temperature
 range (DegC)</t>
  </si>
  <si>
    <t>Fuse rating (A) Options</t>
  </si>
  <si>
    <t>GB161280</t>
  </si>
  <si>
    <t>Little Fuse</t>
  </si>
  <si>
    <t xml:space="preserve">MEGA 32V </t>
  </si>
  <si>
    <t>298500.ZXH</t>
  </si>
  <si>
    <t>2000 A @ 32 V DC</t>
  </si>
  <si>
    <t>-40 to 125</t>
  </si>
  <si>
    <t>https://www.littelfuse.com/products/fuses/automotive-passenger-car/high-current-fuses/298.aspx</t>
  </si>
  <si>
    <t>2000A @ 32V VDC</t>
  </si>
  <si>
    <t>298450.ZXH</t>
  </si>
  <si>
    <t>-40 to 126</t>
  </si>
  <si>
    <t>298400.ZXH</t>
  </si>
  <si>
    <t>-40 to 127</t>
  </si>
  <si>
    <t>298350.ZXH</t>
  </si>
  <si>
    <t>-40 to 128</t>
  </si>
  <si>
    <t>298300.ZXH</t>
  </si>
  <si>
    <t>-40 to 129</t>
  </si>
  <si>
    <t>-40 to 130</t>
  </si>
  <si>
    <t xml:space="preserve">rated current </t>
  </si>
  <si>
    <t>De rating factor</t>
  </si>
  <si>
    <t>Zcase</t>
  </si>
  <si>
    <t>Mega</t>
  </si>
  <si>
    <t>Crank Current (A)\Time (s) for each rated fuse</t>
  </si>
  <si>
    <t>inf</t>
  </si>
  <si>
    <t>Cable
 Type</t>
  </si>
  <si>
    <t>Insulation 
Type</t>
  </si>
  <si>
    <t>K factor</t>
  </si>
  <si>
    <t>Installation method</t>
  </si>
  <si>
    <t>Maximum Conductor
Temperature DegC</t>
  </si>
  <si>
    <t>Size
 (mm2)</t>
  </si>
  <si>
    <t>Current carrying Capacity (A)</t>
  </si>
  <si>
    <r>
      <rPr>
        <b/>
        <sz val="11"/>
        <color rgb="FF000000"/>
        <rFont val="Calibri"/>
        <family val="2"/>
        <scheme val="minor"/>
      </rPr>
      <t>Resistance
 (ohm</t>
    </r>
    <r>
      <rPr>
        <b/>
        <sz val="11"/>
        <color rgb="FF000000"/>
        <rFont val="Calibri"/>
        <family val="2"/>
      </rPr>
      <t>/km)</t>
    </r>
  </si>
  <si>
    <t>3 percent voltage drop distance (m)</t>
  </si>
  <si>
    <t>Installation
 method</t>
  </si>
  <si>
    <t>Spaced from the surface, touching another cable, flexible &amp; unenclosed</t>
  </si>
  <si>
    <t xml:space="preserve">Two Single Core
</t>
  </si>
  <si>
    <t xml:space="preserve">X-110 , XLPE </t>
  </si>
  <si>
    <t>Links</t>
  </si>
  <si>
    <t>https://www.jcalc.net/cable-sizing-calculator-as3008</t>
  </si>
  <si>
    <t>https://www.jcalc.net/cable-sizing-calculator-as3009</t>
  </si>
  <si>
    <t>https://www.jcalc.net/cable-sizing-calculator-as3010</t>
  </si>
  <si>
    <t>https://www.iqytechnicalcollege.com/AS3008.pdf</t>
  </si>
  <si>
    <t>The current ratings are selected from Tables 4 to 21 in AS/NZS 3008-2017. It is based on cable type, insulation type and the cable installation method.</t>
  </si>
  <si>
    <t>for 17 DC</t>
  </si>
  <si>
    <t>Duty Cycle (%)</t>
  </si>
  <si>
    <t>Duration (s)</t>
  </si>
  <si>
    <t>Current Rating (A)</t>
  </si>
  <si>
    <t>455 A</t>
  </si>
  <si>
    <t>600-650 A (est.)</t>
  </si>
  <si>
    <t>800-850 A (est.)</t>
  </si>
  <si>
    <t>900 A (est.)</t>
  </si>
  <si>
    <t>chrome-extension://efaidnbmnnnibpcajpcglclefindmkaj/https://et.jenuincable.com/uploads/file/asnzs1995-2003-r2017-welding-cable.pdf</t>
  </si>
  <si>
    <t>Size (mm2)</t>
  </si>
  <si>
    <t xml:space="preserve">AWG  </t>
  </si>
  <si>
    <t>Current (A)</t>
  </si>
  <si>
    <r>
      <t>Temp
 (</t>
    </r>
    <r>
      <rPr>
        <b/>
        <sz val="11"/>
        <color theme="1"/>
        <rFont val="Symbol"/>
        <family val="1"/>
        <charset val="2"/>
      </rPr>
      <t>°</t>
    </r>
    <r>
      <rPr>
        <b/>
        <sz val="11"/>
        <color theme="1"/>
        <rFont val="Calibri"/>
        <family val="2"/>
        <scheme val="minor"/>
      </rPr>
      <t>C)</t>
    </r>
  </si>
  <si>
    <t>Length
 (mm)</t>
  </si>
  <si>
    <t>Compatible category</t>
  </si>
  <si>
    <t>Compatible
 machine</t>
  </si>
  <si>
    <t>0000</t>
  </si>
  <si>
    <t>GENERATOR</t>
  </si>
  <si>
    <t>SR5</t>
  </si>
  <si>
    <t>https://parts.cat.com/en/catcorp/130-0026</t>
  </si>
  <si>
    <t>SR4B</t>
  </si>
  <si>
    <t>GEN SET ENGINE</t>
  </si>
  <si>
    <t>DE1100 POWER SYS</t>
  </si>
  <si>
    <t>GENERATOR SET</t>
  </si>
  <si>
    <t>C32</t>
  </si>
  <si>
    <t>D1000</t>
  </si>
  <si>
    <t>DE1250</t>
  </si>
  <si>
    <t>C27</t>
  </si>
  <si>
    <t xml:space="preserve">GENSET </t>
  </si>
  <si>
    <t xml:space="preserve">D800 </t>
  </si>
  <si>
    <t>DE1000S</t>
  </si>
  <si>
    <t>PETROLEUM PRODUCTS</t>
  </si>
  <si>
    <t>ENGINE - INDUSTRIAL</t>
  </si>
  <si>
    <t>C32 GENSET</t>
  </si>
  <si>
    <t>ENGINE - GENERATOR SET</t>
  </si>
  <si>
    <t xml:space="preserve">C32 </t>
  </si>
  <si>
    <t>PETROLEUM GEN SET</t>
  </si>
  <si>
    <t>00</t>
  </si>
  <si>
    <t>OFF-HIGHWAY TRUCK</t>
  </si>
  <si>
    <t>https://parts.cat.com/en/westrac/110-5991</t>
  </si>
  <si>
    <t xml:space="preserve">777C </t>
  </si>
  <si>
    <t xml:space="preserve">776C </t>
  </si>
  <si>
    <t xml:space="preserve">777D </t>
  </si>
  <si>
    <t xml:space="preserve">777B </t>
  </si>
  <si>
    <t xml:space="preserve">776D </t>
  </si>
  <si>
    <t>785C</t>
  </si>
  <si>
    <t>WHEEL-TYPE LOADER</t>
  </si>
  <si>
    <t xml:space="preserve">994D </t>
  </si>
  <si>
    <t>992G</t>
  </si>
  <si>
    <t>TRUCK</t>
  </si>
  <si>
    <t>777D</t>
  </si>
  <si>
    <t>EXCAVATOR</t>
  </si>
  <si>
    <t xml:space="preserve">5230B </t>
  </si>
  <si>
    <t>5130B</t>
  </si>
  <si>
    <t>WHEEL DOZER</t>
  </si>
  <si>
    <t>854G</t>
  </si>
  <si>
    <t>WHEEL LOADER</t>
  </si>
  <si>
    <t>793F AC</t>
  </si>
  <si>
    <t>https://parts.cat.com/en/westrac/457-5212</t>
  </si>
  <si>
    <t xml:space="preserve">797F </t>
  </si>
  <si>
    <t xml:space="preserve">793F </t>
  </si>
  <si>
    <t>795F AC</t>
  </si>
  <si>
    <t xml:space="preserve"> 794 AC </t>
  </si>
  <si>
    <t xml:space="preserve">795F XQ </t>
  </si>
  <si>
    <t xml:space="preserve">793F CMD </t>
  </si>
  <si>
    <t xml:space="preserve">793F OEM </t>
  </si>
  <si>
    <t xml:space="preserve">797B </t>
  </si>
  <si>
    <t>793F XQ</t>
  </si>
  <si>
    <t>OFF HIGHWAY TRUCK</t>
  </si>
  <si>
    <t xml:space="preserve">796 AC </t>
  </si>
  <si>
    <t>798 AC</t>
  </si>
  <si>
    <t xml:space="preserve">992G </t>
  </si>
  <si>
    <t>https://parts.cat.com/en/westrac/8R-5846</t>
  </si>
  <si>
    <t xml:space="preserve">966F II </t>
  </si>
  <si>
    <t xml:space="preserve">966E </t>
  </si>
  <si>
    <t>966D</t>
  </si>
  <si>
    <t xml:space="preserve">966F </t>
  </si>
  <si>
    <t>994D</t>
  </si>
  <si>
    <t xml:space="preserve">789G </t>
  </si>
  <si>
    <t xml:space="preserve">785D </t>
  </si>
  <si>
    <t xml:space="preserve">793D </t>
  </si>
  <si>
    <t xml:space="preserve">785G </t>
  </si>
  <si>
    <t xml:space="preserve">789D </t>
  </si>
  <si>
    <t xml:space="preserve">785C </t>
  </si>
  <si>
    <t>776B</t>
  </si>
  <si>
    <t>776D</t>
  </si>
  <si>
    <t>793D</t>
  </si>
  <si>
    <t>789D</t>
  </si>
  <si>
    <t>785D</t>
  </si>
  <si>
    <t>Baxter</t>
  </si>
  <si>
    <t>https://www.baxters.com.au/products/electrical-accessories/cable/welding-cable/battery-cable-120mm2-single-core-double-insulated-flexible-welding-cable-orange-per-metre.html</t>
  </si>
  <si>
    <t>Hampdon</t>
  </si>
  <si>
    <t>https://www.hampdon.com.au/Welding-Cable-120mm-Flexible-2-Meter-Solar-Car-Battery-Jumper</t>
  </si>
  <si>
    <t>Key Tubing &amp; Electrical</t>
  </si>
  <si>
    <t>https://www.12volt.com.au/0000awg-0000b-s-single-core-battery-cable-487-amp</t>
  </si>
  <si>
    <t>Cable size
 (mm2)</t>
  </si>
  <si>
    <t>Rated current (A) or 
100% duty cycel</t>
  </si>
  <si>
    <t>fault current
 duration (s)</t>
  </si>
  <si>
    <t>Copper
 K factor</t>
  </si>
  <si>
    <t>Fault 
current (A)</t>
  </si>
  <si>
    <t>upgrade cable to handle 1000A</t>
  </si>
  <si>
    <t>2x 500A fuse</t>
  </si>
  <si>
    <t>Value of k Conductor Material</t>
  </si>
  <si>
    <t>Temperature</t>
  </si>
  <si>
    <t>Copper</t>
  </si>
  <si>
    <t>Copper high Temp</t>
  </si>
  <si>
    <t>Aluminium</t>
  </si>
  <si>
    <t>Steel</t>
  </si>
  <si>
    <t>Initial DegC</t>
  </si>
  <si>
    <t>Final DegC</t>
  </si>
  <si>
    <t>Thermoplastic 70°C (PVC)</t>
  </si>
  <si>
    <t>76/78</t>
  </si>
  <si>
    <t>42/37</t>
  </si>
  <si>
    <t>160/140</t>
  </si>
  <si>
    <t>Thermoplastic 90°C (PVC)</t>
  </si>
  <si>
    <t>66/57</t>
  </si>
  <si>
    <t>36/31</t>
  </si>
  <si>
    <t>Thermosetting 90°C XLPE EDR</t>
  </si>
  <si>
    <t>Thermosetting 60°C rubber</t>
  </si>
  <si>
    <t>Thermosetting 85°C rubber</t>
  </si>
  <si>
    <t>Thermosetting 185°C silicone rubber</t>
  </si>
  <si>
    <t xml:space="preserve">Thermosetting 110°C XLPE </t>
  </si>
  <si>
    <t>Need to verify</t>
  </si>
  <si>
    <t>XLPE 110°C XLPE</t>
  </si>
  <si>
    <t>Weldflex PVC</t>
  </si>
  <si>
    <t>These values are suitable for fault durations up to 5 seconds:</t>
  </si>
  <si>
    <r>
      <t>Copper</t>
    </r>
    <r>
      <rPr>
        <sz val="11"/>
        <color theme="1"/>
        <rFont val="Calibri"/>
        <family val="2"/>
        <scheme val="minor"/>
      </rPr>
      <t xml:space="preserve"> (because it’s the rockstar of conductors):</t>
    </r>
  </si>
  <si>
    <t>Thermoplastic (70°C PVC): (k = 143)</t>
  </si>
  <si>
    <t>Thermosetting (90°C XLPE or EPR): (k = 143)</t>
  </si>
  <si>
    <t>Thermosetting (60°C rubber): (k = 141)</t>
  </si>
  <si>
    <t>Thermosetting (85°C rubber): (k = 134)</t>
  </si>
  <si>
    <t>Thermosetting (185°C silicone rubber): (k = 132)</t>
  </si>
  <si>
    <r>
      <t>Aluminium</t>
    </r>
    <r>
      <rPr>
        <sz val="11"/>
        <color theme="1"/>
        <rFont val="Calibri"/>
        <family val="2"/>
        <scheme val="minor"/>
      </rPr>
      <t xml:space="preserve"> (also cool, but not as rockstar as copper):</t>
    </r>
  </si>
  <si>
    <t>Thermoplastic (70°C PVC): (k = 103)</t>
  </si>
  <si>
    <t>Thermosetting (90°C XLPE or EPR): (k = 94)</t>
  </si>
  <si>
    <t>Thermosetting (60°C rubber): (k = 93)</t>
  </si>
  <si>
    <t>Thermosetting (85°C rubber): (k = 89)</t>
  </si>
  <si>
    <t>Thermosetting (185°C silicone rubber): (k = 87)</t>
  </si>
  <si>
    <r>
      <t>Steel</t>
    </r>
    <r>
      <rPr>
        <sz val="11"/>
        <color theme="1"/>
        <rFont val="Calibri"/>
        <family val="2"/>
        <scheme val="minor"/>
      </rPr>
      <t xml:space="preserve"> (the sturdy backbone):</t>
    </r>
  </si>
  <si>
    <t>Thermoplastic (70°C PVC): (k = 78)</t>
  </si>
  <si>
    <t>Thermosetting (90°C XLPE or EPR): (k = 52)</t>
  </si>
  <si>
    <t>Thermosetting (60°C rubber): (k = 51)</t>
  </si>
  <si>
    <t>Thermosetting (85°C rubber): (k = 48)</t>
  </si>
  <si>
    <t>Thermosetting (185°C silicone rubber): (k = 47)</t>
  </si>
  <si>
    <t>Name</t>
  </si>
  <si>
    <t>O/p current (A)</t>
  </si>
  <si>
    <t>Delco</t>
  </si>
  <si>
    <t>55SI brusless alternator</t>
  </si>
  <si>
    <t>250&amp;275</t>
  </si>
  <si>
    <t>utility &amp; work trucks, fire trucks, and long haul trucks, wheel loaders, graders and mining equipment</t>
  </si>
  <si>
    <t>36SI brushless alternator</t>
  </si>
  <si>
    <t>34SI brushless alternator</t>
  </si>
  <si>
    <t>75&amp;100</t>
  </si>
  <si>
    <t xml:space="preserve">medium and heavy duty applications </t>
  </si>
  <si>
    <t>33SI brushless alternator</t>
  </si>
  <si>
    <t>large electrical load requirements.</t>
  </si>
  <si>
    <t>28SI brushless alternator</t>
  </si>
  <si>
    <t>higher electrical output, but also want lower weigh</t>
  </si>
  <si>
    <t>Denso Alternator 24V 95A</t>
  </si>
  <si>
    <t>Alternator 100-50244</t>
  </si>
  <si>
    <t>Alternator 24V 150A</t>
  </si>
  <si>
    <t>Sandvik LH517 &amp; LH621</t>
  </si>
  <si>
    <t>Alternator 24V 95A</t>
  </si>
  <si>
    <t>CAT R3000</t>
  </si>
  <si>
    <t>Unknown</t>
  </si>
  <si>
    <t>Alternator 24V 140A</t>
  </si>
  <si>
    <t>MT6020</t>
  </si>
  <si>
    <t>Email Sent to the Company about cables</t>
  </si>
  <si>
    <t xml:space="preserve">Cable Size Available </t>
  </si>
  <si>
    <t xml:space="preserve">Datasheet </t>
  </si>
  <si>
    <t>AlanMance</t>
  </si>
  <si>
    <t>Australian Power equipment</t>
  </si>
  <si>
    <t>Autocables</t>
  </si>
  <si>
    <t>Automegastore</t>
  </si>
  <si>
    <t>Automotive Supoerstore</t>
  </si>
  <si>
    <t>Baxters</t>
  </si>
  <si>
    <t>Blue Bar Industries</t>
  </si>
  <si>
    <t>CableCraft</t>
  </si>
  <si>
    <t>Chain System Australia</t>
  </si>
  <si>
    <t>CMI Electrical</t>
  </si>
  <si>
    <t>Custom power cables</t>
  </si>
  <si>
    <t>Decked out</t>
  </si>
  <si>
    <t>DKSH</t>
  </si>
  <si>
    <t>Electra</t>
  </si>
  <si>
    <t>Electrical Merchandising</t>
  </si>
  <si>
    <t>Electrotraders</t>
  </si>
  <si>
    <t>Eltech</t>
  </si>
  <si>
    <t>Enerdrive</t>
  </si>
  <si>
    <t>Engineering Supplies</t>
  </si>
  <si>
    <t>Evolution Cables</t>
  </si>
  <si>
    <t>Forbes batteries</t>
  </si>
  <si>
    <t>Haigh</t>
  </si>
  <si>
    <t>Jr Autofix</t>
  </si>
  <si>
    <t>KT cables</t>
  </si>
  <si>
    <t>LAPP</t>
  </si>
  <si>
    <t>LevelTEC</t>
  </si>
  <si>
    <t>Maxi Parts</t>
  </si>
  <si>
    <t>My generator</t>
  </si>
  <si>
    <t xml:space="preserve">Nexans </t>
  </si>
  <si>
    <t>OEX</t>
  </si>
  <si>
    <t>Outbackmarine</t>
  </si>
  <si>
    <t>Projecta</t>
  </si>
  <si>
    <t>Prysmiam</t>
  </si>
  <si>
    <t>Rapid Cables</t>
  </si>
  <si>
    <t>Red2go</t>
  </si>
  <si>
    <t>Redshed</t>
  </si>
  <si>
    <t>RKS Sales</t>
  </si>
  <si>
    <t>Road Runner</t>
  </si>
  <si>
    <t>Roxtec</t>
  </si>
  <si>
    <t>SparkyDirect</t>
  </si>
  <si>
    <t>Springers Solar</t>
  </si>
  <si>
    <t>Superior Terminals</t>
  </si>
  <si>
    <t>The highmount guy</t>
  </si>
  <si>
    <t>Tretham</t>
  </si>
  <si>
    <t>Wemoto</t>
  </si>
  <si>
    <t>Wiring Harness Australia</t>
  </si>
  <si>
    <t>Wolfchester</t>
  </si>
  <si>
    <t>World Wire Cables</t>
  </si>
  <si>
    <t>Wurth</t>
  </si>
  <si>
    <t>ZeroGrid</t>
  </si>
  <si>
    <t>Standard Compliance 
- Design Guidelines: AS/NZS 5000.1 
- Conductor: As/NZS 1125
 - Insulation and Sheath: AS/NZS 3808 
- Current Carrying Capacity: AS/NZS 3008.1.1:2009 (Table 9, Touching) 
- Flame Retardant: IEC 60332-1-2 
- Low Smoke: IEC61034-2 
- Halogen Free: IEC 60754-2</t>
  </si>
  <si>
    <t>GIVEN/ASSUMPTION</t>
  </si>
  <si>
    <t>EQUATIONS</t>
  </si>
  <si>
    <t>Components</t>
  </si>
  <si>
    <t>Parameter</t>
  </si>
  <si>
    <t>Unit</t>
  </si>
  <si>
    <t>Starter Motor
 (50MT, unless stated otherwise)</t>
  </si>
  <si>
    <t xml:space="preserve">System voltage </t>
  </si>
  <si>
    <t>V</t>
  </si>
  <si>
    <t>Voltage at peak power/lowest operating voltage (Graph)</t>
  </si>
  <si>
    <t>Output Power</t>
  </si>
  <si>
    <t>kW</t>
  </si>
  <si>
    <t># of motors</t>
  </si>
  <si>
    <r>
      <t>Efficiency of the starter motor at ambient temperature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theme="1" tint="0.34998626667073579"/>
        <rFont val="Calibri"/>
        <family val="2"/>
        <scheme val="minor"/>
      </rPr>
      <t>(Assumption)</t>
    </r>
  </si>
  <si>
    <t>%</t>
  </si>
  <si>
    <r>
      <t xml:space="preserve">Efficiency at cold temperature (worse case) </t>
    </r>
    <r>
      <rPr>
        <i/>
        <sz val="11"/>
        <color theme="1" tint="0.34998626667073579"/>
        <rFont val="Calibri"/>
        <family val="2"/>
        <scheme val="minor"/>
      </rPr>
      <t>(Assumption)</t>
    </r>
  </si>
  <si>
    <r>
      <t xml:space="preserve">Typical cranking Speed </t>
    </r>
    <r>
      <rPr>
        <i/>
        <sz val="11"/>
        <color theme="1" tint="0.34998626667073579"/>
        <rFont val="Calibri"/>
        <family val="2"/>
        <scheme val="minor"/>
      </rPr>
      <t>(Assumption)</t>
    </r>
  </si>
  <si>
    <t>RPM</t>
  </si>
  <si>
    <t>150MT Starting torque gear ratio</t>
  </si>
  <si>
    <r>
      <t xml:space="preserve">150MT Gearing efficiency in cold climate </t>
    </r>
    <r>
      <rPr>
        <i/>
        <sz val="11"/>
        <color theme="1" tint="0.34998626667073579"/>
        <rFont val="Calibri"/>
        <family val="2"/>
        <scheme val="minor"/>
      </rPr>
      <t>(Assumption)</t>
    </r>
  </si>
  <si>
    <t>Motor Constant  (Assumption)</t>
  </si>
  <si>
    <t>NM/A</t>
  </si>
  <si>
    <t>Drill Engine</t>
  </si>
  <si>
    <t>Type</t>
  </si>
  <si>
    <t xml:space="preserve">Engine Displacement </t>
  </si>
  <si>
    <t>L</t>
  </si>
  <si>
    <t>Engine Efficiency</t>
  </si>
  <si>
    <t>Compression Ratio</t>
  </si>
  <si>
    <t>Starter motor configuration</t>
  </si>
  <si>
    <t>Parallel</t>
  </si>
  <si>
    <t>Load</t>
  </si>
  <si>
    <r>
      <t>Percentage of Starter Torque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theme="1" tint="0.34998626667073579"/>
        <rFont val="Calibri"/>
        <family val="2"/>
        <scheme val="minor"/>
      </rPr>
      <t>(Assumption)</t>
    </r>
  </si>
  <si>
    <r>
      <t xml:space="preserve">Fuse rating gain </t>
    </r>
    <r>
      <rPr>
        <i/>
        <sz val="11"/>
        <color theme="1" tint="0.34998626667073579"/>
        <rFont val="Calibri"/>
        <family val="2"/>
        <scheme val="minor"/>
      </rPr>
      <t>(Assumption)</t>
    </r>
  </si>
  <si>
    <t>n200</t>
  </si>
  <si>
    <t>Voltage</t>
  </si>
  <si>
    <t xml:space="preserve"># Series </t>
  </si>
  <si>
    <t>Total voltage</t>
  </si>
  <si>
    <t>Cranking Amps</t>
  </si>
  <si>
    <t>A</t>
  </si>
  <si>
    <t>Cabling</t>
  </si>
  <si>
    <t>Size</t>
  </si>
  <si>
    <t>mm2</t>
  </si>
  <si>
    <t>Load Current = Load torque /(Motor constant * Motor voltage)</t>
  </si>
  <si>
    <t>Guage</t>
  </si>
  <si>
    <t>ga</t>
  </si>
  <si>
    <t>4/0 or 0000</t>
  </si>
  <si>
    <t>CALCULATION</t>
  </si>
  <si>
    <t>16 volt</t>
  </si>
  <si>
    <t>1X50MT</t>
  </si>
  <si>
    <t>2x50MT</t>
  </si>
  <si>
    <t>Starter motor</t>
  </si>
  <si>
    <t>Mechanical Power at peak torque</t>
  </si>
  <si>
    <t xml:space="preserve">Total output torque available </t>
  </si>
  <si>
    <t>Nm</t>
  </si>
  <si>
    <t>Total Electrical Power required at ambient temp</t>
  </si>
  <si>
    <t>Total Electrical Power due to cold temperature</t>
  </si>
  <si>
    <t>Cranking amps at ambient temperature (Graph)</t>
  </si>
  <si>
    <t xml:space="preserve">Cranking amps at cold temperature </t>
  </si>
  <si>
    <t>125% of the peak current during ambient temp</t>
  </si>
  <si>
    <t>This needs to change to the safety margin and needs to 125% of the load current demand and not peak. We need it to break the circuit before or close 80% of the peak value</t>
  </si>
  <si>
    <t>125% of the peak current during cold temp</t>
  </si>
  <si>
    <t>50-MT starting motor performance graph</t>
  </si>
  <si>
    <t xml:space="preserve">Source: </t>
  </si>
  <si>
    <t>https://www.google.com/url?sa=i&amp;url=https%3A%2F%2Fwww.deer-online.com%2Fstarter-remy-10478888-art-en_10478888_dre&amp;psig=AOvVaw25ErWACyqzg7kcuguJX9pA&amp;ust=1715735593188000&amp;source=images&amp;cd=vfe&amp;opi=89978449&amp;ved=0CBIQjRxqFwoTCMiS4rD7i4YDFQAAAAAdAAAAABAE</t>
  </si>
  <si>
    <t>Load current</t>
  </si>
  <si>
    <t>Derating Factor</t>
  </si>
  <si>
    <t>Fuse Current</t>
  </si>
  <si>
    <t>Load current/Derating Factor</t>
  </si>
  <si>
    <r>
      <t>Motors should be fused with a time-delay fuse rated </t>
    </r>
    <r>
      <rPr>
        <sz val="12"/>
        <color theme="1"/>
        <rFont val="Arial"/>
        <family val="2"/>
      </rPr>
      <t>175% of the motor's full load operating amperage</t>
    </r>
    <r>
      <rPr>
        <sz val="12"/>
        <color theme="1"/>
        <rFont val="Arial"/>
        <family val="2"/>
      </rPr>
      <t>, 250% of the full load operating amperage if a circuit breaker is used. The wire to a motor must be rated to carry 25% more amperage than the motor draws when operating at full load.</t>
    </r>
  </si>
  <si>
    <t>https://groverelectric.com/assets/downloads/howto/20_How%20to%20Calculate%20Wire%20&amp;%20Fuse%20Sizes%20for%20Electric%20Motors.pdf</t>
  </si>
  <si>
    <t>Cranking current options (A)</t>
  </si>
  <si>
    <t>Continous current option (A)</t>
  </si>
  <si>
    <t>Cranking Amps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</si>
</sst>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Symbol"/>
      <family val="1"/>
      <charset val="2"/>
    </font>
    <font>
      <b/>
      <sz val="11"/>
      <color theme="1"/>
      <name val="Symbol"/>
      <family val="1"/>
      <charset val="2"/>
    </font>
    <font>
      <b/>
      <sz val="10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</font>
    <font>
      <sz val="11"/>
      <color theme="1" tint="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2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2" tint="-0.499984740745262"/>
      <name val="Calibri"/>
      <family val="2"/>
      <scheme val="minor"/>
    </font>
    <font>
      <sz val="11"/>
      <color rgb="FF000000"/>
      <name val="Calibri"/>
      <family val="2"/>
    </font>
    <font>
      <sz val="11"/>
      <color theme="2" tint="-9.9978637043366805E-2"/>
      <name val="Calibri"/>
      <family val="2"/>
      <scheme val="minor"/>
    </font>
    <font>
      <i/>
      <sz val="11"/>
      <color theme="2" tint="-9.9978637043366805E-2"/>
      <name val="Calibri"/>
      <family val="2"/>
      <scheme val="minor"/>
    </font>
    <font>
      <i/>
      <sz val="10"/>
      <color theme="2" tint="-9.9978637043366805E-2"/>
      <name val="Calibri"/>
      <family val="2"/>
      <scheme val="minor"/>
    </font>
    <font>
      <sz val="10"/>
      <color theme="2" tint="-9.9978637043366805E-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ptos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FFFF"/>
      <name val="Calibri"/>
      <family val="2"/>
    </font>
    <font>
      <b/>
      <sz val="10"/>
      <color rgb="FFFFFFFF"/>
      <name val="Calibri"/>
      <family val="2"/>
    </font>
    <font>
      <u/>
      <sz val="10"/>
      <color rgb="FF0563C1"/>
      <name val="Calibri"/>
      <family val="2"/>
    </font>
    <font>
      <b/>
      <sz val="13.5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505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bgColor theme="9" tint="0.59996337778862885"/>
      </patternFill>
    </fill>
    <fill>
      <patternFill patternType="solid">
        <fgColor theme="9" tint="0.59999389629810485"/>
        <bgColor theme="9" tint="0.5999633777886288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6">
    <xf numFmtId="0" fontId="0" fillId="0" borderId="0"/>
    <xf numFmtId="0" fontId="6" fillId="13" borderId="0" applyNumberFormat="0" applyBorder="0" applyAlignment="0" applyProtection="0"/>
    <xf numFmtId="0" fontId="15" fillId="9" borderId="12" applyNumberFormat="0" applyAlignment="0" applyProtection="0"/>
    <xf numFmtId="0" fontId="14" fillId="10" borderId="13" applyNumberFormat="0" applyFont="0" applyAlignment="0" applyProtection="0"/>
    <xf numFmtId="0" fontId="14" fillId="11" borderId="0" applyNumberFormat="0" applyBorder="0" applyAlignment="0" applyProtection="0"/>
    <xf numFmtId="0" fontId="14" fillId="12" borderId="0">
      <alignment horizontal="center"/>
    </xf>
  </cellStyleXfs>
  <cellXfs count="2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7" xfId="0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0" xfId="0" applyAlignment="1">
      <alignment horizontal="centerContinuous"/>
    </xf>
    <xf numFmtId="0" fontId="1" fillId="7" borderId="1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8" xfId="0" applyFont="1" applyFill="1" applyBorder="1"/>
    <xf numFmtId="0" fontId="0" fillId="0" borderId="8" xfId="0" applyBorder="1" applyAlignment="1">
      <alignment horizontal="left"/>
    </xf>
    <xf numFmtId="0" fontId="0" fillId="0" borderId="8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vertical="top"/>
    </xf>
    <xf numFmtId="49" fontId="0" fillId="0" borderId="1" xfId="0" applyNumberFormat="1" applyBorder="1" applyAlignment="1">
      <alignment horizontal="center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5" fillId="9" borderId="1" xfId="2" applyBorder="1" applyAlignment="1">
      <alignment horizontal="center" vertical="top"/>
    </xf>
    <xf numFmtId="0" fontId="6" fillId="0" borderId="1" xfId="1" applyFill="1" applyBorder="1"/>
    <xf numFmtId="0" fontId="6" fillId="0" borderId="1" xfId="1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top"/>
    </xf>
    <xf numFmtId="0" fontId="6" fillId="0" borderId="0" xfId="1" applyFill="1" applyAlignment="1">
      <alignment vertical="top"/>
    </xf>
    <xf numFmtId="0" fontId="20" fillId="0" borderId="0" xfId="0" applyFont="1" applyAlignment="1">
      <alignment vertical="top"/>
    </xf>
    <xf numFmtId="0" fontId="10" fillId="0" borderId="4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Continuous" vertical="top" wrapText="1"/>
    </xf>
    <xf numFmtId="0" fontId="2" fillId="0" borderId="1" xfId="0" applyFont="1" applyBorder="1" applyAlignment="1">
      <alignment horizontal="centerContinuous" vertical="top"/>
    </xf>
    <xf numFmtId="0" fontId="10" fillId="0" borderId="17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7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top"/>
    </xf>
    <xf numFmtId="0" fontId="0" fillId="0" borderId="0" xfId="0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top"/>
    </xf>
    <xf numFmtId="0" fontId="28" fillId="0" borderId="1" xfId="0" applyFont="1" applyBorder="1" applyAlignment="1">
      <alignment horizontal="center" vertical="top"/>
    </xf>
    <xf numFmtId="0" fontId="6" fillId="13" borderId="1" xfId="1" applyBorder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6" fillId="13" borderId="1" xfId="1" applyBorder="1" applyAlignment="1">
      <alignment wrapText="1"/>
    </xf>
    <xf numFmtId="0" fontId="1" fillId="18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6" fillId="0" borderId="1" xfId="1" applyFill="1" applyBorder="1" applyAlignment="1">
      <alignment wrapText="1"/>
    </xf>
    <xf numFmtId="0" fontId="25" fillId="0" borderId="1" xfId="0" applyFont="1" applyBorder="1" applyAlignment="1">
      <alignment horizontal="center" vertical="top"/>
    </xf>
    <xf numFmtId="0" fontId="25" fillId="0" borderId="5" xfId="0" applyFont="1" applyBorder="1" applyAlignment="1">
      <alignment horizontal="center" vertical="top"/>
    </xf>
    <xf numFmtId="0" fontId="25" fillId="0" borderId="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6" fillId="13" borderId="1" xfId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horizontal="centerContinuous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7" fillId="0" borderId="1" xfId="0" applyFont="1" applyBorder="1" applyAlignment="1">
      <alignment vertical="top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vertical="top"/>
    </xf>
    <xf numFmtId="0" fontId="17" fillId="0" borderId="1" xfId="0" applyFont="1" applyBorder="1" applyAlignment="1">
      <alignment horizontal="centerContinuous" vertical="top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vertical="top"/>
    </xf>
    <xf numFmtId="0" fontId="17" fillId="0" borderId="1" xfId="0" applyFont="1" applyBorder="1" applyAlignment="1">
      <alignment horizontal="center" vertical="top"/>
    </xf>
    <xf numFmtId="0" fontId="14" fillId="11" borderId="1" xfId="4" applyBorder="1" applyAlignment="1">
      <alignment vertical="top"/>
    </xf>
    <xf numFmtId="0" fontId="0" fillId="0" borderId="2" xfId="0" applyBorder="1" applyAlignment="1">
      <alignment vertical="top"/>
    </xf>
    <xf numFmtId="0" fontId="16" fillId="9" borderId="14" xfId="2" applyFont="1" applyBorder="1" applyAlignment="1">
      <alignment horizontal="center" vertical="top"/>
    </xf>
    <xf numFmtId="0" fontId="15" fillId="9" borderId="12" xfId="2" applyAlignment="1">
      <alignment horizontal="center" vertical="top"/>
    </xf>
    <xf numFmtId="0" fontId="11" fillId="0" borderId="0" xfId="0" applyFont="1" applyAlignment="1">
      <alignment vertical="top"/>
    </xf>
    <xf numFmtId="0" fontId="0" fillId="0" borderId="7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9" xfId="0" applyBorder="1" applyAlignment="1">
      <alignment horizontal="left" vertical="top"/>
    </xf>
    <xf numFmtId="0" fontId="14" fillId="16" borderId="1" xfId="4" applyFill="1" applyBorder="1" applyAlignment="1">
      <alignment horizontal="center" vertical="top"/>
    </xf>
    <xf numFmtId="0" fontId="14" fillId="0" borderId="0" xfId="3" applyFill="1" applyBorder="1" applyAlignment="1">
      <alignment horizontal="center" vertical="top"/>
    </xf>
    <xf numFmtId="0" fontId="0" fillId="0" borderId="3" xfId="0" applyBorder="1" applyAlignment="1">
      <alignment vertical="top"/>
    </xf>
    <xf numFmtId="0" fontId="15" fillId="9" borderId="15" xfId="2" applyBorder="1" applyAlignment="1">
      <alignment horizontal="center" vertical="top"/>
    </xf>
    <xf numFmtId="0" fontId="0" fillId="0" borderId="5" xfId="0" applyBorder="1" applyAlignment="1">
      <alignment horizontal="left" vertical="top"/>
    </xf>
    <xf numFmtId="0" fontId="0" fillId="16" borderId="1" xfId="0" applyFill="1" applyBorder="1" applyAlignment="1">
      <alignment horizontal="center" vertical="top"/>
    </xf>
    <xf numFmtId="0" fontId="29" fillId="0" borderId="1" xfId="0" applyFont="1" applyBorder="1" applyAlignment="1">
      <alignment vertical="top"/>
    </xf>
    <xf numFmtId="0" fontId="15" fillId="9" borderId="14" xfId="2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4" fillId="11" borderId="1" xfId="4" applyBorder="1" applyAlignment="1">
      <alignment horizontal="center" vertical="top"/>
    </xf>
    <xf numFmtId="0" fontId="0" fillId="0" borderId="4" xfId="0" applyBorder="1" applyAlignment="1">
      <alignment vertical="top"/>
    </xf>
    <xf numFmtId="0" fontId="15" fillId="9" borderId="16" xfId="2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9" fillId="16" borderId="1" xfId="4" applyFont="1" applyFill="1" applyBorder="1" applyAlignment="1">
      <alignment horizontal="center" vertical="top"/>
    </xf>
    <xf numFmtId="0" fontId="19" fillId="11" borderId="1" xfId="4" applyFont="1" applyBorder="1" applyAlignment="1">
      <alignment horizontal="center" vertical="top"/>
    </xf>
    <xf numFmtId="0" fontId="6" fillId="15" borderId="1" xfId="1" applyFill="1" applyBorder="1" applyAlignment="1">
      <alignment horizontal="center" vertical="top" wrapText="1"/>
    </xf>
    <xf numFmtId="0" fontId="0" fillId="0" borderId="9" xfId="0" applyBorder="1" applyAlignment="1">
      <alignment vertical="top"/>
    </xf>
    <xf numFmtId="0" fontId="14" fillId="11" borderId="2" xfId="4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/>
    </xf>
    <xf numFmtId="2" fontId="14" fillId="11" borderId="1" xfId="4" applyNumberFormat="1" applyBorder="1" applyAlignment="1">
      <alignment horizontal="center" vertical="top"/>
    </xf>
    <xf numFmtId="49" fontId="11" fillId="0" borderId="0" xfId="0" applyNumberFormat="1" applyFont="1" applyAlignment="1">
      <alignment horizontal="center" vertical="top"/>
    </xf>
    <xf numFmtId="11" fontId="11" fillId="0" borderId="0" xfId="0" applyNumberFormat="1" applyFont="1" applyAlignment="1">
      <alignment vertical="top"/>
    </xf>
    <xf numFmtId="0" fontId="0" fillId="0" borderId="9" xfId="0" applyBorder="1" applyAlignment="1">
      <alignment horizontal="left" vertical="top"/>
    </xf>
    <xf numFmtId="0" fontId="14" fillId="11" borderId="9" xfId="4" applyBorder="1" applyAlignment="1">
      <alignment horizontal="center" vertical="top"/>
    </xf>
    <xf numFmtId="10" fontId="11" fillId="0" borderId="0" xfId="0" applyNumberFormat="1" applyFont="1" applyAlignment="1">
      <alignment horizontal="center" vertical="top"/>
    </xf>
    <xf numFmtId="0" fontId="0" fillId="0" borderId="10" xfId="0" applyBorder="1" applyAlignment="1">
      <alignment horizontal="left" vertical="top"/>
    </xf>
    <xf numFmtId="0" fontId="14" fillId="11" borderId="10" xfId="4" applyBorder="1" applyAlignment="1">
      <alignment horizontal="center" vertical="top"/>
    </xf>
    <xf numFmtId="0" fontId="0" fillId="0" borderId="10" xfId="0" applyBorder="1" applyAlignment="1">
      <alignment vertical="top"/>
    </xf>
    <xf numFmtId="0" fontId="29" fillId="0" borderId="1" xfId="0" applyFont="1" applyBorder="1" applyAlignment="1">
      <alignment horizontal="center" vertical="top"/>
    </xf>
    <xf numFmtId="0" fontId="0" fillId="0" borderId="11" xfId="0" applyBorder="1" applyAlignment="1">
      <alignment horizontal="left" vertical="top"/>
    </xf>
    <xf numFmtId="0" fontId="14" fillId="11" borderId="8" xfId="4" applyBorder="1" applyAlignment="1">
      <alignment horizontal="center" vertical="top"/>
    </xf>
    <xf numFmtId="0" fontId="0" fillId="0" borderId="11" xfId="0" applyBorder="1" applyAlignment="1">
      <alignment vertical="top"/>
    </xf>
    <xf numFmtId="0" fontId="0" fillId="0" borderId="8" xfId="0" applyBorder="1" applyAlignment="1">
      <alignment vertical="top"/>
    </xf>
    <xf numFmtId="0" fontId="6" fillId="14" borderId="1" xfId="1" applyFill="1" applyBorder="1" applyAlignment="1">
      <alignment horizontal="center" vertical="top"/>
    </xf>
    <xf numFmtId="0" fontId="23" fillId="17" borderId="8" xfId="0" applyFont="1" applyFill="1" applyBorder="1" applyAlignment="1">
      <alignment horizontal="center" vertical="top"/>
    </xf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8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16" borderId="8" xfId="0" applyFill="1" applyBorder="1" applyAlignment="1">
      <alignment horizontal="center" vertical="top"/>
    </xf>
    <xf numFmtId="0" fontId="6" fillId="15" borderId="1" xfId="1" applyFill="1" applyBorder="1" applyAlignment="1">
      <alignment horizontal="center" vertical="top"/>
    </xf>
    <xf numFmtId="0" fontId="31" fillId="0" borderId="0" xfId="0" applyFont="1" applyAlignment="1">
      <alignment horizontal="center" vertical="top"/>
    </xf>
    <xf numFmtId="0" fontId="32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17" fillId="0" borderId="0" xfId="0" applyFont="1" applyAlignment="1">
      <alignment horizontal="centerContinuous" vertical="top"/>
    </xf>
    <xf numFmtId="0" fontId="17" fillId="0" borderId="0" xfId="0" applyFont="1" applyAlignment="1">
      <alignment horizontal="center" vertical="top"/>
    </xf>
    <xf numFmtId="0" fontId="29" fillId="0" borderId="0" xfId="0" applyFont="1" applyAlignment="1">
      <alignment vertical="top"/>
    </xf>
    <xf numFmtId="0" fontId="29" fillId="0" borderId="0" xfId="0" applyFont="1" applyAlignment="1">
      <alignment horizontal="center" vertical="top"/>
    </xf>
    <xf numFmtId="0" fontId="31" fillId="0" borderId="0" xfId="0" applyFont="1" applyAlignment="1">
      <alignment horizontal="center" vertical="top" wrapText="1"/>
    </xf>
    <xf numFmtId="0" fontId="32" fillId="0" borderId="0" xfId="0" applyFont="1" applyAlignment="1">
      <alignment horizontal="center" vertical="top"/>
    </xf>
    <xf numFmtId="0" fontId="16" fillId="0" borderId="0" xfId="2" applyFont="1" applyFill="1" applyBorder="1" applyAlignment="1">
      <alignment horizontal="center" vertical="top"/>
    </xf>
    <xf numFmtId="0" fontId="14" fillId="0" borderId="0" xfId="4" applyFill="1" applyBorder="1" applyAlignment="1">
      <alignment horizontal="center" vertical="top"/>
    </xf>
    <xf numFmtId="0" fontId="33" fillId="0" borderId="0" xfId="0" applyFont="1" applyAlignment="1">
      <alignment horizontal="center" vertical="top"/>
    </xf>
    <xf numFmtId="0" fontId="15" fillId="0" borderId="0" xfId="2" applyFill="1" applyBorder="1" applyAlignment="1">
      <alignment horizontal="center" vertical="top"/>
    </xf>
    <xf numFmtId="0" fontId="34" fillId="0" borderId="0" xfId="0" applyFont="1" applyAlignment="1">
      <alignment horizontal="center" vertical="top"/>
    </xf>
    <xf numFmtId="0" fontId="19" fillId="0" borderId="0" xfId="4" applyFont="1" applyFill="1" applyBorder="1" applyAlignment="1">
      <alignment horizontal="center" vertical="top"/>
    </xf>
    <xf numFmtId="0" fontId="30" fillId="0" borderId="0" xfId="0" applyFont="1" applyAlignment="1">
      <alignment vertical="top"/>
    </xf>
    <xf numFmtId="2" fontId="14" fillId="0" borderId="0" xfId="4" applyNumberFormat="1" applyFill="1" applyBorder="1" applyAlignment="1">
      <alignment horizontal="center" vertical="top"/>
    </xf>
    <xf numFmtId="0" fontId="6" fillId="0" borderId="0" xfId="1" applyFill="1" applyBorder="1" applyAlignment="1">
      <alignment vertical="top" wrapText="1"/>
    </xf>
    <xf numFmtId="0" fontId="32" fillId="0" borderId="0" xfId="0" applyFont="1" applyAlignment="1">
      <alignment horizontal="justify" vertical="top"/>
    </xf>
    <xf numFmtId="0" fontId="35" fillId="0" borderId="0" xfId="0" applyFont="1" applyAlignment="1">
      <alignment horizontal="center" vertical="top" wrapText="1"/>
    </xf>
    <xf numFmtId="0" fontId="6" fillId="0" borderId="0" xfId="1" applyFill="1" applyBorder="1" applyAlignment="1">
      <alignment horizontal="center" vertical="top" wrapText="1"/>
    </xf>
    <xf numFmtId="2" fontId="11" fillId="0" borderId="0" xfId="0" applyNumberFormat="1" applyFont="1" applyAlignment="1">
      <alignment horizontal="center" vertical="top"/>
    </xf>
    <xf numFmtId="0" fontId="24" fillId="0" borderId="0" xfId="0" applyFont="1" applyAlignment="1">
      <alignment horizontal="center" vertical="top"/>
    </xf>
    <xf numFmtId="0" fontId="36" fillId="0" borderId="0" xfId="0" applyFont="1" applyAlignment="1">
      <alignment horizontal="center" vertical="center"/>
    </xf>
    <xf numFmtId="9" fontId="0" fillId="0" borderId="1" xfId="0" applyNumberFormat="1" applyBorder="1" applyAlignment="1">
      <alignment horizontal="center" vertical="top" wrapText="1"/>
    </xf>
    <xf numFmtId="0" fontId="32" fillId="0" borderId="0" xfId="0" applyFont="1" applyAlignment="1">
      <alignment vertical="top"/>
    </xf>
    <xf numFmtId="0" fontId="31" fillId="0" borderId="0" xfId="0" applyFont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49" fontId="0" fillId="0" borderId="4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13" borderId="0" xfId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2" fillId="0" borderId="0" xfId="0" applyFont="1" applyAlignment="1">
      <alignment vertical="top"/>
    </xf>
    <xf numFmtId="0" fontId="21" fillId="0" borderId="1" xfId="0" applyFont="1" applyBorder="1" applyAlignment="1">
      <alignment horizontal="center" vertical="top" wrapText="1"/>
    </xf>
  </cellXfs>
  <cellStyles count="6">
    <cellStyle name="40% - Accent6" xfId="4" builtinId="51"/>
    <cellStyle name="Check Cell" xfId="2" builtinId="23"/>
    <cellStyle name="Hyperlink" xfId="1" builtinId="8" customBuiltin="1"/>
    <cellStyle name="Normal" xfId="0" builtinId="0"/>
    <cellStyle name="Note" xfId="3" builtinId="10"/>
    <cellStyle name="Style 1" xfId="5" xr:uid="{2B838EBD-FC62-4B96-B48B-EC80BE9EA8B7}"/>
  </cellStyles>
  <dxfs count="2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Medium9"/>
  <colors>
    <mruColors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338089</xdr:colOff>
      <xdr:row>2</xdr:row>
      <xdr:rowOff>86407</xdr:rowOff>
    </xdr:from>
    <xdr:to>
      <xdr:col>10</xdr:col>
      <xdr:colOff>137103</xdr:colOff>
      <xdr:row>24</xdr:row>
      <xdr:rowOff>203298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E161A-1B04-4B2D-8B35-06DEC4789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089" y="440750"/>
          <a:ext cx="6091548" cy="44919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13894</xdr:rowOff>
    </xdr:from>
    <xdr:to>
      <xdr:col>9</xdr:col>
      <xdr:colOff>93345</xdr:colOff>
      <xdr:row>51</xdr:row>
      <xdr:rowOff>55189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F2C0DE-D6A2-8927-BBF8-FA36D2530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06093"/>
          <a:ext cx="5769185" cy="41478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11</xdr:col>
      <xdr:colOff>210542</xdr:colOff>
      <xdr:row>82</xdr:row>
      <xdr:rowOff>97910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BC8DFE-D5D6-DF7F-456F-678C245FA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692640"/>
          <a:ext cx="7106642" cy="5401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19050</xdr:rowOff>
    </xdr:from>
    <xdr:to>
      <xdr:col>7</xdr:col>
      <xdr:colOff>133350</xdr:colOff>
      <xdr:row>105</xdr:row>
      <xdr:rowOff>15240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963F37-4EEA-9BA6-B29D-EA4910DC1DD1}"/>
            </a:ext>
            <a:ext uri="{147F2762-F138-4A5C-976F-8EAC2B608ADB}">
              <a16:predDERef xmlns:a16="http://schemas.microsoft.com/office/drawing/2014/main" pred="{6BBC8DFE-D5D6-DF7F-456F-678C245FA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582900"/>
          <a:ext cx="4572000" cy="3609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37737</xdr:colOff>
      <xdr:row>1</xdr:row>
      <xdr:rowOff>131424</xdr:rowOff>
    </xdr:from>
    <xdr:ext cx="1760162" cy="314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">
              <a:extLst>
                <a:ext uri="{FF2B5EF4-FFF2-40B4-BE49-F238E27FC236}">
                  <a16:creationId xmlns:a16="http://schemas.microsoft.com/office/drawing/2014/main" id="{523E4EEC-6FE0-D8C2-C978-207CC4E592C8}"/>
                </a:ext>
              </a:extLst>
            </xdr:cNvPr>
            <xdr:cNvSpPr txBox="1"/>
          </xdr:nvSpPr>
          <xdr:spPr>
            <a:xfrm>
              <a:off x="11178776" y="356171"/>
              <a:ext cx="1760162" cy="314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000" i="0">
                  <a:latin typeface="+mn-lt"/>
                </a:rPr>
                <a:t>Torque</a:t>
              </a:r>
              <a:r>
                <a:rPr lang="en-AU" sz="1000" i="0" baseline="0">
                  <a:latin typeface="+mn-lt"/>
                </a:rPr>
                <a:t> (Nm) </a:t>
              </a:r>
              <a:r>
                <a:rPr lang="en-AU" sz="1200" i="0" baseline="0">
                  <a:latin typeface="+mn-lt"/>
                </a:rPr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en-AU" sz="1400" i="1" baseline="0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Power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(</m:t>
                      </m:r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w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)∗9.548</m:t>
                      </m:r>
                    </m:num>
                    <m:den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Motor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RPM</m:t>
                      </m:r>
                    </m:den>
                  </m:f>
                </m:oMath>
              </a14:m>
              <a:endParaRPr lang="en-AU" sz="1400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23E4EEC-6FE0-D8C2-C978-207CC4E592C8}"/>
                </a:ext>
              </a:extLst>
            </xdr:cNvPr>
            <xdr:cNvSpPr txBox="1"/>
          </xdr:nvSpPr>
          <xdr:spPr>
            <a:xfrm>
              <a:off x="11178776" y="356171"/>
              <a:ext cx="1760162" cy="314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000" i="0">
                  <a:latin typeface="+mn-lt"/>
                </a:rPr>
                <a:t>Torque</a:t>
              </a:r>
              <a:r>
                <a:rPr lang="en-AU" sz="1000" i="0" baseline="0">
                  <a:latin typeface="+mn-lt"/>
                </a:rPr>
                <a:t> (Nm) </a:t>
              </a:r>
              <a:r>
                <a:rPr lang="en-AU" sz="1200" i="0" baseline="0">
                  <a:latin typeface="+mn-lt"/>
                </a:rPr>
                <a:t>= </a:t>
              </a:r>
              <a:r>
                <a:rPr lang="en-AU" sz="1400" i="0" baseline="0">
                  <a:latin typeface="+mn-lt"/>
                </a:rPr>
                <a:t>(</a:t>
              </a:r>
              <a:r>
                <a:rPr lang="en-AU" sz="1400" b="0" i="0" baseline="0">
                  <a:latin typeface="+mn-lt"/>
                </a:rPr>
                <a:t>Power(w)∗9.548)/(</a:t>
              </a:r>
              <a:r>
                <a:rPr lang="en-AU" sz="1400" b="0" i="0" baseline="0">
                  <a:latin typeface="Cambria Math" panose="02040503050406030204" pitchFamily="18" charset="0"/>
                </a:rPr>
                <a:t>Motor </a:t>
              </a:r>
              <a:r>
                <a:rPr lang="en-AU" sz="1400" b="0" i="0" baseline="0">
                  <a:latin typeface="+mn-lt"/>
                </a:rPr>
                <a:t>RPM)</a:t>
              </a:r>
              <a:endParaRPr lang="en-AU" sz="1400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11</xdr:col>
      <xdr:colOff>35104</xdr:colOff>
      <xdr:row>5</xdr:row>
      <xdr:rowOff>125709</xdr:rowOff>
    </xdr:from>
    <xdr:ext cx="2537169" cy="2812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11AD8ED-4BA6-C2DB-2052-589990FA4170}"/>
                </a:ext>
              </a:extLst>
            </xdr:cNvPr>
            <xdr:cNvSpPr txBox="1"/>
          </xdr:nvSpPr>
          <xdr:spPr>
            <a:xfrm>
              <a:off x="11176143" y="939080"/>
              <a:ext cx="2537169" cy="281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/>
                <a:t>Electrical</a:t>
              </a:r>
              <a:r>
                <a:rPr lang="en-AU" sz="1100" i="0" baseline="0"/>
                <a:t> Power (W) = </a:t>
              </a:r>
              <a14:m>
                <m:oMath xmlns:m="http://schemas.openxmlformats.org/officeDocument/2006/math">
                  <m:f>
                    <m:fPr>
                      <m:ctrlPr>
                        <a:rPr lang="en-AU" sz="1050" i="1" baseline="0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AU" sz="1050" i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Mechanical</m:t>
                      </m:r>
                      <m:r>
                        <m:rPr>
                          <m:nor/>
                        </m:rPr>
                        <a:rPr lang="en-AU" sz="1050" i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AU" sz="1050" i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Power</m:t>
                      </m:r>
                      <m:r>
                        <m:rPr>
                          <m:nor/>
                        </m:rPr>
                        <a:rPr lang="en-AU" sz="1050" i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(</m:t>
                      </m:r>
                      <m:r>
                        <m:rPr>
                          <m:nor/>
                        </m:rPr>
                        <a:rPr lang="en-AU" sz="1050" i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W</m:t>
                      </m:r>
                      <m:r>
                        <m:rPr>
                          <m:nor/>
                        </m:rPr>
                        <a:rPr lang="en-AU" sz="1050" b="0" i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)</m:t>
                      </m:r>
                    </m:num>
                    <m:den>
                      <m:r>
                        <m:rPr>
                          <m:sty m:val="p"/>
                        </m:rPr>
                        <a:rPr lang="en-AU" sz="1050" b="0" i="0" baseline="0">
                          <a:latin typeface="Cambria Math" panose="02040503050406030204" pitchFamily="18" charset="0"/>
                        </a:rPr>
                        <m:t>Motor</m:t>
                      </m:r>
                      <m:r>
                        <a:rPr lang="en-AU" sz="1050" b="0" i="0" baseline="0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n-AU" sz="1050" b="0" i="0" baseline="0">
                          <a:latin typeface="Cambria Math" panose="02040503050406030204" pitchFamily="18" charset="0"/>
                        </a:rPr>
                        <m:t>Efficiency</m:t>
                      </m:r>
                      <m:r>
                        <a:rPr lang="en-AU" sz="1050" b="0" i="0" baseline="0">
                          <a:latin typeface="Cambria Math" panose="02040503050406030204" pitchFamily="18" charset="0"/>
                        </a:rPr>
                        <m:t> (%)</m:t>
                      </m:r>
                    </m:den>
                  </m:f>
                </m:oMath>
              </a14:m>
              <a:endParaRPr lang="en-AU" sz="105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11AD8ED-4BA6-C2DB-2052-589990FA4170}"/>
                </a:ext>
              </a:extLst>
            </xdr:cNvPr>
            <xdr:cNvSpPr txBox="1"/>
          </xdr:nvSpPr>
          <xdr:spPr>
            <a:xfrm>
              <a:off x="11176143" y="939080"/>
              <a:ext cx="2537169" cy="281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/>
                <a:t>Electrical</a:t>
              </a:r>
              <a:r>
                <a:rPr lang="en-AU" sz="1100" i="0" baseline="0"/>
                <a:t> Power (W) = </a:t>
              </a:r>
              <a:r>
                <a:rPr lang="en-AU" sz="105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"Mechanical Power (W</a:t>
              </a:r>
              <a:r>
                <a:rPr lang="en-AU" sz="105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AU" sz="105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/(</a:t>
              </a:r>
              <a:r>
                <a:rPr lang="en-AU" sz="1050" b="0" i="0" baseline="0">
                  <a:latin typeface="+mn-lt"/>
                </a:rPr>
                <a:t>Motor Efficiency (%)</a:t>
              </a:r>
              <a:r>
                <a:rPr lang="en-AU" sz="1050" b="0" i="0" baseline="0">
                  <a:latin typeface="Cambria Math" panose="02040503050406030204" pitchFamily="18" charset="0"/>
                </a:rPr>
                <a:t>)</a:t>
              </a:r>
              <a:endParaRPr lang="en-AU" sz="1050"/>
            </a:p>
          </xdr:txBody>
        </xdr:sp>
      </mc:Fallback>
    </mc:AlternateContent>
    <xdr:clientData/>
  </xdr:oneCellAnchor>
  <xdr:oneCellAnchor>
    <xdr:from>
      <xdr:col>11</xdr:col>
      <xdr:colOff>40090</xdr:colOff>
      <xdr:row>15</xdr:row>
      <xdr:rowOff>25856</xdr:rowOff>
    </xdr:from>
    <xdr:ext cx="2562048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8B375B1-E3DB-0DBB-3A4E-4C67F1613E3F}"/>
            </a:ext>
          </a:extLst>
        </xdr:cNvPr>
        <xdr:cNvSpPr txBox="1"/>
      </xdr:nvSpPr>
      <xdr:spPr>
        <a:xfrm>
          <a:off x="11181129" y="2294732"/>
          <a:ext cx="256204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AU" sz="1100"/>
            <a:t>Fuse</a:t>
          </a:r>
          <a:r>
            <a:rPr lang="en-AU" sz="1100" baseline="0"/>
            <a:t> rating = 125% * Cold Cranking Amps (A)</a:t>
          </a:r>
          <a:endParaRPr lang="en-AU" sz="1100"/>
        </a:p>
      </xdr:txBody>
    </xdr:sp>
    <xdr:clientData/>
  </xdr:oneCellAnchor>
  <xdr:oneCellAnchor>
    <xdr:from>
      <xdr:col>11</xdr:col>
      <xdr:colOff>17958</xdr:colOff>
      <xdr:row>8</xdr:row>
      <xdr:rowOff>34653</xdr:rowOff>
    </xdr:from>
    <xdr:ext cx="440742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95B395C-1210-DFCA-342E-B06266AF58AA}"/>
            </a:ext>
          </a:extLst>
        </xdr:cNvPr>
        <xdr:cNvSpPr txBox="1"/>
      </xdr:nvSpPr>
      <xdr:spPr>
        <a:xfrm>
          <a:off x="11158997" y="1393838"/>
          <a:ext cx="440742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AU" sz="1100"/>
            <a:t>Total</a:t>
          </a:r>
          <a:r>
            <a:rPr lang="en-AU" sz="1100" baseline="0"/>
            <a:t> B</a:t>
          </a:r>
          <a:r>
            <a:rPr lang="en-AU" sz="1100"/>
            <a:t>attery</a:t>
          </a:r>
          <a:r>
            <a:rPr lang="en-AU" sz="1100" baseline="0"/>
            <a:t> Voltage in series (V) = Battery voltage (V) +Battery Voltage (V)</a:t>
          </a:r>
          <a:endParaRPr lang="en-AU" sz="1100"/>
        </a:p>
      </xdr:txBody>
    </xdr:sp>
    <xdr:clientData/>
  </xdr:oneCellAnchor>
  <xdr:oneCellAnchor>
    <xdr:from>
      <xdr:col>11</xdr:col>
      <xdr:colOff>16054</xdr:colOff>
      <xdr:row>9</xdr:row>
      <xdr:rowOff>134506</xdr:rowOff>
    </xdr:from>
    <xdr:ext cx="3081298" cy="3438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5">
              <a:extLst>
                <a:ext uri="{FF2B5EF4-FFF2-40B4-BE49-F238E27FC236}">
                  <a16:creationId xmlns:a16="http://schemas.microsoft.com/office/drawing/2014/main" id="{A7632775-7EC5-2E2E-85ED-F14CD02FFE05}"/>
                </a:ext>
              </a:extLst>
            </xdr:cNvPr>
            <xdr:cNvSpPr txBox="1"/>
          </xdr:nvSpPr>
          <xdr:spPr>
            <a:xfrm>
              <a:off x="10582159" y="1662936"/>
              <a:ext cx="3081298" cy="3438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AU" sz="1100"/>
                <a:t>Cold</a:t>
              </a:r>
              <a:r>
                <a:rPr lang="en-AU" sz="1100" baseline="0"/>
                <a:t> Cranking Amps (A) = </a:t>
              </a:r>
              <a14:m>
                <m:oMath xmlns:m="http://schemas.openxmlformats.org/officeDocument/2006/math">
                  <m:f>
                    <m:fPr>
                      <m:ctrlPr>
                        <a:rPr lang="en-AU" sz="1400" i="1" baseline="0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Electrical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Power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 (</m:t>
                      </m:r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W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)</m:t>
                      </m:r>
                    </m:num>
                    <m:den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Total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battery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voltage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 (</m:t>
                      </m:r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V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en-AU" sz="1400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10" name="TextBox 5">
              <a:extLst>
                <a:ext uri="{FF2B5EF4-FFF2-40B4-BE49-F238E27FC236}">
                  <a16:creationId xmlns:a16="http://schemas.microsoft.com/office/drawing/2014/main" id="{A7632775-7EC5-2E2E-85ED-F14CD02FFE05}"/>
                </a:ext>
              </a:extLst>
            </xdr:cNvPr>
            <xdr:cNvSpPr txBox="1"/>
          </xdr:nvSpPr>
          <xdr:spPr>
            <a:xfrm>
              <a:off x="10582159" y="1662936"/>
              <a:ext cx="3081298" cy="3438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AU" sz="1100"/>
                <a:t>Cold</a:t>
              </a:r>
              <a:r>
                <a:rPr lang="en-AU" sz="1100" baseline="0"/>
                <a:t> Cranking Amps (A) = </a:t>
              </a:r>
              <a:r>
                <a:rPr lang="en-AU" sz="1400" i="0" baseline="0">
                  <a:latin typeface="Cambria Math" panose="02040503050406030204" pitchFamily="18" charset="0"/>
                </a:rPr>
                <a:t>(</a:t>
              </a:r>
              <a:r>
                <a:rPr lang="en-AU" sz="1400" b="0" i="0" baseline="0">
                  <a:latin typeface="Cambria Math" panose="02040503050406030204" pitchFamily="18" charset="0"/>
                </a:rPr>
                <a:t>Electrical Power (W))/(Total battery voltage (V))</a:t>
              </a:r>
              <a:endParaRPr lang="en-AU" sz="1400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11</xdr:col>
      <xdr:colOff>43901</xdr:colOff>
      <xdr:row>18</xdr:row>
      <xdr:rowOff>23223</xdr:rowOff>
    </xdr:from>
    <xdr:ext cx="5997283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8D1FEEF-D590-63BD-A108-68ED8BE6A4A7}"/>
            </a:ext>
          </a:extLst>
        </xdr:cNvPr>
        <xdr:cNvSpPr txBox="1"/>
      </xdr:nvSpPr>
      <xdr:spPr>
        <a:xfrm>
          <a:off x="11184940" y="2655976"/>
          <a:ext cx="599728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AU" sz="1100"/>
            <a:t>Torque</a:t>
          </a:r>
          <a:r>
            <a:rPr lang="en-AU" sz="1100" baseline="0"/>
            <a:t> required to overcome engine's compression (Nm) = Engine Displacement (L) * Compression Ratio </a:t>
          </a:r>
          <a:endParaRPr lang="en-AU" sz="1100"/>
        </a:p>
      </xdr:txBody>
    </xdr:sp>
    <xdr:clientData/>
  </xdr:oneCellAnchor>
  <xdr:oneCellAnchor>
    <xdr:from>
      <xdr:col>11</xdr:col>
      <xdr:colOff>41997</xdr:colOff>
      <xdr:row>20</xdr:row>
      <xdr:rowOff>8712</xdr:rowOff>
    </xdr:from>
    <xdr:ext cx="6454716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46380C1-9FCE-F7A5-4041-213AAC49B980}"/>
            </a:ext>
          </a:extLst>
        </xdr:cNvPr>
        <xdr:cNvSpPr txBox="1"/>
      </xdr:nvSpPr>
      <xdr:spPr>
        <a:xfrm>
          <a:off x="11183036" y="3005341"/>
          <a:ext cx="645471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AU" sz="1100" baseline="0"/>
            <a:t>Torque required to overcome parasitic load + hydraullic pumps (Nm) = 80% * Two Starter Motor torque (Nm)</a:t>
          </a:r>
          <a:endParaRPr lang="en-AU" sz="1100"/>
        </a:p>
      </xdr:txBody>
    </xdr:sp>
    <xdr:clientData/>
  </xdr:oneCellAnchor>
  <xdr:oneCellAnchor>
    <xdr:from>
      <xdr:col>11</xdr:col>
      <xdr:colOff>12971</xdr:colOff>
      <xdr:row>22</xdr:row>
      <xdr:rowOff>22049</xdr:rowOff>
    </xdr:from>
    <xdr:ext cx="91126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DA5AB55-E55B-D41C-65F3-4591A6E6CC03}"/>
                </a:ext>
              </a:extLst>
            </xdr:cNvPr>
            <xdr:cNvSpPr txBox="1"/>
          </xdr:nvSpPr>
          <xdr:spPr>
            <a:xfrm>
              <a:off x="11154010" y="3382555"/>
              <a:ext cx="91126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n-AU" sz="1100" b="0" i="0">
                      <a:latin typeface="Cambria Math" panose="02040503050406030204" pitchFamily="18" charset="0"/>
                    </a:rPr>
                    <m:t>Total</m:t>
                  </m:r>
                  <m:r>
                    <a:rPr lang="en-AU" sz="11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AU" sz="1100" b="0" i="0">
                      <a:latin typeface="Cambria Math" panose="02040503050406030204" pitchFamily="18" charset="0"/>
                    </a:rPr>
                    <m:t>Load</m:t>
                  </m:r>
                  <m:r>
                    <a:rPr lang="en-AU" sz="11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AU" sz="1100" b="0" i="0">
                      <a:latin typeface="Cambria Math" panose="02040503050406030204" pitchFamily="18" charset="0"/>
                    </a:rPr>
                    <m:t>Torque</m:t>
                  </m:r>
                  <m:r>
                    <a:rPr lang="en-AU" sz="1100" b="0" i="0">
                      <a:latin typeface="Cambria Math" panose="02040503050406030204" pitchFamily="18" charset="0"/>
                    </a:rPr>
                    <m:t> </m:t>
                  </m:r>
                  <m:d>
                    <m:dPr>
                      <m:ctrlPr>
                        <a:rPr lang="en-AU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m:rPr>
                          <m:sty m:val="p"/>
                        </m:rPr>
                        <a:rPr lang="en-AU" sz="1100" b="0" i="0">
                          <a:latin typeface="Cambria Math" panose="02040503050406030204" pitchFamily="18" charset="0"/>
                        </a:rPr>
                        <m:t>Nm</m:t>
                      </m:r>
                    </m:e>
                  </m:d>
                  <m:r>
                    <a:rPr lang="en-AU" sz="1100" b="0" i="1">
                      <a:latin typeface="Cambria Math" panose="02040503050406030204" pitchFamily="18" charset="0"/>
                    </a:rPr>
                    <m:t>= </m:t>
                  </m:r>
                  <m:r>
                    <m:rPr>
                      <m:nor/>
                    </m:rPr>
                    <a:rPr lang="en-AU" sz="110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Torque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required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to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overcome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engine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′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s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compression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(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Nm</m:t>
                  </m:r>
                </m:oMath>
              </a14:m>
              <a:r>
                <a:rPr lang="en-AU" sz="1100"/>
                <a:t>) +</a:t>
              </a:r>
              <a:r>
                <a:rPr lang="en-AU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Torque required to overcome parasitic load + hydraullic pumps (Nm) </a:t>
              </a:r>
              <a:endParaRPr lang="en-A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DA5AB55-E55B-D41C-65F3-4591A6E6CC03}"/>
                </a:ext>
              </a:extLst>
            </xdr:cNvPr>
            <xdr:cNvSpPr txBox="1"/>
          </xdr:nvSpPr>
          <xdr:spPr>
            <a:xfrm>
              <a:off x="11154010" y="3382555"/>
              <a:ext cx="91126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b="0" i="0">
                  <a:latin typeface="Cambria Math" panose="02040503050406030204" pitchFamily="18" charset="0"/>
                </a:rPr>
                <a:t>Total Load Torque (Nm)= </a:t>
              </a:r>
              <a:r>
                <a:rPr lang="en-A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A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Torque</a:t>
              </a:r>
              <a:r>
                <a:rPr lang="en-AU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required to overcome engine's compression (Nm</a:t>
              </a:r>
              <a:r>
                <a:rPr lang="en-AU" sz="110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AU" sz="1100"/>
                <a:t>) +</a:t>
              </a:r>
              <a:r>
                <a:rPr lang="en-AU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Torque required to overcome parasitic load + hydraullic pumps (Nm) </a:t>
              </a:r>
              <a:endParaRPr lang="en-AU" sz="1100"/>
            </a:p>
          </xdr:txBody>
        </xdr:sp>
      </mc:Fallback>
    </mc:AlternateContent>
    <xdr:clientData/>
  </xdr:oneCellAnchor>
  <xdr:twoCellAnchor editAs="oneCell">
    <xdr:from>
      <xdr:col>0</xdr:col>
      <xdr:colOff>531155</xdr:colOff>
      <xdr:row>43</xdr:row>
      <xdr:rowOff>20669</xdr:rowOff>
    </xdr:from>
    <xdr:to>
      <xdr:col>3</xdr:col>
      <xdr:colOff>420706</xdr:colOff>
      <xdr:row>66</xdr:row>
      <xdr:rowOff>56543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2D2D6F-551E-F1F1-198C-609982A69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5" y="10341594"/>
          <a:ext cx="6087325" cy="42335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419100</xdr:colOff>
      <xdr:row>0</xdr:row>
      <xdr:rowOff>106680</xdr:rowOff>
    </xdr:from>
    <xdr:to>
      <xdr:col>12</xdr:col>
      <xdr:colOff>571989</xdr:colOff>
      <xdr:row>11</xdr:row>
      <xdr:rowOff>171630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E5FB08-F80B-EE48-A975-DE29700B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0460" y="106680"/>
          <a:ext cx="5639289" cy="2072820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12</xdr:row>
      <xdr:rowOff>91440</xdr:rowOff>
    </xdr:from>
    <xdr:to>
      <xdr:col>10</xdr:col>
      <xdr:colOff>571883</xdr:colOff>
      <xdr:row>28</xdr:row>
      <xdr:rowOff>38349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AA2E44-0691-58E6-1D73-110880D37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0460" y="2286000"/>
          <a:ext cx="4419983" cy="2872989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MachineOnSite" id="{5D453415-56F1-491C-BF8C-B306869F84CA}">
    <nsvFilter filterId="{8F6E76EF-A8E9-4630-9A49-01FFE81E4A85}" ref="A3:CE40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19/04/relationships/namedSheetView" Target="../namedSheetViews/namedSheetView1.xml"/><Relationship Id="rId3" Type="http://schemas.openxmlformats.org/officeDocument/2006/relationships/hyperlink" Target="https://www.cat.com/en_US/products/new/equipment/wheel-loaders/large-wheel-loaders/108700.html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www.cat.com/en_US/products/new/equipment/off-highway-trucks/mining-trucks/18093014.html" TargetMode="External"/><Relationship Id="rId1" Type="http://schemas.openxmlformats.org/officeDocument/2006/relationships/hyperlink" Target="https://www.cat.com/en_AU/products/new/equipment/off-highway-trucks/off-highway-trucks/115560.html" TargetMode="External"/><Relationship Id="rId6" Type="http://schemas.openxmlformats.org/officeDocument/2006/relationships/hyperlink" Target="https://www.cat.com/en_AU/products/new/equipment/wheel-tractor-scrapers/open-bowl-scrapers/119362.html" TargetMode="External"/><Relationship Id="rId5" Type="http://schemas.openxmlformats.org/officeDocument/2006/relationships/hyperlink" Target="https://www.cat.com/en_AU/products/new/equipment/excavators/medium-excavators/15969757.html" TargetMode="External"/><Relationship Id="rId4" Type="http://schemas.openxmlformats.org/officeDocument/2006/relationships/hyperlink" Target="https://www.cat.com/en_AU/products/new/equipment/dozers/medium-dozers/15969751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arts.cat.com/en/catcorp/10R-0400" TargetMode="External"/><Relationship Id="rId13" Type="http://schemas.openxmlformats.org/officeDocument/2006/relationships/hyperlink" Target="https://automotivesuperstore.com.au/jaylec-70-7506?srsltid=AfmBOoodEubfWCPZoTYth6mQP407kDmt-UF7AvhdG12mjfX67xAjjnD5" TargetMode="External"/><Relationship Id="rId18" Type="http://schemas.openxmlformats.org/officeDocument/2006/relationships/hyperlink" Target="https://www.vicautoparts.com.au/product/starter-motor-delco-39mt-9-0kw-24v-11t-56mm-cw-suits-caterpillar-c12-c13-c15-detroit-s60-mack-e7-cummins-isx-2/" TargetMode="External"/><Relationship Id="rId26" Type="http://schemas.openxmlformats.org/officeDocument/2006/relationships/hyperlink" Target="https://www.rolan.com.au/nikko-starter-24v-11th-11kw-komatsu-pc1250-7-pc1250-8-wa600-3-wa600-6-nik-70-7500g.html?srsltid=AfmBOoq-DNsjZDp6sHNZYKOUM48stVa3WRve2HlgZa7FJ-xLpLyvpJWj" TargetMode="External"/><Relationship Id="rId3" Type="http://schemas.openxmlformats.org/officeDocument/2006/relationships/hyperlink" Target="https://parts.cat.com/en/catcorp/348-7651" TargetMode="External"/><Relationship Id="rId21" Type="http://schemas.openxmlformats.org/officeDocument/2006/relationships/hyperlink" Target="https://www.rareelectrical.com/i-26899026-new-24v-12t-starter-motor-compatible-with-caterpillar-scraper-621-623-627b-637d-1109998-1990228.html" TargetMode="External"/><Relationship Id="rId7" Type="http://schemas.openxmlformats.org/officeDocument/2006/relationships/hyperlink" Target="https://parts.cat.com/en/catcorp/10R-0399" TargetMode="External"/><Relationship Id="rId12" Type="http://schemas.openxmlformats.org/officeDocument/2006/relationships/hyperlink" Target="https://parts.cat.com/en/catcorp/6V-0885" TargetMode="External"/><Relationship Id="rId17" Type="http://schemas.openxmlformats.org/officeDocument/2006/relationships/hyperlink" Target="https://parts.cat.com/en/catcorp/20R-1312" TargetMode="External"/><Relationship Id="rId25" Type="http://schemas.openxmlformats.org/officeDocument/2006/relationships/hyperlink" Target="https://auto8.com.au/part/c/10002-electrics/b/auto-8/brand-new-starter-motor-fits-isuzu-npr200-npr250-npr300-npr400-nkr150-nkr200-nps300-elf-4-3l-diesel-engines/S06-058G.html" TargetMode="External"/><Relationship Id="rId2" Type="http://schemas.openxmlformats.org/officeDocument/2006/relationships/hyperlink" Target="https://parts.cat.com/en/catcorp/542-5972" TargetMode="External"/><Relationship Id="rId16" Type="http://schemas.openxmlformats.org/officeDocument/2006/relationships/hyperlink" Target="https://parts.cat.com/en/catcorp/590-4756" TargetMode="External"/><Relationship Id="rId20" Type="http://schemas.openxmlformats.org/officeDocument/2006/relationships/hyperlink" Target="https://parts.cat.com/en/catcorp/0R-4316" TargetMode="External"/><Relationship Id="rId29" Type="http://schemas.openxmlformats.org/officeDocument/2006/relationships/printerSettings" Target="../printerSettings/printerSettings3.bin"/><Relationship Id="rId1" Type="http://schemas.openxmlformats.org/officeDocument/2006/relationships/hyperlink" Target="https://parts.cat.com/en/catcorp/293-4853" TargetMode="External"/><Relationship Id="rId6" Type="http://schemas.openxmlformats.org/officeDocument/2006/relationships/hyperlink" Target="https://parts.cat.com/en/catcorp/488-2807" TargetMode="External"/><Relationship Id="rId11" Type="http://schemas.openxmlformats.org/officeDocument/2006/relationships/hyperlink" Target="https://www.delcoremy.com/starters/find-by-model-family/50mt" TargetMode="External"/><Relationship Id="rId24" Type="http://schemas.openxmlformats.org/officeDocument/2006/relationships/hyperlink" Target="https://www.isuzu.com.au/Media/Isuzu_Files/Spec_Sheets/Current_spec_sheets/FYH_FYJ%20300-350%208x4_ARK1412_v04.pdf" TargetMode="External"/><Relationship Id="rId5" Type="http://schemas.openxmlformats.org/officeDocument/2006/relationships/hyperlink" Target="https://parts.cat.com/en/catcorp/357-7354" TargetMode="External"/><Relationship Id="rId15" Type="http://schemas.openxmlformats.org/officeDocument/2006/relationships/hyperlink" Target="https://www.autoelectricalsuperstore.com.au/starter-motors-24-volt/7284-127423-starter-motor-nikko-24-volt-11th-cw.html" TargetMode="External"/><Relationship Id="rId23" Type="http://schemas.openxmlformats.org/officeDocument/2006/relationships/hyperlink" Target="https://www.ebay.com.au/itm/305475666734?srsltid=AfmBOooxHZa8bVL_DoY72c6frGGfsL5moMMJ72kPMivkaqXIAdedOJBk" TargetMode="External"/><Relationship Id="rId28" Type="http://schemas.openxmlformats.org/officeDocument/2006/relationships/hyperlink" Target="https://www.komatsu.jp/en/worldwide/PDF/WA1200-6_CEN00419-01.pdf" TargetMode="External"/><Relationship Id="rId10" Type="http://schemas.openxmlformats.org/officeDocument/2006/relationships/hyperlink" Target="https://parts.cat.com/en/catcorp/10R-9816" TargetMode="External"/><Relationship Id="rId19" Type="http://schemas.openxmlformats.org/officeDocument/2006/relationships/hyperlink" Target="https://parts.cat.com/en/catcorp/357-5205" TargetMode="External"/><Relationship Id="rId4" Type="http://schemas.openxmlformats.org/officeDocument/2006/relationships/hyperlink" Target="https://parts.cat.com/en/catcorp/349-9075" TargetMode="External"/><Relationship Id="rId9" Type="http://schemas.openxmlformats.org/officeDocument/2006/relationships/hyperlink" Target="https://parts.cat.com/en/catcorp/594-8720" TargetMode="External"/><Relationship Id="rId14" Type="http://schemas.openxmlformats.org/officeDocument/2006/relationships/hyperlink" Target="https://www.zivorauto.com.au/nxs9724-nikko-starter-motor-24v-11th-cw-for-komats~5481250" TargetMode="External"/><Relationship Id="rId22" Type="http://schemas.openxmlformats.org/officeDocument/2006/relationships/hyperlink" Target="https://www.amazon.com/Rareelectrical-37566-20500-0-23000-7740-0-23000-7741-0-23000-7742/dp/B0094BNL5W" TargetMode="External"/><Relationship Id="rId27" Type="http://schemas.openxmlformats.org/officeDocument/2006/relationships/hyperlink" Target="https://www.rolan.com.au/nikko-starter-24v-11th-11kw-komatsu-pc1250-7-pc1250-8-wa600-3-wa600-6-nik-70-7500g.html?srsltid=AfmBOoq-DNsjZDp6sHNZYKOUM48stVa3WRve2HlgZa7FJ-xLpLyvpJWj" TargetMode="External"/><Relationship Id="rId30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ttelfuse.com/products/fuses/automotive-passenger-car/high-current-fuses/298.aspx" TargetMode="External"/><Relationship Id="rId1" Type="http://schemas.openxmlformats.org/officeDocument/2006/relationships/hyperlink" Target="https://www.littelfuse.com/products/fuses/automotive-passenger-car/high-current-fuses/298.aspx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qytechnicalcollege.com/AS3008.pdf" TargetMode="External"/><Relationship Id="rId2" Type="http://schemas.openxmlformats.org/officeDocument/2006/relationships/hyperlink" Target="https://www.jcalc.net/cable-sizing-calculator-as3008" TargetMode="External"/><Relationship Id="rId1" Type="http://schemas.openxmlformats.org/officeDocument/2006/relationships/hyperlink" Target="https://www.jcalc.net/cable-sizing-calculator-as300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parts.cat.com/en/westrac/457-5212" TargetMode="External"/><Relationship Id="rId7" Type="http://schemas.openxmlformats.org/officeDocument/2006/relationships/hyperlink" Target="https://www.12volt.com.au/0000awg-0000b-s-single-core-battery-cable-487-amp" TargetMode="External"/><Relationship Id="rId2" Type="http://schemas.openxmlformats.org/officeDocument/2006/relationships/hyperlink" Target="https://parts.cat.com/en/westrac/110-5991" TargetMode="External"/><Relationship Id="rId1" Type="http://schemas.openxmlformats.org/officeDocument/2006/relationships/hyperlink" Target="https://parts.cat.com/en/catcorp/130-0026" TargetMode="External"/><Relationship Id="rId6" Type="http://schemas.openxmlformats.org/officeDocument/2006/relationships/hyperlink" Target="https://www.hampdon.com.au/Welding-Cable-120mm-Flexible-2-Meter-Solar-Car-Battery-Jumper" TargetMode="External"/><Relationship Id="rId5" Type="http://schemas.openxmlformats.org/officeDocument/2006/relationships/hyperlink" Target="https://www.baxters.com.au/products/electrical-accessories/cable/welding-cable/battery-cable-120mm2-single-core-double-insulated-flexible-welding-cable-orange-per-metre.html" TargetMode="External"/><Relationship Id="rId4" Type="http://schemas.openxmlformats.org/officeDocument/2006/relationships/hyperlink" Target="https://parts.cat.com/en/westrac/8R-5846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google.com/url?sa=i&amp;url=https%3A%2F%2Fwww.deer-online.com%2Fstarter-remy-10478888-art-en_10478888_dre&amp;psig=AOvVaw25ErWACyqzg7kcuguJX9pA&amp;ust=1715735593188000&amp;source=images&amp;cd=vfe&amp;opi=89978449&amp;ved=0CBIQjRxqFwoTCMiS4rD7i4YDFQAAAAAdAAAAABAE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87B5-2C8F-44E3-82FC-693A23610018}">
  <dimension ref="A1:BS117"/>
  <sheetViews>
    <sheetView tabSelected="1" topLeftCell="B1" zoomScale="103" zoomScaleNormal="140" workbookViewId="0">
      <selection activeCell="G5" sqref="G5"/>
    </sheetView>
  </sheetViews>
  <sheetFormatPr defaultColWidth="8.85546875" defaultRowHeight="15" customHeight="1"/>
  <cols>
    <col min="1" max="1" width="13.7109375" style="61" customWidth="1"/>
    <col min="2" max="2" width="25" style="48" bestFit="1" customWidth="1"/>
    <col min="3" max="3" width="9" style="48" customWidth="1"/>
    <col min="4" max="4" width="8.85546875" style="61"/>
    <col min="5" max="5" width="16.7109375" style="61" customWidth="1"/>
    <col min="6" max="6" width="91.5703125" style="48" customWidth="1"/>
    <col min="7" max="7" width="32.28515625" style="6" customWidth="1"/>
    <col min="8" max="9" width="18.85546875" style="52" customWidth="1"/>
    <col min="10" max="10" width="16.7109375" style="61" hidden="1" customWidth="1"/>
    <col min="11" max="11" width="91.5703125" style="48" hidden="1" customWidth="1"/>
    <col min="12" max="12" width="32.28515625" style="6" hidden="1" customWidth="1"/>
    <col min="13" max="13" width="18.85546875" style="52" hidden="1" customWidth="1"/>
    <col min="14" max="14" width="8.85546875" style="61"/>
    <col min="15" max="15" width="17.28515625" style="61" bestFit="1" customWidth="1"/>
    <col min="16" max="16" width="51.5703125" style="61" bestFit="1" customWidth="1"/>
    <col min="17" max="17" width="65.42578125" style="6" customWidth="1"/>
    <col min="18" max="18" width="19.85546875" style="118" bestFit="1" customWidth="1"/>
    <col min="19" max="28" width="8.85546875" style="61"/>
    <col min="29" max="29" width="12.28515625" style="61" bestFit="1" customWidth="1"/>
    <col min="30" max="32" width="8.85546875" style="61"/>
    <col min="33" max="33" width="25.5703125" style="61" customWidth="1"/>
    <col min="34" max="34" width="20.7109375" style="61" customWidth="1"/>
    <col min="35" max="36" width="8.85546875" style="61"/>
    <col min="37" max="37" width="12.7109375" style="61" customWidth="1"/>
    <col min="38" max="38" width="55.7109375" style="61" customWidth="1"/>
    <col min="39" max="40" width="8.85546875" style="61"/>
    <col min="41" max="41" width="7.7109375" style="61" customWidth="1"/>
    <col min="42" max="42" width="17.85546875" style="61" customWidth="1"/>
    <col min="43" max="43" width="12.28515625" style="61" bestFit="1" customWidth="1"/>
    <col min="44" max="60" width="8.85546875" style="61"/>
    <col min="61" max="61" width="10.7109375" style="61" bestFit="1" customWidth="1"/>
    <col min="62" max="65" width="8.85546875" style="61"/>
    <col min="66" max="66" width="42.28515625" style="61" customWidth="1"/>
    <col min="67" max="67" width="24.28515625" style="61" customWidth="1"/>
    <col min="68" max="16384" width="8.85546875" style="61"/>
  </cols>
  <sheetData>
    <row r="1" spans="1:71" s="109" customFormat="1" ht="25.9">
      <c r="A1" s="106" t="s">
        <v>0</v>
      </c>
      <c r="B1" s="107" t="s">
        <v>1</v>
      </c>
      <c r="C1" s="108"/>
      <c r="E1" s="110" t="s">
        <v>2</v>
      </c>
      <c r="F1" s="110"/>
      <c r="G1" s="110"/>
      <c r="H1" s="111"/>
      <c r="I1" s="111"/>
      <c r="J1" s="110" t="s">
        <v>2</v>
      </c>
      <c r="K1" s="110"/>
      <c r="L1" s="110"/>
      <c r="M1" s="111"/>
      <c r="O1" s="110" t="s">
        <v>3</v>
      </c>
      <c r="P1" s="110"/>
      <c r="Q1" s="110"/>
      <c r="R1" s="112"/>
    </row>
    <row r="2" spans="1:71" s="6" customFormat="1" ht="26.45" thickBot="1">
      <c r="A2" s="55"/>
      <c r="B2" s="47" t="s">
        <v>4</v>
      </c>
      <c r="C2" s="48"/>
      <c r="E2" s="34" t="s">
        <v>5</v>
      </c>
      <c r="F2" s="34" t="s">
        <v>6</v>
      </c>
      <c r="G2" s="35" t="s">
        <v>7</v>
      </c>
      <c r="H2" s="52"/>
      <c r="I2" s="52"/>
      <c r="J2" s="34" t="s">
        <v>5</v>
      </c>
      <c r="K2" s="34" t="s">
        <v>6</v>
      </c>
      <c r="L2" s="35" t="s">
        <v>7</v>
      </c>
      <c r="M2" s="52"/>
      <c r="O2" s="49" t="s">
        <v>5</v>
      </c>
      <c r="P2" s="34" t="s">
        <v>6</v>
      </c>
      <c r="Q2" s="34" t="s">
        <v>8</v>
      </c>
      <c r="R2" s="52"/>
      <c r="AB2" s="164"/>
      <c r="AC2" s="164"/>
      <c r="AD2" s="164"/>
      <c r="AG2" s="165"/>
      <c r="AH2" s="164"/>
      <c r="AI2" s="166"/>
      <c r="AK2" s="189"/>
      <c r="AL2" s="189"/>
      <c r="AM2" s="189"/>
      <c r="AO2" s="189"/>
      <c r="AP2" s="189"/>
      <c r="AQ2" s="189"/>
      <c r="AV2" s="167"/>
      <c r="AW2" s="167"/>
      <c r="AX2" s="167"/>
      <c r="BC2" s="61"/>
      <c r="BD2" s="168"/>
      <c r="BE2" s="169"/>
      <c r="BG2" s="61"/>
      <c r="BH2" s="168"/>
      <c r="BM2" s="61"/>
      <c r="BN2" s="168"/>
      <c r="BO2" s="170"/>
    </row>
    <row r="3" spans="1:71" ht="15.6" thickTop="1" thickBot="1">
      <c r="A3" s="114"/>
      <c r="B3" s="47" t="s">
        <v>9</v>
      </c>
      <c r="E3" s="115" t="s">
        <v>10</v>
      </c>
      <c r="F3" s="104" t="s">
        <v>11</v>
      </c>
      <c r="G3" s="116">
        <v>25</v>
      </c>
      <c r="H3" s="52" t="s">
        <v>12</v>
      </c>
      <c r="J3" s="115" t="s">
        <v>10</v>
      </c>
      <c r="K3" s="104" t="s">
        <v>11</v>
      </c>
      <c r="L3" s="116">
        <v>25</v>
      </c>
      <c r="O3" s="84" t="s">
        <v>13</v>
      </c>
      <c r="P3" s="84" t="s">
        <v>14</v>
      </c>
      <c r="Q3" s="117">
        <v>16</v>
      </c>
      <c r="R3" s="118" t="s">
        <v>12</v>
      </c>
      <c r="AB3" s="164"/>
      <c r="AC3" s="164"/>
      <c r="AD3" s="164"/>
      <c r="AG3" s="164"/>
      <c r="AH3" s="164"/>
      <c r="AI3" s="171"/>
      <c r="AK3" s="190"/>
      <c r="AL3" s="190"/>
      <c r="AM3" s="190"/>
      <c r="AO3" s="190"/>
      <c r="AP3" s="190"/>
      <c r="AQ3" s="190"/>
      <c r="AV3" s="33"/>
      <c r="AW3" s="33"/>
      <c r="AX3" s="74"/>
      <c r="BC3" s="33"/>
      <c r="BD3" s="33"/>
      <c r="BE3" s="74"/>
      <c r="BG3" s="33"/>
      <c r="BH3" s="33"/>
      <c r="BI3" s="74"/>
      <c r="BM3" s="33"/>
      <c r="BN3" s="33"/>
      <c r="BO3" s="74"/>
      <c r="BQ3" s="33"/>
      <c r="BR3" s="33"/>
      <c r="BS3" s="74"/>
    </row>
    <row r="4" spans="1:71" ht="15.6" thickTop="1" thickBot="1">
      <c r="E4" s="84"/>
      <c r="F4" s="47"/>
      <c r="G4" s="5"/>
      <c r="J4" s="84"/>
      <c r="K4" s="47"/>
      <c r="L4" s="5"/>
      <c r="O4" s="84" t="s">
        <v>15</v>
      </c>
      <c r="P4" s="119" t="s">
        <v>16</v>
      </c>
      <c r="Q4" s="117">
        <v>24</v>
      </c>
      <c r="R4" s="118" t="s">
        <v>17</v>
      </c>
      <c r="AB4" s="164"/>
      <c r="AC4" s="164"/>
      <c r="AD4" s="164"/>
      <c r="AG4" s="165"/>
      <c r="AH4" s="165"/>
      <c r="AI4" s="172"/>
      <c r="AK4" s="164"/>
      <c r="AL4" s="164"/>
      <c r="AM4" s="171"/>
      <c r="AO4" s="164"/>
      <c r="AP4" s="164"/>
      <c r="AQ4" s="171"/>
      <c r="AW4" s="48"/>
      <c r="AX4" s="173"/>
      <c r="BD4" s="48"/>
      <c r="BE4" s="6"/>
      <c r="BH4" s="48"/>
      <c r="BI4" s="174"/>
      <c r="BN4" s="48"/>
      <c r="BO4" s="174"/>
      <c r="BR4" s="48"/>
      <c r="BS4" s="174"/>
    </row>
    <row r="5" spans="1:71" ht="15.6" thickTop="1" thickBot="1">
      <c r="A5" s="123"/>
      <c r="E5" s="124" t="s">
        <v>18</v>
      </c>
      <c r="F5" s="105" t="s">
        <v>19</v>
      </c>
      <c r="G5" s="125" t="s">
        <v>20</v>
      </c>
      <c r="H5" s="52" t="s">
        <v>17</v>
      </c>
      <c r="J5" s="124" t="s">
        <v>18</v>
      </c>
      <c r="K5" s="105" t="s">
        <v>19</v>
      </c>
      <c r="L5" s="125" t="s">
        <v>21</v>
      </c>
      <c r="O5" s="84"/>
      <c r="P5" s="84" t="s">
        <v>22</v>
      </c>
      <c r="Q5" s="117">
        <v>5</v>
      </c>
      <c r="R5" s="118" t="s">
        <v>23</v>
      </c>
      <c r="AB5" s="164"/>
      <c r="AC5" s="164"/>
      <c r="AD5" s="171"/>
      <c r="AG5" s="165"/>
      <c r="AH5" s="165"/>
      <c r="AI5" s="172"/>
      <c r="AK5" s="165"/>
      <c r="AL5" s="165"/>
      <c r="AM5" s="172"/>
      <c r="AO5" s="189"/>
      <c r="AP5" s="165"/>
      <c r="AQ5" s="172"/>
      <c r="AW5" s="48"/>
      <c r="AX5" s="6"/>
      <c r="BD5" s="48"/>
      <c r="BE5" s="6"/>
      <c r="BH5" s="48"/>
      <c r="BI5" s="174"/>
      <c r="BN5" s="48"/>
      <c r="BO5" s="174"/>
      <c r="BR5" s="48"/>
      <c r="BS5" s="174"/>
    </row>
    <row r="6" spans="1:71" ht="15.6" thickTop="1" thickBot="1">
      <c r="E6" s="84"/>
      <c r="F6" s="47"/>
      <c r="G6" s="5"/>
      <c r="J6" s="84"/>
      <c r="K6" s="47"/>
      <c r="L6" s="5"/>
      <c r="O6" s="84"/>
      <c r="P6" s="84"/>
      <c r="Q6" s="5"/>
      <c r="AB6" s="165"/>
      <c r="AC6" s="165"/>
      <c r="AD6" s="175"/>
      <c r="AG6" s="189"/>
      <c r="AH6" s="165"/>
      <c r="AI6" s="172"/>
      <c r="AK6" s="189"/>
      <c r="AL6" s="165"/>
      <c r="AM6" s="172"/>
      <c r="AO6" s="189"/>
      <c r="AP6" s="165"/>
      <c r="AQ6" s="172"/>
      <c r="AW6" s="48"/>
      <c r="AX6" s="176"/>
      <c r="BD6" s="48"/>
      <c r="BE6" s="6"/>
      <c r="BH6" s="48"/>
      <c r="BI6" s="174"/>
      <c r="BN6" s="48"/>
      <c r="BO6" s="6"/>
      <c r="BR6" s="48"/>
      <c r="BS6" s="6"/>
    </row>
    <row r="7" spans="1:71" ht="27" thickTop="1" thickBot="1">
      <c r="E7" s="84"/>
      <c r="F7" s="113" t="s">
        <v>24</v>
      </c>
      <c r="G7" s="128"/>
      <c r="J7" s="84"/>
      <c r="K7" s="113" t="s">
        <v>24</v>
      </c>
      <c r="L7" s="128"/>
      <c r="O7" s="84" t="s">
        <v>25</v>
      </c>
      <c r="P7" s="84" t="s">
        <v>26</v>
      </c>
      <c r="Q7" s="117">
        <v>24</v>
      </c>
      <c r="R7" s="118" t="s">
        <v>27</v>
      </c>
      <c r="AB7" s="165"/>
      <c r="AC7" s="165"/>
      <c r="AD7" s="172"/>
      <c r="AG7" s="189"/>
      <c r="AH7" s="165"/>
      <c r="AI7" s="172"/>
      <c r="AK7" s="189"/>
      <c r="AL7" s="165"/>
      <c r="AM7" s="172"/>
      <c r="AO7" s="189"/>
      <c r="AP7" s="165"/>
      <c r="AQ7" s="172"/>
      <c r="AW7" s="48"/>
      <c r="AX7" s="6"/>
      <c r="BD7" s="48"/>
      <c r="BE7" s="6"/>
      <c r="BH7" s="48"/>
      <c r="BI7" s="6"/>
      <c r="BN7" s="48"/>
      <c r="BO7" s="6"/>
      <c r="BR7" s="48"/>
      <c r="BS7" s="6"/>
    </row>
    <row r="8" spans="1:71" ht="15.6" thickTop="1" thickBot="1">
      <c r="A8" s="219" t="s">
        <v>28</v>
      </c>
      <c r="B8" s="219" t="s">
        <v>29</v>
      </c>
      <c r="E8" s="84" t="s">
        <v>13</v>
      </c>
      <c r="F8" s="47" t="s">
        <v>30</v>
      </c>
      <c r="G8" s="127">
        <f>INDEX(MachinesOnSite!$I$1:$I$1903, MATCH(G5, MachinesOnSite!$D$1:$D$1903, 0))</f>
        <v>16.48</v>
      </c>
      <c r="J8" s="84" t="s">
        <v>13</v>
      </c>
      <c r="K8" s="47" t="s">
        <v>31</v>
      </c>
      <c r="L8" s="127">
        <f>INDEX(MachinesOnSite!$I$1:$I$1903, MATCH(L5, MachinesOnSite!$D$1:$D$1903, 0))</f>
        <v>16.48</v>
      </c>
      <c r="O8" s="84"/>
      <c r="P8" s="84" t="s">
        <v>32</v>
      </c>
      <c r="Q8" s="117">
        <v>100</v>
      </c>
      <c r="R8" s="118" t="s">
        <v>33</v>
      </c>
      <c r="AB8" s="165"/>
      <c r="AC8" s="165"/>
      <c r="AD8" s="177"/>
      <c r="AE8" s="172"/>
      <c r="AG8" s="189"/>
      <c r="AH8" s="165"/>
      <c r="AI8" s="172"/>
      <c r="AK8" s="189"/>
      <c r="AL8" s="165"/>
      <c r="AM8" s="164"/>
      <c r="AO8" s="189"/>
      <c r="AP8" s="165"/>
      <c r="AQ8" s="172"/>
      <c r="BD8" s="48"/>
      <c r="BE8" s="6"/>
      <c r="BH8" s="48"/>
      <c r="BI8" s="174"/>
      <c r="BN8" s="48"/>
      <c r="BO8" s="6"/>
      <c r="BR8" s="48"/>
      <c r="BS8" s="6"/>
    </row>
    <row r="9" spans="1:71" ht="16.899999999999999" thickTop="1" thickBot="1">
      <c r="E9" s="84"/>
      <c r="F9" s="47" t="s">
        <v>34</v>
      </c>
      <c r="G9" s="127">
        <f>INDEX(MachinesOnSite!$N$1:$N$1903, MATCH($G$5, MachinesOnSite!$D$1:$D$1903, 0))</f>
        <v>16</v>
      </c>
      <c r="J9" s="84"/>
      <c r="K9" s="47" t="s">
        <v>34</v>
      </c>
      <c r="L9" s="127">
        <f>INDEX(MachinesOnSite!$N$1:$N$1903, MATCH($G$5, MachinesOnSite!$D$1:$D$1903, 0))</f>
        <v>16</v>
      </c>
      <c r="O9" s="84"/>
      <c r="P9" s="84"/>
      <c r="Q9" s="5"/>
      <c r="AG9" s="189"/>
      <c r="AH9" s="165"/>
      <c r="AI9" s="172"/>
      <c r="AK9" s="189"/>
      <c r="AL9" s="165"/>
      <c r="AM9" s="172"/>
      <c r="AO9" s="189"/>
      <c r="AP9" s="165"/>
      <c r="AQ9" s="164"/>
      <c r="BD9" s="48"/>
      <c r="BE9" s="6"/>
      <c r="BH9" s="48"/>
      <c r="BI9" s="178"/>
      <c r="BN9" s="48"/>
      <c r="BO9" s="6"/>
      <c r="BR9" s="48"/>
      <c r="BS9" s="6"/>
    </row>
    <row r="10" spans="1:71" ht="15.6" thickTop="1" thickBot="1">
      <c r="E10" s="84" t="s">
        <v>35</v>
      </c>
      <c r="F10" s="47" t="s">
        <v>36</v>
      </c>
      <c r="G10" s="127">
        <f>INDEX(MachinesOnSite!$O$1:$O$1903, MATCH($G$5, MachinesOnSite!$D$1:$D$1903, 0))</f>
        <v>9</v>
      </c>
      <c r="J10" s="84" t="s">
        <v>35</v>
      </c>
      <c r="K10" s="47" t="s">
        <v>36</v>
      </c>
      <c r="L10" s="127">
        <f>INDEX(MachinesOnSite!$O$1:$O$1903, MATCH($G$5, MachinesOnSite!$D$1:$D$1903, 0))</f>
        <v>9</v>
      </c>
      <c r="O10" s="84" t="s">
        <v>35</v>
      </c>
      <c r="P10" s="84" t="s">
        <v>37</v>
      </c>
      <c r="Q10" s="117">
        <v>24</v>
      </c>
      <c r="R10" s="118" t="s">
        <v>38</v>
      </c>
      <c r="AK10" s="189"/>
      <c r="AL10" s="165"/>
      <c r="AM10" s="164"/>
      <c r="AO10" s="189"/>
      <c r="AP10" s="165"/>
      <c r="AQ10" s="164"/>
      <c r="BH10" s="48"/>
      <c r="BI10" s="6"/>
      <c r="BN10" s="48"/>
      <c r="BO10" s="6"/>
      <c r="BR10" s="48"/>
      <c r="BS10" s="174"/>
    </row>
    <row r="11" spans="1:71" ht="15.6" thickTop="1" thickBot="1">
      <c r="E11" s="84"/>
      <c r="F11" s="47" t="s">
        <v>39</v>
      </c>
      <c r="G11" s="127">
        <f>INDEX(MachinesOnSite!$P$1:$P$1903, MATCH($G$5, MachinesOnSite!$D$1:$D$1903, 0))</f>
        <v>56.25</v>
      </c>
      <c r="J11" s="84"/>
      <c r="K11" s="47" t="s">
        <v>39</v>
      </c>
      <c r="L11" s="127">
        <f>INDEX(MachinesOnSite!$P$1:$P$1903, MATCH($G$5, MachinesOnSite!$D$1:$D$1903, 0))</f>
        <v>56.25</v>
      </c>
      <c r="O11" s="84"/>
      <c r="P11" s="84" t="s">
        <v>40</v>
      </c>
      <c r="Q11" s="117">
        <v>1000</v>
      </c>
      <c r="R11" s="118" t="s">
        <v>41</v>
      </c>
      <c r="AK11" s="189"/>
      <c r="AL11" s="165"/>
      <c r="AM11" s="164"/>
      <c r="AO11" s="189"/>
      <c r="AP11" s="165"/>
      <c r="AQ11" s="164"/>
      <c r="BH11" s="48"/>
      <c r="BI11" s="174"/>
      <c r="BN11" s="48"/>
      <c r="BO11" s="6"/>
      <c r="BR11" s="48"/>
      <c r="BS11" s="6"/>
    </row>
    <row r="12" spans="1:71" thickTop="1">
      <c r="E12" s="84"/>
      <c r="F12" s="47" t="s">
        <v>42</v>
      </c>
      <c r="G12" s="127">
        <f>INDEX(MachinesOnSite!$Q$1:$Q$1903, MATCH($G$5, MachinesOnSite!$D$1:$D$1903, 0))</f>
        <v>1000</v>
      </c>
      <c r="J12" s="84"/>
      <c r="K12" s="47" t="s">
        <v>42</v>
      </c>
      <c r="L12" s="127">
        <f>INDEX(MachinesOnSite!$Q$1:$Q$1903, MATCH($G$5, MachinesOnSite!$D$1:$D$1903, 0))</f>
        <v>1000</v>
      </c>
      <c r="O12" s="84"/>
      <c r="P12" s="84"/>
      <c r="Q12" s="5"/>
      <c r="AK12" s="165"/>
      <c r="AL12" s="165"/>
      <c r="AM12" s="172"/>
      <c r="AO12" s="189"/>
      <c r="AP12" s="165"/>
      <c r="AQ12" s="172"/>
      <c r="BH12" s="48"/>
      <c r="BI12" s="174"/>
      <c r="BN12" s="48"/>
      <c r="BO12" s="6"/>
      <c r="BR12" s="48"/>
      <c r="BS12" s="6"/>
    </row>
    <row r="13" spans="1:71" thickBot="1">
      <c r="E13" s="84"/>
      <c r="F13" s="47" t="s">
        <v>43</v>
      </c>
      <c r="G13" s="127">
        <f>15/1000</f>
        <v>1.4999999999999999E-2</v>
      </c>
      <c r="J13" s="84"/>
      <c r="K13" s="47" t="s">
        <v>43</v>
      </c>
      <c r="L13" s="127">
        <v>5</v>
      </c>
      <c r="O13" s="84"/>
      <c r="P13" s="34" t="s">
        <v>44</v>
      </c>
      <c r="Q13" s="5"/>
      <c r="AK13" s="189"/>
      <c r="AL13" s="165"/>
      <c r="AM13" s="172"/>
      <c r="AO13" s="189"/>
      <c r="AP13" s="165"/>
      <c r="AQ13" s="172"/>
      <c r="BH13" s="48"/>
      <c r="BI13" s="174"/>
      <c r="BN13" s="48"/>
      <c r="BO13" s="6"/>
      <c r="BR13" s="48"/>
      <c r="BS13" s="6"/>
    </row>
    <row r="14" spans="1:71" ht="15.6" thickTop="1" thickBot="1">
      <c r="O14" s="115" t="s">
        <v>45</v>
      </c>
      <c r="P14" s="104" t="s">
        <v>46</v>
      </c>
      <c r="Q14" s="129" t="s">
        <v>47</v>
      </c>
      <c r="R14" s="118" t="s">
        <v>48</v>
      </c>
      <c r="AK14" s="189"/>
      <c r="AL14" s="165"/>
      <c r="AM14" s="172"/>
      <c r="AO14" s="189"/>
      <c r="AP14" s="165"/>
      <c r="AQ14" s="172"/>
      <c r="BI14" s="174"/>
      <c r="BN14" s="48"/>
      <c r="BO14" s="6"/>
      <c r="BR14" s="48"/>
      <c r="BS14" s="6"/>
    </row>
    <row r="15" spans="1:71" ht="27" thickTop="1" thickBot="1">
      <c r="E15" s="84"/>
      <c r="F15" s="113" t="s">
        <v>49</v>
      </c>
      <c r="G15" s="5"/>
      <c r="H15" s="130"/>
      <c r="I15" s="130"/>
      <c r="J15" s="84"/>
      <c r="K15" s="113" t="s">
        <v>49</v>
      </c>
      <c r="L15" s="5"/>
      <c r="M15" s="130"/>
      <c r="O15" s="84"/>
      <c r="P15" s="84" t="s">
        <v>50</v>
      </c>
      <c r="Q15" s="117" t="s">
        <v>51</v>
      </c>
      <c r="R15" s="118" t="s">
        <v>52</v>
      </c>
      <c r="AK15" s="189"/>
      <c r="AL15" s="165"/>
      <c r="AM15" s="172"/>
      <c r="AO15" s="189"/>
      <c r="AP15" s="165"/>
      <c r="AQ15" s="164"/>
      <c r="BH15" s="48"/>
      <c r="BI15" s="174"/>
      <c r="BN15" s="48"/>
      <c r="BO15" s="6"/>
      <c r="BR15" s="48"/>
      <c r="BS15" s="6"/>
    </row>
    <row r="16" spans="1:71" ht="16.899999999999999" thickTop="1" thickBot="1">
      <c r="E16" s="84" t="s">
        <v>18</v>
      </c>
      <c r="F16" s="47" t="s">
        <v>53</v>
      </c>
      <c r="G16" s="131" t="str">
        <f>INDEX(MachinesOnSite!$C$1:$C$1903, MATCH(G5, MachinesOnSite!$D$1:$D$1903, 0))</f>
        <v>Caterpillar</v>
      </c>
      <c r="J16" s="84" t="s">
        <v>18</v>
      </c>
      <c r="K16" s="47" t="s">
        <v>53</v>
      </c>
      <c r="L16" s="131" t="str">
        <f>INDEX(MachinesOnSite!$C$1:$C$1903, MATCH(L5, MachinesOnSite!$D$1:$D$1903, 0))</f>
        <v>Bell</v>
      </c>
      <c r="O16" s="84"/>
      <c r="P16" s="84" t="s">
        <v>54</v>
      </c>
      <c r="Q16" s="117" t="s">
        <v>55</v>
      </c>
      <c r="R16" s="118" t="s">
        <v>56</v>
      </c>
      <c r="AC16" s="179"/>
      <c r="AD16" s="179"/>
      <c r="AE16" s="179"/>
      <c r="AK16" s="189"/>
      <c r="AL16" s="165"/>
      <c r="AM16" s="172"/>
      <c r="AO16" s="189"/>
      <c r="AP16" s="165"/>
      <c r="AQ16" s="172"/>
      <c r="BH16" s="48"/>
      <c r="BI16" s="178"/>
      <c r="BR16" s="48"/>
      <c r="BS16" s="6"/>
    </row>
    <row r="17" spans="2:71" thickTop="1">
      <c r="E17" s="84" t="s">
        <v>57</v>
      </c>
      <c r="F17" s="47" t="s">
        <v>58</v>
      </c>
      <c r="G17" s="122">
        <f>INDEX(MachinesOnSite!$W$1:$W$1903, MATCH(G5, MachinesOnSite!$D$1:$D$1903, 0))</f>
        <v>0</v>
      </c>
      <c r="J17" s="84" t="s">
        <v>57</v>
      </c>
      <c r="K17" s="47" t="s">
        <v>58</v>
      </c>
      <c r="L17" s="122">
        <f>INDEX(MachinesOnSite!$W$1:$W$1903, MATCH(L5, MachinesOnSite!$D$1:$D$1903, 0))</f>
        <v>20</v>
      </c>
      <c r="O17" s="84"/>
      <c r="P17" s="47" t="s">
        <v>59</v>
      </c>
      <c r="Q17" s="55">
        <v>120</v>
      </c>
      <c r="R17" s="118" t="s">
        <v>60</v>
      </c>
      <c r="AK17" s="189"/>
      <c r="AL17" s="165"/>
      <c r="AM17" s="164"/>
      <c r="AO17" s="189"/>
      <c r="AP17" s="165"/>
      <c r="AQ17" s="172"/>
      <c r="BH17" s="48"/>
      <c r="BI17" s="174"/>
      <c r="BR17" s="48"/>
      <c r="BS17" s="6"/>
    </row>
    <row r="18" spans="2:71" ht="19.899999999999999" customHeight="1" thickBot="1">
      <c r="E18" s="84"/>
      <c r="F18" s="47" t="s">
        <v>61</v>
      </c>
      <c r="G18" s="122">
        <f>INDEX(MachinesOnSite!$X$1:$X$1903, MATCH(G5, MachinesOnSite!$D$1:$D$1903, 0))</f>
        <v>0</v>
      </c>
      <c r="J18" s="84"/>
      <c r="K18" s="47" t="s">
        <v>61</v>
      </c>
      <c r="L18" s="122">
        <f>INDEX(MachinesOnSite!$X$1:$X$1903, MATCH(L5, MachinesOnSite!$D$1:$D$1903, 0))</f>
        <v>3</v>
      </c>
      <c r="O18" s="132"/>
      <c r="P18" s="132" t="s">
        <v>62</v>
      </c>
      <c r="Q18" s="133">
        <v>90</v>
      </c>
      <c r="R18" s="118" t="s">
        <v>63</v>
      </c>
      <c r="AK18" s="189"/>
      <c r="AL18" s="165"/>
      <c r="AM18" s="172"/>
      <c r="AO18" s="189"/>
      <c r="AP18" s="165"/>
      <c r="AQ18" s="172"/>
      <c r="BH18" s="48"/>
      <c r="BI18" s="180"/>
      <c r="BO18" s="181"/>
      <c r="BR18" s="48"/>
      <c r="BS18" s="6"/>
    </row>
    <row r="19" spans="2:71" ht="17.45" customHeight="1" thickTop="1" thickBot="1">
      <c r="E19" s="84"/>
      <c r="F19" s="47" t="s">
        <v>64</v>
      </c>
      <c r="G19" s="127" t="str">
        <f>IF(OR(G16 &lt; G8, G17 &lt; G13), "YES", "NO")</f>
        <v>YES</v>
      </c>
      <c r="J19" s="84"/>
      <c r="K19" s="47" t="s">
        <v>64</v>
      </c>
      <c r="L19" s="127" t="str">
        <f>IF(OR(L16 &lt; L8, L17 &lt; L13), "YES", "NO")</f>
        <v>NO</v>
      </c>
      <c r="O19" s="84"/>
      <c r="P19" s="47" t="s">
        <v>65</v>
      </c>
      <c r="Q19" s="129">
        <v>1000</v>
      </c>
      <c r="R19" s="118" t="s">
        <v>66</v>
      </c>
      <c r="AK19" s="189"/>
      <c r="AL19" s="165"/>
      <c r="AM19" s="172"/>
      <c r="AO19" s="189"/>
      <c r="AP19" s="165"/>
      <c r="AQ19" s="172"/>
      <c r="BH19" s="48"/>
      <c r="BI19" s="178"/>
      <c r="BR19" s="48"/>
      <c r="BS19" s="6"/>
    </row>
    <row r="20" spans="2:71" ht="18.600000000000001" customHeight="1" thickTop="1" thickBot="1">
      <c r="E20" s="84" t="s">
        <v>35</v>
      </c>
      <c r="F20" s="47" t="s">
        <v>67</v>
      </c>
      <c r="G20" s="122">
        <f>INDEX(MachinesOnSite!$T$2:$T$1903, MATCH($G$5, MachinesOnSite!$D$2:$D$1903, 0))</f>
        <v>0</v>
      </c>
      <c r="J20" s="84" t="s">
        <v>35</v>
      </c>
      <c r="K20" s="47" t="s">
        <v>67</v>
      </c>
      <c r="L20" s="122">
        <f>INDEX(MachinesOnSite!$T$2:$T$1903, MATCH($G$5, MachinesOnSite!$D$2:$D$1903, 0))</f>
        <v>0</v>
      </c>
      <c r="O20" s="84"/>
      <c r="P20" s="84" t="s">
        <v>68</v>
      </c>
      <c r="Q20" s="117">
        <v>3</v>
      </c>
      <c r="AK20" s="189"/>
      <c r="AL20" s="165"/>
      <c r="AM20" s="164"/>
      <c r="AO20" s="189"/>
      <c r="AP20" s="182"/>
      <c r="AQ20" s="183"/>
      <c r="BH20" s="48"/>
      <c r="BI20" s="174"/>
      <c r="BR20" s="48"/>
      <c r="BS20" s="6"/>
    </row>
    <row r="21" spans="2:71" ht="16.149999999999999" thickTop="1">
      <c r="B21" s="134"/>
      <c r="E21" s="84"/>
      <c r="F21" s="47" t="s">
        <v>69</v>
      </c>
      <c r="G21" s="135" t="str">
        <f>IF(OR(G20="", G20="TBC"), "Data Unavailable", IF(G20&lt;G12, "YES", "NO"))</f>
        <v>YES</v>
      </c>
      <c r="J21" s="84"/>
      <c r="K21" s="47" t="s">
        <v>69</v>
      </c>
      <c r="L21" s="135" t="str">
        <f>IF(OR(L20="", L20="TBC"), "Data Unavailable", IF(L20&lt;L12, "YES", "NO"))</f>
        <v>YES</v>
      </c>
      <c r="O21" s="115" t="s">
        <v>10</v>
      </c>
      <c r="P21" s="104" t="s">
        <v>11</v>
      </c>
      <c r="Q21" s="129">
        <v>125</v>
      </c>
      <c r="AK21" s="189"/>
      <c r="AL21" s="165"/>
      <c r="AM21" s="172"/>
      <c r="AO21" s="189"/>
      <c r="AP21" s="165"/>
      <c r="AQ21" s="172"/>
      <c r="BH21" s="48"/>
      <c r="BI21" s="174"/>
      <c r="BR21" s="48"/>
      <c r="BS21" s="6"/>
    </row>
    <row r="22" spans="2:71" ht="14.45">
      <c r="E22" s="84"/>
      <c r="F22" s="47" t="s">
        <v>70</v>
      </c>
      <c r="G22" s="127" t="str">
        <f>IF(G21= "NO", "YES", "NO")</f>
        <v>NO</v>
      </c>
      <c r="J22" s="84"/>
      <c r="K22" s="47" t="s">
        <v>70</v>
      </c>
      <c r="L22" s="127" t="str">
        <f>IF(L21= "NO", "YES", "NO")</f>
        <v>NO</v>
      </c>
      <c r="O22" s="84"/>
      <c r="P22" s="84"/>
      <c r="Q22" s="5"/>
      <c r="AK22" s="189"/>
      <c r="AL22" s="165"/>
      <c r="AM22" s="172"/>
      <c r="BH22" s="48"/>
      <c r="BI22" s="174"/>
      <c r="BR22" s="48"/>
      <c r="BS22" s="6"/>
    </row>
    <row r="23" spans="2:71" ht="14.45">
      <c r="E23" s="84" t="s">
        <v>71</v>
      </c>
      <c r="F23" s="47" t="s">
        <v>72</v>
      </c>
      <c r="G23" s="122">
        <f>INDEX(MachinesOnSite!$Z$2:$Z$1903, MATCH($G$5, MachinesOnSite!$D$2:$D$1903, 0))</f>
        <v>150</v>
      </c>
      <c r="J23" s="84" t="s">
        <v>71</v>
      </c>
      <c r="K23" s="47" t="s">
        <v>72</v>
      </c>
      <c r="L23" s="122">
        <f>INDEX(MachinesOnSite!$Z$2:$Z$1903, MATCH($G$5, MachinesOnSite!$D$2:$D$1903, 0))</f>
        <v>150</v>
      </c>
      <c r="O23" s="84"/>
      <c r="P23" s="34" t="s">
        <v>73</v>
      </c>
      <c r="Q23" s="5"/>
      <c r="AK23" s="189"/>
      <c r="AL23" s="165"/>
      <c r="AM23" s="172"/>
      <c r="BI23" s="174"/>
      <c r="BS23" s="174"/>
    </row>
    <row r="24" spans="2:71" ht="14.45">
      <c r="E24" s="84" t="s">
        <v>45</v>
      </c>
      <c r="F24" s="47" t="s">
        <v>46</v>
      </c>
      <c r="G24" s="131">
        <f>INDEX(MachinesOnSite!$AD$2:$AD$1903, MATCH($G$5, MachinesOnSite!$D$2:$D$1903, 0))</f>
        <v>0</v>
      </c>
      <c r="J24" s="84" t="s">
        <v>45</v>
      </c>
      <c r="K24" s="47" t="s">
        <v>46</v>
      </c>
      <c r="L24" s="131">
        <f>INDEX(MachinesOnSite!$AD$2:$AD$1903, MATCH($G$5, MachinesOnSite!$D$2:$D$1903, 0))</f>
        <v>0</v>
      </c>
      <c r="O24" s="84" t="s">
        <v>45</v>
      </c>
      <c r="P24" s="47" t="s">
        <v>74</v>
      </c>
      <c r="Q24" s="131">
        <f>VLOOKUP(Q17,Cable_Capacity!F2:G5,2,FALSE)</f>
        <v>389</v>
      </c>
      <c r="R24" s="118">
        <f>IFERROR(VLOOKUP(Q17,Cable_Capacity!F2:G5,2,FALSE),
  IFERROR(VLOOKUP(Q16,Cable_Capacity!F2:G5,2,FALSE),
    VLOOKUP(Q18,Cable_Capacity!F2:G5,2,FALSE)
  )
)</f>
        <v>389</v>
      </c>
      <c r="AK24" s="189"/>
      <c r="AL24" s="165"/>
      <c r="AM24" s="172"/>
      <c r="BR24" s="48"/>
      <c r="BS24" s="174"/>
    </row>
    <row r="25" spans="2:71" ht="16.899999999999999" customHeight="1">
      <c r="E25" s="84"/>
      <c r="F25" s="47" t="s">
        <v>75</v>
      </c>
      <c r="G25" s="131">
        <f>INDEX(MachinesOnSite!$AE$2:$AE$1903, MATCH($G$5, MachinesOnSite!$D$2:$D$1903, 0))</f>
        <v>70</v>
      </c>
      <c r="J25" s="84"/>
      <c r="K25" s="47" t="s">
        <v>75</v>
      </c>
      <c r="L25" s="131">
        <f>INDEX(MachinesOnSite!$AE$2:$AE$1903, MATCH($G$5, MachinesOnSite!$D$2:$D$1903, 0))</f>
        <v>70</v>
      </c>
      <c r="O25" s="84"/>
      <c r="P25" s="47" t="s">
        <v>76</v>
      </c>
      <c r="Q25" s="136" t="str">
        <f>IF((Q8&lt;=Q24),"YES","NO")</f>
        <v>YES</v>
      </c>
      <c r="BS25" s="184"/>
    </row>
    <row r="26" spans="2:71" ht="14.45">
      <c r="E26" s="84"/>
      <c r="F26" s="84" t="s">
        <v>62</v>
      </c>
      <c r="G26" s="131">
        <f>INDEX(MachinesOnSite!AF2:AF1903, MATCH($G$5, MachinesOnSite!$D$2:$D$1903, 0))</f>
        <v>0</v>
      </c>
      <c r="J26" s="84"/>
      <c r="K26" s="84" t="s">
        <v>62</v>
      </c>
      <c r="L26" s="131">
        <f>INDEX(MachinesOnSite!AK2:AK1903, MATCH($G$5, MachinesOnSite!$D$2:$D$1903, 0))</f>
        <v>0</v>
      </c>
      <c r="O26" s="138"/>
      <c r="P26" s="104" t="s">
        <v>77</v>
      </c>
      <c r="Q26" s="139" t="e">
        <f>ROUND(Q28*Q17/SQRT(Q5),0)</f>
        <v>#N/A</v>
      </c>
      <c r="BR26" s="48"/>
      <c r="BS26" s="6"/>
    </row>
    <row r="27" spans="2:71" ht="15.6">
      <c r="E27" s="84"/>
      <c r="F27" s="47" t="s">
        <v>74</v>
      </c>
      <c r="G27" s="131">
        <f>INDEX(MachinesOnSite!$AG$2:$AG$1903, MATCH($G$5, MachinesOnSite!$D$2:$D$1903, 0))</f>
        <v>314</v>
      </c>
      <c r="J27" s="84"/>
      <c r="K27" s="47" t="s">
        <v>74</v>
      </c>
      <c r="L27" s="131">
        <f>INDEX(MachinesOnSite!$AG$2:$AG$1903, MATCH($G$5, MachinesOnSite!$D$2:$D$1903, 0))</f>
        <v>314</v>
      </c>
      <c r="O27" s="84"/>
      <c r="P27" s="47" t="s">
        <v>78</v>
      </c>
      <c r="Q27" s="136" t="e">
        <f>IF((Q11&lt;Q26),"YES","NO")</f>
        <v>#N/A</v>
      </c>
    </row>
    <row r="28" spans="2:71" ht="15.6">
      <c r="E28" s="84"/>
      <c r="F28" s="47" t="s">
        <v>79</v>
      </c>
      <c r="G28" s="136" t="str">
        <f>IF(OR(AND(G23="", G27=""), AND(G23="TBC", G27="TBC")), "Data Unavailable for Calculation", IF(G23&lt;=G27, "YES", "NO"))</f>
        <v>YES</v>
      </c>
      <c r="J28" s="84"/>
      <c r="K28" s="47" t="s">
        <v>79</v>
      </c>
      <c r="L28" s="136" t="str">
        <f>IF(OR(AND(L23="", L27=""), AND(L23="TBC", L27="TBC")), "Data Unavailable for Calculation", IF(L23&lt;=L27, "YES", "NO"))</f>
        <v>YES</v>
      </c>
      <c r="O28" s="49"/>
      <c r="P28" s="47" t="s">
        <v>80</v>
      </c>
      <c r="Q28" s="131" t="e">
        <f>VLOOKUP($Q$14,Copper_K_Factor!A3:B8,2,FALSE)</f>
        <v>#N/A</v>
      </c>
    </row>
    <row r="29" spans="2:71" ht="14.45">
      <c r="E29" s="84"/>
      <c r="F29" s="47" t="s">
        <v>80</v>
      </c>
      <c r="G29" s="131" t="e">
        <f>INDEX(Copper_K_Factor!B3:B20, MATCH(G24, Copper_K_Factor!A3:A20, 0))</f>
        <v>#N/A</v>
      </c>
      <c r="H29" s="140"/>
      <c r="I29" s="140"/>
      <c r="J29" s="84"/>
      <c r="K29" s="47" t="s">
        <v>80</v>
      </c>
      <c r="L29" s="131" t="e">
        <f>INDEX(Copper_K_Factor!G3:G20, MATCH(L24, Copper_K_Factor!F3:F20, 0))</f>
        <v>#N/A</v>
      </c>
      <c r="M29" s="140"/>
      <c r="O29" s="115"/>
      <c r="P29" s="47" t="s">
        <v>81</v>
      </c>
      <c r="Q29" s="131">
        <f>Q19*Q19*Q5</f>
        <v>5000000</v>
      </c>
      <c r="R29" s="141"/>
    </row>
    <row r="30" spans="2:71" ht="14.45">
      <c r="E30" s="84"/>
      <c r="F30" s="47" t="s">
        <v>82</v>
      </c>
      <c r="G30" s="142" t="e">
        <f>ROUND((G29*G25/SQRT(G13)),0)</f>
        <v>#N/A</v>
      </c>
      <c r="H30" s="185"/>
      <c r="I30" s="185"/>
      <c r="J30" s="84"/>
      <c r="K30" s="47" t="s">
        <v>83</v>
      </c>
      <c r="L30" s="142" t="e">
        <f>ROUND((L29*L25/SQRT(L13)),0)</f>
        <v>#N/A</v>
      </c>
      <c r="M30" s="185"/>
      <c r="O30" s="84"/>
      <c r="P30" s="47" t="s">
        <v>84</v>
      </c>
      <c r="Q30" s="131">
        <f>VLOOKUP(Q17,Cable_Capacity!F2:H5,3,FALSE)</f>
        <v>0.188</v>
      </c>
      <c r="R30" s="144"/>
    </row>
    <row r="31" spans="2:71" ht="15.6">
      <c r="E31" s="84"/>
      <c r="F31" s="47" t="s">
        <v>85</v>
      </c>
      <c r="G31" s="136" t="str">
        <f>IF(OR(ISNA(G12), ISNA(G30)),
    "Data Unavailable for Calculation",
    IF(OR(G12="", G30=""),
        "Data Unavailable for Calculation",
        IF(OR(G12="TBC", G30="TBC"),
            "Data Unavailable for Calculation",
            IF(G12 &lt; G30,
                "YES",
                "NO"
            )
        )
    )
)</f>
        <v>Data Unavailable for Calculation</v>
      </c>
      <c r="H31" s="143"/>
      <c r="I31" s="143"/>
      <c r="J31" s="84"/>
      <c r="K31" s="47" t="s">
        <v>85</v>
      </c>
      <c r="L31" s="136" t="str">
        <f>IF(OR(ISNA(L12), ISNA(L30)),
    "Data Unavailable for Calculation",
    IF(OR(L12="", L30=""),
        "Data Unavailable for Calculation",
        IF(OR(L12="TBC", L30="TBC"),
            "Data Unavailable for Calculation",
            IF(L12 &lt; L30,
                "YES",
                "NO"
            )
        )
    )
)</f>
        <v>Data Unavailable for Calculation</v>
      </c>
      <c r="M31" s="143"/>
      <c r="O31" s="84"/>
      <c r="P31" s="47" t="s">
        <v>86</v>
      </c>
      <c r="Q31" s="131">
        <f>ROUND((Q20*1000*Q3)/(Q24*2*Q30*100), 1)</f>
        <v>3.3</v>
      </c>
    </row>
    <row r="32" spans="2:71" ht="14.45">
      <c r="E32" s="84"/>
      <c r="F32" s="47" t="s">
        <v>81</v>
      </c>
      <c r="G32" s="131">
        <f>IF(G1&lt;=1000, (G12*G12*G18))</f>
        <v>0</v>
      </c>
      <c r="H32" s="143"/>
      <c r="I32" s="143"/>
      <c r="J32" s="84"/>
      <c r="K32" s="47" t="s">
        <v>81</v>
      </c>
      <c r="L32" s="131">
        <f>IF(L1&lt;=1000, (L12*L12*L18))</f>
        <v>3000000</v>
      </c>
      <c r="M32" s="143"/>
      <c r="O32" s="84"/>
      <c r="P32" s="84"/>
      <c r="Q32" s="5"/>
    </row>
    <row r="33" spans="5:31" ht="14.45">
      <c r="E33" s="84"/>
      <c r="F33" s="47" t="s">
        <v>84</v>
      </c>
      <c r="G33" s="131">
        <f>VLOOKUP(G25,Cable_Capacity!F2:H5,3,FALSE)</f>
        <v>0.32700000000000001</v>
      </c>
      <c r="H33" s="143"/>
      <c r="I33" s="143"/>
      <c r="J33" s="84"/>
      <c r="K33" s="47" t="s">
        <v>84</v>
      </c>
      <c r="L33" s="131" t="e">
        <f>VLOOKUP(L25,Cable_Capacity!K2:M5,3,FALSE)</f>
        <v>#N/A</v>
      </c>
      <c r="M33" s="143"/>
      <c r="O33" s="84" t="s">
        <v>10</v>
      </c>
      <c r="P33" s="145" t="s">
        <v>87</v>
      </c>
      <c r="Q33" s="146">
        <f>IF(Q8&lt;=Q24,((Q21/100)*Q24))</f>
        <v>486.25</v>
      </c>
    </row>
    <row r="34" spans="5:31" ht="14.45">
      <c r="E34" s="84"/>
      <c r="F34" s="47" t="s">
        <v>88</v>
      </c>
      <c r="G34" s="131">
        <f>INDEX(MachinesOnSite!$AI$2:$AI$1903, MATCH($G$5, MachinesOnSite!$D$2:$D$1903, 0))</f>
        <v>0</v>
      </c>
      <c r="H34" s="143"/>
      <c r="I34" s="143"/>
      <c r="J34" s="84"/>
      <c r="K34" s="47" t="s">
        <v>88</v>
      </c>
      <c r="L34" s="131">
        <f>INDEX(MachinesOnSite!$AI$2:$AI$1903, MATCH($G$5, MachinesOnSite!$D$2:$D$1903, 0))</f>
        <v>0</v>
      </c>
      <c r="M34" s="143"/>
      <c r="O34" s="84"/>
      <c r="P34" s="84" t="s">
        <v>89</v>
      </c>
      <c r="Q34" s="131" cm="1">
        <f t="array" ref="Q34">INDEX(Fuse_Library!Q19:Q1997,MATCH(MIN(ABS(Fuse_Library!Q19:Q1997-Q33)),ABS(Fuse_Library!Q19:Q1997-Q33),0))</f>
        <v>0</v>
      </c>
    </row>
    <row r="35" spans="5:31" ht="14.45">
      <c r="E35" s="84"/>
      <c r="F35" s="84" t="s">
        <v>68</v>
      </c>
      <c r="G35" s="131" t="e">
        <f>((G27*G34*2*G33/1000)*100)/G17</f>
        <v>#DIV/0!</v>
      </c>
      <c r="H35" s="147"/>
      <c r="I35" s="147"/>
      <c r="J35" s="84"/>
      <c r="K35" s="84" t="s">
        <v>68</v>
      </c>
      <c r="L35" s="131" t="e">
        <f>((L27*L34*2*L33/1000)*100)/L17</f>
        <v>#N/A</v>
      </c>
      <c r="M35" s="147"/>
      <c r="O35" s="132"/>
      <c r="P35" s="148" t="s">
        <v>90</v>
      </c>
      <c r="Q35" s="149" t="str" cm="1">
        <f t="array" ref="Q35">IFERROR(INDEX(_xlfn._xlws.FILTER(Fuse_Library!F2:F1997, (Fuse_Library!E2:E1997 = Q34) * (Fuse_Library!F2:F1997 &gt; Q29)), 1), "NO MATCH")</f>
        <v>Zcase</v>
      </c>
    </row>
    <row r="36" spans="5:31" ht="14.45">
      <c r="E36" s="84"/>
      <c r="F36" s="47"/>
      <c r="G36" s="5"/>
      <c r="H36" s="143"/>
      <c r="I36" s="143"/>
      <c r="J36" s="84"/>
      <c r="K36" s="47"/>
      <c r="L36" s="5"/>
      <c r="M36" s="143"/>
      <c r="O36" s="84"/>
      <c r="P36" s="150" t="s">
        <v>91</v>
      </c>
      <c r="Q36" s="149" t="str">
        <f>IFERROR(INDEX(Fuse_Library!B2:B1997, MATCH(Q35, Fuse_Library!$F$2:$F$1997, 0)), "NO MATCH")</f>
        <v xml:space="preserve">rated current </v>
      </c>
    </row>
    <row r="37" spans="5:31" ht="25.9">
      <c r="E37" s="84"/>
      <c r="F37" s="113" t="s">
        <v>92</v>
      </c>
      <c r="G37" s="151"/>
      <c r="H37" s="143"/>
      <c r="I37" s="143"/>
      <c r="J37" s="84"/>
      <c r="K37" s="113" t="s">
        <v>92</v>
      </c>
      <c r="L37" s="151"/>
      <c r="M37" s="143"/>
      <c r="O37" s="84"/>
      <c r="P37" s="152" t="s">
        <v>1</v>
      </c>
      <c r="Q37" s="153">
        <f>IFERROR(INDEX(Fuse_Library!C2:C1997, MATCH(Q35, Fuse_Library!$F$2:$F$1997, 0)),"NO MATCH")</f>
        <v>0</v>
      </c>
    </row>
    <row r="38" spans="5:31" ht="14.45">
      <c r="E38" s="34" t="s">
        <v>5</v>
      </c>
      <c r="F38" s="34" t="s">
        <v>6</v>
      </c>
      <c r="G38" s="35" t="s">
        <v>7</v>
      </c>
      <c r="H38" s="143"/>
      <c r="I38" s="143"/>
      <c r="J38" s="34" t="s">
        <v>5</v>
      </c>
      <c r="K38" s="34" t="s">
        <v>6</v>
      </c>
      <c r="L38" s="35" t="s">
        <v>7</v>
      </c>
      <c r="M38" s="143"/>
      <c r="O38" s="84"/>
      <c r="P38" s="152" t="s">
        <v>93</v>
      </c>
      <c r="Q38" s="153" t="str">
        <f>IFERROR(INDEX(Fuse_Library!D2:D1997,MATCH(Q35,Fuse_Library!$F$2:$F$1997,0)),"NO MATCH")</f>
        <v>De rating factor</v>
      </c>
    </row>
    <row r="39" spans="5:31" ht="14.45">
      <c r="E39" s="120" t="s">
        <v>10</v>
      </c>
      <c r="F39" s="121" t="s">
        <v>94</v>
      </c>
      <c r="G39" s="122">
        <f>IF(G23&lt;=G27,(((G3+100)/100)*G23))</f>
        <v>187.5</v>
      </c>
      <c r="J39" s="120" t="s">
        <v>10</v>
      </c>
      <c r="K39" s="121" t="s">
        <v>94</v>
      </c>
      <c r="L39" s="122">
        <f>IF(L23&lt;=L27,(((L3+100)/100)*L23))</f>
        <v>187.5</v>
      </c>
      <c r="O39" s="84"/>
      <c r="P39" s="154" t="s">
        <v>95</v>
      </c>
      <c r="Q39" s="153">
        <f>IFERROR(INDEX(Fuse_Library!H2:H1997, MATCH(Q35, Fuse_Library!$F$2:$F$1997, 0)),"NO MATCH")</f>
        <v>0</v>
      </c>
    </row>
    <row r="40" spans="5:31" ht="14.45">
      <c r="E40" s="84"/>
      <c r="F40" s="126" t="s">
        <v>89</v>
      </c>
      <c r="G40" s="122" cm="1">
        <f t="array" ref="G40">IFERROR(INDEX(Fuse_Library!M2:M25, MATCH(MIN(ABS(Fuse_Library!M2:M25-G39)), ABS(Fuse_Library!M2:M25-G39), 0)),
    "Data Unavailable")</f>
        <v>175</v>
      </c>
      <c r="J40" s="84"/>
      <c r="K40" s="126" t="s">
        <v>89</v>
      </c>
      <c r="L40" s="122" cm="1">
        <f t="array" ref="L40">IFERROR(INDEX(Fuse_Library!R2:R25, MATCH(MIN(ABS(Fuse_Library!R2:R25-L39)), ABS(Fuse_Library!R2:R25-L39), 0)),
    "Data Unavailable")</f>
        <v>0</v>
      </c>
      <c r="O40" s="115"/>
      <c r="P40" s="155" t="s">
        <v>96</v>
      </c>
      <c r="Q40" s="146">
        <f>IFERROR((INDEX(Fuse_Library!J2:J1997, MATCH(Q35, Fuse_Library!$F$2:$F$1997, 0))),"NO MATCH")</f>
        <v>0</v>
      </c>
      <c r="AC40" s="165"/>
      <c r="AD40" s="165"/>
      <c r="AE40" s="172"/>
    </row>
    <row r="41" spans="5:31" ht="14.45">
      <c r="E41" s="84"/>
      <c r="F41" s="126" t="s">
        <v>97</v>
      </c>
      <c r="G41" s="127">
        <f>IF(ISNUMBER(MATCH(G40, Fuse_Library!E2:E30, 0)), "YES", MIN(Fuse_Library!E2:E30))</f>
        <v>300</v>
      </c>
      <c r="J41" s="84"/>
      <c r="K41" s="126" t="s">
        <v>97</v>
      </c>
      <c r="L41" s="127">
        <f>IF(ISNUMBER(MATCH(L40, Fuse_Library!J2:J30, 0)), "YES", MIN(Fuse_Library!J2:J30))</f>
        <v>0</v>
      </c>
      <c r="O41" s="84"/>
      <c r="P41" s="154" t="s">
        <v>98</v>
      </c>
      <c r="Q41" s="156" t="str">
        <f>HYPERLINK(IFERROR((INDEX(Fuse_Library!L2:L1997, MATCH(Q35, Fuse_Library!$F$2:$F$1997, 0))), "NO MATCH"))</f>
        <v/>
      </c>
    </row>
    <row r="42" spans="5:31" ht="15" customHeight="1">
      <c r="E42" s="84"/>
      <c r="F42" s="126" t="s">
        <v>99</v>
      </c>
      <c r="G42" s="127" cm="1">
        <f t="array" ref="G42">IFERROR(INDEX(Fuse_Library!I:I, MATCH(1, (Fuse_Library!G:G=G12)*(Fuse_Library!E:E=G41), 0)), "NO MATCH")</f>
        <v>0.75</v>
      </c>
      <c r="J42" s="84"/>
      <c r="K42" s="126" t="s">
        <v>99</v>
      </c>
      <c r="L42" s="127" t="str" cm="1">
        <f t="array" ref="L42">IFERROR(INDEX(Fuse_Library!N:N, MATCH(1, (Fuse_Library!L:L=L12)*(Fuse_Library!J:J=L41), 0)), "NO MATCH")</f>
        <v>NO MATCH</v>
      </c>
    </row>
    <row r="43" spans="5:31" ht="12.6" customHeight="1">
      <c r="E43" s="84"/>
      <c r="F43" s="126" t="s">
        <v>100</v>
      </c>
      <c r="G43" s="127" t="str">
        <f>IF(G42&gt;= G18, "YES", "NO")</f>
        <v>YES</v>
      </c>
      <c r="J43" s="84"/>
      <c r="K43" s="126" t="s">
        <v>100</v>
      </c>
      <c r="L43" s="127" t="str">
        <f>IF(L42&gt;= L18, "YES", "NO")</f>
        <v>YES</v>
      </c>
    </row>
    <row r="44" spans="5:31" ht="15" customHeight="1">
      <c r="E44" s="84"/>
      <c r="F44" s="126" t="s">
        <v>101</v>
      </c>
      <c r="G44" s="127" t="b">
        <f>IF(G43 = "NO", G27*((G3+100)/100 ) )</f>
        <v>0</v>
      </c>
      <c r="J44" s="84"/>
      <c r="K44" s="126" t="s">
        <v>101</v>
      </c>
      <c r="L44" s="127" t="b">
        <f>IF(L43 = "NO", L27*((L3+100)/100 ) )</f>
        <v>0</v>
      </c>
      <c r="O44" s="138" t="s">
        <v>18</v>
      </c>
      <c r="P44" s="152" t="s">
        <v>102</v>
      </c>
      <c r="Q44" s="157" t="str">
        <f>G5</f>
        <v>637G</v>
      </c>
    </row>
    <row r="45" spans="5:31" ht="15" customHeight="1">
      <c r="E45" s="84"/>
      <c r="F45" s="126" t="s">
        <v>89</v>
      </c>
      <c r="G45" s="122" cm="1">
        <f t="array" ref="G45">IFERROR(INDEX(Fuse_Library!M7:M30, MATCH(MIN(ABS(Fuse_Library!M7:M30-G44)), ABS(Fuse_Library!M7:M30-G44), 0)),
    "Data Unavailable")</f>
        <v>0</v>
      </c>
      <c r="J45" s="84"/>
      <c r="K45" s="126" t="s">
        <v>89</v>
      </c>
      <c r="L45" s="122" cm="1">
        <f t="array" ref="L45">IFERROR(INDEX(Fuse_Library!R7:R30, MATCH(MIN(ABS(Fuse_Library!R7:R30-L44)), ABS(Fuse_Library!R7:R30-L44), 0)),
    "Data Unavailable")</f>
        <v>0</v>
      </c>
      <c r="O45" s="155"/>
      <c r="P45" s="158" t="s">
        <v>103</v>
      </c>
      <c r="Q45" s="136" t="str">
        <f>G21</f>
        <v>YES</v>
      </c>
    </row>
    <row r="46" spans="5:31" ht="14.45">
      <c r="E46" s="84"/>
      <c r="F46" s="126" t="s">
        <v>97</v>
      </c>
      <c r="G46" s="127" t="str" cm="1">
        <f t="array" ref="G46">IF(ISNUMBER(MATCH(G45, Fuse_Library!E2:E30, 0)),
    "YES",
    IFERROR(INDEX(Fuse_Library!M2:M25, MATCH(G45, Fuse_Library!M2:M25, 1) + 1), "Data Unavailable")
)</f>
        <v>Data Unavailable</v>
      </c>
      <c r="J46" s="84"/>
      <c r="K46" s="126" t="s">
        <v>97</v>
      </c>
      <c r="L46" s="127" t="str" cm="1">
        <f t="array" ref="L46">IF(ISNUMBER(MATCH(L45, Fuse_Library!J2:J30, 0)),
    "YES",
    IFERROR(INDEX(Fuse_Library!R2:R25, MATCH(L45, Fuse_Library!R2:R25, 1) + 1), "Data Unavailable")
)</f>
        <v>Data Unavailable</v>
      </c>
      <c r="O46" s="155"/>
      <c r="P46" s="159" t="s">
        <v>78</v>
      </c>
      <c r="Q46" s="160" t="str">
        <f>G31</f>
        <v>Data Unavailable for Calculation</v>
      </c>
    </row>
    <row r="47" spans="5:31" ht="15" customHeight="1">
      <c r="E47" s="84"/>
      <c r="F47" s="126" t="s">
        <v>99</v>
      </c>
      <c r="G47" s="127" t="str" cm="1">
        <f t="array" ref="G47">IFERROR(INDEX(Fuse_Library!I:I, MATCH(1, (Fuse_Library!G:G=G12)*(Fuse_Library!E:E=G45), 0)), "NO MATCH")</f>
        <v>NO MATCH</v>
      </c>
      <c r="J47" s="84"/>
      <c r="K47" s="126" t="s">
        <v>99</v>
      </c>
      <c r="L47" s="127" t="str" cm="1">
        <f t="array" ref="L47">IFERROR(INDEX(Fuse_Library!N:N, MATCH(1, (Fuse_Library!L:L=L12)*(Fuse_Library!J:J=L45), 0)), "NO MATCH")</f>
        <v>NO MATCH</v>
      </c>
      <c r="O47" s="150"/>
      <c r="P47" s="159" t="s">
        <v>104</v>
      </c>
      <c r="Q47" s="161" t="str">
        <f>G28</f>
        <v>YES</v>
      </c>
    </row>
    <row r="48" spans="5:31" ht="15" customHeight="1">
      <c r="E48" s="84"/>
      <c r="F48" s="126" t="s">
        <v>100</v>
      </c>
      <c r="G48" s="127" t="str">
        <f>IF(G47&gt;= G18, "YES", "NO")</f>
        <v>YES</v>
      </c>
      <c r="J48" s="84"/>
      <c r="K48" s="126" t="s">
        <v>100</v>
      </c>
      <c r="L48" s="127" t="str">
        <f>IF(L47&gt;= L18, "YES", "NO")</f>
        <v>YES</v>
      </c>
      <c r="O48" s="155"/>
      <c r="P48" s="159" t="s">
        <v>105</v>
      </c>
      <c r="Q48" s="153">
        <f>G40</f>
        <v>175</v>
      </c>
    </row>
    <row r="49" spans="5:17" ht="15" customHeight="1">
      <c r="E49" s="84"/>
      <c r="F49" s="126" t="s">
        <v>106</v>
      </c>
      <c r="G49" s="127" t="str">
        <f>IF(G46 &lt; G27, "YES", "NO")</f>
        <v>NO</v>
      </c>
      <c r="J49" s="84"/>
      <c r="K49" s="126" t="s">
        <v>106</v>
      </c>
      <c r="L49" s="127" t="str">
        <f>IF(L46 &lt; L27, "YES", "NO")</f>
        <v>NO</v>
      </c>
      <c r="O49" s="155"/>
      <c r="P49" s="159" t="s">
        <v>107</v>
      </c>
      <c r="Q49" s="162" t="str">
        <f>H108</f>
        <v>NO MATCH</v>
      </c>
    </row>
    <row r="50" spans="5:17" ht="15" customHeight="1">
      <c r="E50" s="84"/>
      <c r="F50" s="126" t="s">
        <v>101</v>
      </c>
      <c r="G50" s="127" t="str" cm="1">
        <f t="array" ref="G50">IF(G49 = "NO",
    IFERROR(INDEX(Fuse_Library!M2:M25, MATCH(G45, Fuse_Library!M2:M25, 1) + 1), "Data Unavailable"),
    "Matching not required"
)</f>
        <v>Data Unavailable</v>
      </c>
      <c r="J50" s="84"/>
      <c r="K50" s="126" t="s">
        <v>101</v>
      </c>
      <c r="L50" s="127" t="str" cm="1">
        <f t="array" ref="L50">IF(L49 = "NO",
    IFERROR(INDEX(Fuse_Library!R2:R25, MATCH(L45, Fuse_Library!R2:R25, 1) + 1), "Data Unavailable"),
    "Matching not required"
)</f>
        <v>Data Unavailable</v>
      </c>
    </row>
    <row r="51" spans="5:17" ht="15" customHeight="1">
      <c r="E51" s="84"/>
      <c r="F51" s="126" t="s">
        <v>99</v>
      </c>
      <c r="G51" s="127" t="str" cm="1">
        <f t="array" ref="G51">IFERROR(INDEX(Fuse_Library!I:I, MATCH(1, (Fuse_Library!G:G=G12)*(Fuse_Library!E:E=G50), 0)), "NO MATCH")</f>
        <v>NO MATCH</v>
      </c>
      <c r="J51" s="84"/>
      <c r="K51" s="126" t="s">
        <v>99</v>
      </c>
      <c r="L51" s="127" t="str" cm="1">
        <f t="array" ref="L51">IFERROR(INDEX(Fuse_Library!N:N, MATCH(1, (Fuse_Library!L:L=L12)*(Fuse_Library!J:J=L50), 0)), "NO MATCH")</f>
        <v>NO MATCH</v>
      </c>
    </row>
    <row r="52" spans="5:17" ht="15" customHeight="1">
      <c r="E52" s="84"/>
      <c r="F52" s="126" t="s">
        <v>100</v>
      </c>
      <c r="G52" s="127" t="str">
        <f>IF(G51&gt;= G13, "YES", "NO")</f>
        <v>YES</v>
      </c>
      <c r="J52" s="84"/>
      <c r="K52" s="126" t="s">
        <v>100</v>
      </c>
      <c r="L52" s="127" t="str">
        <f>IF(L51&gt;= L13, "YES", "NO")</f>
        <v>YES</v>
      </c>
    </row>
    <row r="53" spans="5:17" ht="15" customHeight="1">
      <c r="E53" s="84"/>
      <c r="F53" s="47" t="s">
        <v>108</v>
      </c>
      <c r="G53" s="5">
        <v>290</v>
      </c>
      <c r="J53" s="84"/>
      <c r="K53" s="47" t="s">
        <v>108</v>
      </c>
      <c r="L53" s="5">
        <v>290</v>
      </c>
    </row>
    <row r="54" spans="5:17" ht="15" customHeight="1">
      <c r="E54" s="84"/>
      <c r="F54" s="47" t="s">
        <v>106</v>
      </c>
      <c r="G54" s="127" t="str">
        <f>IF(G53 &lt; G27, "YES", "NO")</f>
        <v>YES</v>
      </c>
      <c r="J54" s="84"/>
      <c r="K54" s="47" t="s">
        <v>106</v>
      </c>
      <c r="L54" s="127" t="str">
        <f>IF(L53 &lt; L27, "YES", "NO")</f>
        <v>YES</v>
      </c>
    </row>
    <row r="55" spans="5:17" ht="15" customHeight="1">
      <c r="E55" s="84"/>
      <c r="F55" s="47" t="s">
        <v>109</v>
      </c>
      <c r="G55" s="127" t="str">
        <f>IF(G54 ="NO", "YES", "NO")</f>
        <v>NO</v>
      </c>
      <c r="J55" s="84"/>
      <c r="K55" s="47" t="s">
        <v>109</v>
      </c>
      <c r="L55" s="127" t="str">
        <f>IF(L54 ="NO", "YES", "NO")</f>
        <v>NO</v>
      </c>
    </row>
    <row r="56" spans="5:17" ht="14.45">
      <c r="E56" s="84"/>
      <c r="F56" s="47" t="s">
        <v>110</v>
      </c>
      <c r="G56" s="127" t="str">
        <f>IF(G55 ="YES", 2, "N/A")</f>
        <v>N/A</v>
      </c>
      <c r="J56" s="84"/>
      <c r="K56" s="47" t="s">
        <v>110</v>
      </c>
      <c r="L56" s="127" t="str">
        <f>IF(L55 ="YES", 2, "N/A")</f>
        <v>N/A</v>
      </c>
    </row>
    <row r="57" spans="5:17" ht="15" customHeight="1">
      <c r="E57" s="84"/>
      <c r="F57" s="126" t="s">
        <v>111</v>
      </c>
      <c r="G57" s="127" t="str">
        <f>IF(G56 =2, "10", "N/A")</f>
        <v>N/A</v>
      </c>
      <c r="J57" s="84"/>
      <c r="K57" s="126" t="s">
        <v>111</v>
      </c>
      <c r="L57" s="127" t="str">
        <f>IF(L56 =2, "10", "N/A")</f>
        <v>N/A</v>
      </c>
    </row>
    <row r="58" spans="5:17" ht="15" customHeight="1">
      <c r="E58" s="84"/>
      <c r="F58" s="84" t="s">
        <v>91</v>
      </c>
      <c r="G58" s="131" t="str" cm="1">
        <f t="array" ref="G58">IFERROR(INDEX(Fuse_Library!B2:B300, MATCH(1, (Fuse_Library!$E$2:$E$1997=G50)*(Fuse_Library!$G$2:$G$1997=G12), 0)),"NO MATCH")</f>
        <v>NO MATCH</v>
      </c>
      <c r="J58" s="84"/>
      <c r="K58" s="84" t="s">
        <v>91</v>
      </c>
      <c r="L58" s="131" t="str" cm="1">
        <f t="array" ref="L58">IFERROR(INDEX(Fuse_Library!G2:G300, MATCH(1, (Fuse_Library!$E$2:$E$1997=L50)*(Fuse_Library!$G$2:$G$1997=L12), 0)),"NO MATCH")</f>
        <v>NO MATCH</v>
      </c>
    </row>
    <row r="59" spans="5:17" ht="15" customHeight="1">
      <c r="E59" s="84"/>
      <c r="F59" s="47" t="s">
        <v>112</v>
      </c>
      <c r="G59" s="131" t="str" cm="1">
        <f t="array" ref="G59">IFERROR(INDEX(Fuse_Library!D2:D300, MATCH(1, (Fuse_Library!$E$2:$E$1997=G50)*(Fuse_Library!$G$2:$G$1997=G12), 0)),"NO MATCH")</f>
        <v>NO MATCH</v>
      </c>
      <c r="J59" s="84"/>
      <c r="K59" s="47" t="s">
        <v>112</v>
      </c>
      <c r="L59" s="131" t="str" cm="1">
        <f t="array" ref="L59">IFERROR(INDEX(Fuse_Library!I2:I300, MATCH(1, (Fuse_Library!$E$2:$E$1997=L50)*(Fuse_Library!$G$2:$G$1997=L12), 0)),"NO MATCH")</f>
        <v>NO MATCH</v>
      </c>
    </row>
    <row r="60" spans="5:17" ht="15" customHeight="1">
      <c r="E60" s="84"/>
      <c r="F60" s="84" t="s">
        <v>98</v>
      </c>
      <c r="G60" s="137" t="str" cm="1">
        <f t="array" ref="G60">IFERROR(INDEX(Fuse_Library!L2:L300, MATCH(1, (Fuse_Library!$E$2:$E$1997=G50)*(Fuse_Library!$G$2:$G$1997=G12), 0)),"NO MATCH")</f>
        <v>NO MATCH</v>
      </c>
      <c r="J60" s="84"/>
      <c r="K60" s="84" t="s">
        <v>98</v>
      </c>
      <c r="L60" s="137" t="str" cm="1">
        <f t="array" ref="L60">IFERROR(INDEX(Fuse_Library!Q2:Q300, MATCH(1, (Fuse_Library!$E$2:$E$1997=L50)*(Fuse_Library!$G$2:$G$1997=L12), 0)),"NO MATCH")</f>
        <v>NO MATCH</v>
      </c>
    </row>
    <row r="61" spans="5:17" ht="15" customHeight="1">
      <c r="E61" s="84"/>
      <c r="F61" s="47" t="s">
        <v>113</v>
      </c>
      <c r="G61" s="127" t="str" cm="1">
        <f t="array" ref="G61">IFERROR(INDEX(Fuse_Library!A2:A300, MATCH(1, (Fuse_Library!$E$2:$E$1997=G50)*(Fuse_Library!$G$2:$G$1997=G12), 0)),"NO MATCH")</f>
        <v>NO MATCH</v>
      </c>
      <c r="J61" s="84"/>
      <c r="K61" s="47" t="s">
        <v>113</v>
      </c>
      <c r="L61" s="127" t="str" cm="1">
        <f t="array" ref="L61">IFERROR(INDEX(Fuse_Library!F2:F300, MATCH(1, (Fuse_Library!$E$2:$E$1997=L50)*(Fuse_Library!$G$2:$G$1997=L12), 0)),"NO MATCH")</f>
        <v>NO MATCH</v>
      </c>
    </row>
    <row r="67" spans="10:12" ht="15" customHeight="1">
      <c r="J67" s="84"/>
    </row>
    <row r="68" spans="10:12" ht="15" customHeight="1">
      <c r="J68" s="151"/>
      <c r="K68" s="113" t="s">
        <v>114</v>
      </c>
      <c r="L68" s="151"/>
    </row>
    <row r="69" spans="10:12" ht="15" customHeight="1">
      <c r="J69" s="84"/>
      <c r="K69" s="47" t="s">
        <v>115</v>
      </c>
      <c r="L69" s="131" t="str" cm="1">
        <f t="array" ref="L69">IFERROR(INDEX(_xlfn._xlws.FILTER(Fuse_Library!K2:K1997, (Fuse_Library!J2:J1997 = L41) * (Fuse_Library!K2:K1997 &gt; L32)), 1), "NO MATCH")</f>
        <v>NO MATCH</v>
      </c>
    </row>
    <row r="70" spans="10:12" ht="15" customHeight="1">
      <c r="J70" s="84"/>
      <c r="K70" s="84" t="s">
        <v>91</v>
      </c>
      <c r="L70" s="131" t="str" cm="1">
        <f t="array" ref="L70">IFERROR(INDEX(Fuse_Library!G2:G1997, MATCH(1, (Fuse_Library!$E$2:$E$1997=L41)*(Fuse_Library!$F$2:$F$1997=L33), 0)),"NO MATCH")</f>
        <v>NO MATCH</v>
      </c>
    </row>
    <row r="71" spans="10:12" ht="15" customHeight="1">
      <c r="J71" s="84"/>
      <c r="K71" s="47" t="s">
        <v>1</v>
      </c>
      <c r="L71" s="131" t="str">
        <f>IFERROR((INDEX(Fuse_Library!H2:H1997, MATCH(L69, Fuse_Library!$F$2:$F$1997, 0))),"NO MATCH")</f>
        <v>NO MATCH</v>
      </c>
    </row>
    <row r="72" spans="10:12" ht="15" customHeight="1">
      <c r="J72" s="84"/>
      <c r="K72" s="47" t="s">
        <v>93</v>
      </c>
      <c r="L72" s="131" t="str" cm="1">
        <f t="array" ref="L72">IFERROR(INDEX(Fuse_Library!I2:I1997, MATCH(1, (Fuse_Library!$E$2:$E$1997=L41)*(Fuse_Library!$F$2:$F$1997=L12), 0)),"NO MATCH")</f>
        <v>NO MATCH</v>
      </c>
    </row>
    <row r="73" spans="10:12" ht="15" customHeight="1">
      <c r="J73" s="84"/>
      <c r="K73" s="84" t="s">
        <v>95</v>
      </c>
      <c r="L73" s="131" t="str" cm="1">
        <f t="array" ref="L73">IFERROR(INDEX(Fuse_Library!M2:M1997, MATCH(1, (Fuse_Library!$E$2:$E$1997=L41)*(Fuse_Library!$F$2:$F$1997=L12), 0)), "NO MATCH")</f>
        <v>NO MATCH</v>
      </c>
    </row>
    <row r="74" spans="10:12" ht="15" customHeight="1">
      <c r="J74" s="84"/>
      <c r="K74" s="84" t="s">
        <v>96</v>
      </c>
      <c r="L74" s="131" t="str" cm="1">
        <f t="array" ref="L74">IFERROR(INDEX(Fuse_Library!O2:O1997, MATCH(1, (Fuse_Library!$E$2:$E$1997=L41)*(Fuse_Library!$F$2:$F$1997=L12), 0)), "NO MATCH")</f>
        <v>NO MATCH</v>
      </c>
    </row>
    <row r="75" spans="10:12" ht="15" customHeight="1">
      <c r="J75" s="84"/>
      <c r="K75" s="84" t="s">
        <v>98</v>
      </c>
      <c r="L75" s="163" t="str" cm="1">
        <f t="array" ref="L75">IFERROR(HYPERLINK(INDEX(Fuse_Library!Q2:Q1997, MATCH(1, (Fuse_Library!$E$2:$E$1997=L41)*(Fuse_Library!$F$2:$F$1997=L12), 0)), "Link"), "NO MATCH")</f>
        <v>NO MATCH</v>
      </c>
    </row>
    <row r="76" spans="10:12" ht="15" customHeight="1">
      <c r="J76" s="84"/>
      <c r="K76" s="47" t="s">
        <v>107</v>
      </c>
      <c r="L76" s="127" t="str" cm="1">
        <f t="array" ref="L76">IFERROR(INDEX(Fuse_Library!F2:F1997, MATCH(1, (Fuse_Library!$E$2:$E$1997=L41)*(Fuse_Library!$F$2:$F$1997=L12), 0)), "NO MATCH")</f>
        <v>NO MATCH</v>
      </c>
    </row>
    <row r="80" spans="10:12" ht="15" customHeight="1">
      <c r="J80" s="84"/>
      <c r="K80" s="126" t="s">
        <v>116</v>
      </c>
      <c r="L80" s="127" t="e">
        <f>ROUNDUP((IF( L57 ="N/A", "N/A",L12/((100-L57)/100))),0)</f>
        <v>#VALUE!</v>
      </c>
    </row>
    <row r="81" spans="10:12" ht="15" customHeight="1">
      <c r="J81" s="84"/>
      <c r="K81" s="126" t="s">
        <v>117</v>
      </c>
      <c r="L81" s="127" t="e">
        <f>IF( L80 = "N/A", "N/A", IF(L80&lt;L30, "YES", "NO"))</f>
        <v>#VALUE!</v>
      </c>
    </row>
    <row r="82" spans="10:12" ht="15" customHeight="1">
      <c r="J82" s="84"/>
      <c r="K82" s="126" t="s">
        <v>118</v>
      </c>
      <c r="L82" s="127" t="e">
        <f>IF( L81 = "N/A", "N/A",(L80 - (L80*(L57/100))))</f>
        <v>#VALUE!</v>
      </c>
    </row>
    <row r="83" spans="10:12" ht="15" customHeight="1">
      <c r="J83" s="84"/>
      <c r="K83" s="126" t="s">
        <v>119</v>
      </c>
      <c r="L83" s="127" t="e">
        <f>IF(L82="N/A","N/A",(L82/L56))</f>
        <v>#VALUE!</v>
      </c>
    </row>
    <row r="99" spans="6:14" ht="15" customHeight="1">
      <c r="F99" s="84"/>
      <c r="G99" s="48"/>
      <c r="H99" s="6"/>
    </row>
    <row r="100" spans="6:14" ht="15" customHeight="1">
      <c r="F100" s="151"/>
      <c r="G100" s="113" t="s">
        <v>114</v>
      </c>
      <c r="H100" s="151"/>
    </row>
    <row r="101" spans="6:14" ht="15" customHeight="1">
      <c r="F101" s="84"/>
      <c r="G101" s="47" t="s">
        <v>115</v>
      </c>
      <c r="H101" s="131" cm="1">
        <f t="array" ref="H101">IFERROR(INDEX(_xlfn._xlws.FILTER(Fuse_Library!F2:F1997, (Fuse_Library!E2:E1997 = G41) * (Fuse_Library!F2:F1997 &gt; G32)), 1), "NO MATCH")</f>
        <v>315000</v>
      </c>
    </row>
    <row r="102" spans="6:14" ht="15" customHeight="1">
      <c r="F102" s="84"/>
      <c r="G102" s="84" t="s">
        <v>91</v>
      </c>
      <c r="H102" s="131" t="str" cm="1">
        <f t="array" ref="H102">IFERROR(INDEX(Fuse_Library!B2:B1997, MATCH(1, (Fuse_Library!$E$2:$E$1997=G41)*(Fuse_Library!$F$2:$F$1997=G33), 0)),"NO MATCH")</f>
        <v>NO MATCH</v>
      </c>
    </row>
    <row r="103" spans="6:14" ht="15" customHeight="1">
      <c r="F103" s="84"/>
      <c r="G103" s="47" t="s">
        <v>1</v>
      </c>
      <c r="H103" s="131" t="str">
        <f>IFERROR((INDEX(Fuse_Library!C2:C1997, MATCH(H101, Fuse_Library!$F$2:$F$1997, 0))),"NO MATCH")</f>
        <v xml:space="preserve">MEGA 32V </v>
      </c>
    </row>
    <row r="104" spans="6:14" ht="15" customHeight="1">
      <c r="F104" s="84"/>
      <c r="G104" s="47" t="s">
        <v>93</v>
      </c>
      <c r="H104" s="131" t="str" cm="1">
        <f t="array" ref="H104">IFERROR(INDEX(Fuse_Library!D2:D1997, MATCH(1, (Fuse_Library!$E$2:$E$1997=G41)*(Fuse_Library!$F$2:$F$1997=G12), 0)),"NO MATCH")</f>
        <v>NO MATCH</v>
      </c>
    </row>
    <row r="105" spans="6:14" ht="15" customHeight="1">
      <c r="F105" s="84"/>
      <c r="G105" s="84" t="s">
        <v>95</v>
      </c>
      <c r="H105" s="131" t="str" cm="1">
        <f t="array" ref="H105">IFERROR(INDEX(Fuse_Library!H2:H1997, MATCH(1, (Fuse_Library!$E$2:$E$1997=G41)*(Fuse_Library!$F$2:$F$1997=G12), 0)), "NO MATCH")</f>
        <v>NO MATCH</v>
      </c>
    </row>
    <row r="106" spans="6:14" ht="15" customHeight="1">
      <c r="F106" s="84"/>
      <c r="G106" s="84" t="s">
        <v>96</v>
      </c>
      <c r="H106" s="131" t="str" cm="1">
        <f t="array" ref="H106">IFERROR(INDEX(Fuse_Library!J2:J1997, MATCH(1, (Fuse_Library!$E$2:$E$1997=G41)*(Fuse_Library!$F$2:$F$1997=G12), 0)), "NO MATCH")</f>
        <v>NO MATCH</v>
      </c>
    </row>
    <row r="107" spans="6:14" ht="15" customHeight="1">
      <c r="F107" s="84"/>
      <c r="G107" s="84" t="s">
        <v>98</v>
      </c>
      <c r="H107" s="163" t="str" cm="1">
        <f t="array" ref="H107">IFERROR(HYPERLINK(INDEX(Fuse_Library!L2:L1997, MATCH(1, (Fuse_Library!$E$2:$E$1997=G41)*(Fuse_Library!$F$2:$F$1997=G12), 0)), "Link"), "NO MATCH")</f>
        <v>NO MATCH</v>
      </c>
    </row>
    <row r="108" spans="6:14" ht="15" customHeight="1">
      <c r="F108" s="84"/>
      <c r="G108" s="47" t="s">
        <v>107</v>
      </c>
      <c r="H108" s="127" t="str" cm="1">
        <f t="array" ref="H108">IFERROR(INDEX(Fuse_Library!A2:A1997, MATCH(1, (Fuse_Library!$E$2:$E$1997=G41)*(Fuse_Library!$F$2:$F$1997=G12), 0)), "NO MATCH")</f>
        <v>NO MATCH</v>
      </c>
    </row>
    <row r="109" spans="6:14" ht="15" customHeight="1">
      <c r="F109" s="61"/>
      <c r="G109" s="48"/>
      <c r="H109" s="6"/>
    </row>
    <row r="110" spans="6:14" ht="15" customHeight="1">
      <c r="F110" s="61"/>
      <c r="G110" s="48"/>
      <c r="H110" s="6"/>
      <c r="N110" s="61">
        <f>500-230</f>
        <v>270</v>
      </c>
    </row>
    <row r="111" spans="6:14" ht="15" customHeight="1">
      <c r="F111" s="61"/>
      <c r="G111" s="48"/>
      <c r="H111" s="6"/>
    </row>
    <row r="112" spans="6:14" ht="15" customHeight="1">
      <c r="F112" s="84"/>
      <c r="G112" s="126" t="s">
        <v>116</v>
      </c>
      <c r="H112" s="127" t="e">
        <f>ROUNDUP((IF( G57 ="N/A", "N/A",G12/((100-G57)/100))),0)</f>
        <v>#VALUE!</v>
      </c>
    </row>
    <row r="113" spans="6:8" ht="15" customHeight="1">
      <c r="F113" s="84"/>
      <c r="G113" s="126" t="s">
        <v>117</v>
      </c>
      <c r="H113" s="127" t="e">
        <f>IF( H112 = "N/A", "N/A", IF(H112&lt;G30, "YES", "NO"))</f>
        <v>#VALUE!</v>
      </c>
    </row>
    <row r="114" spans="6:8" ht="15" customHeight="1">
      <c r="F114" s="84"/>
      <c r="G114" s="126" t="s">
        <v>118</v>
      </c>
      <c r="H114" s="127" t="e">
        <f>IF( H113 = "N/A", "N/A",(H112 - (H112*(G57/100))))</f>
        <v>#VALUE!</v>
      </c>
    </row>
    <row r="115" spans="6:8" ht="15" customHeight="1">
      <c r="F115" s="84"/>
      <c r="G115" s="126" t="s">
        <v>119</v>
      </c>
      <c r="H115" s="127" t="e">
        <f>IF(H114="N/A","N/A",(H114/G56))</f>
        <v>#VALUE!</v>
      </c>
    </row>
    <row r="116" spans="6:8" ht="15" customHeight="1">
      <c r="F116" s="61"/>
      <c r="G116" s="48"/>
      <c r="H116" s="6"/>
    </row>
    <row r="117" spans="6:8" ht="15" customHeight="1">
      <c r="F117" s="61"/>
      <c r="G117" s="48"/>
      <c r="H117" s="6"/>
    </row>
  </sheetData>
  <protectedRanges>
    <protectedRange sqref="Q17:Q21 Q3:Q14" name="Range3"/>
    <protectedRange sqref="G5 AX6 L5" name="Range2"/>
    <protectedRange sqref="G3 AX4 L3" name="Range1"/>
  </protectedRanges>
  <mergeCells count="9">
    <mergeCell ref="AK13:AK24"/>
    <mergeCell ref="AO2:AQ2"/>
    <mergeCell ref="AO3:AQ3"/>
    <mergeCell ref="AO5:AO21"/>
    <mergeCell ref="AG6:AG9"/>
    <mergeCell ref="AK2:AM2"/>
    <mergeCell ref="AK3:AM3"/>
    <mergeCell ref="AK6:AK8"/>
    <mergeCell ref="AK9:AK11"/>
  </mergeCells>
  <conditionalFormatting sqref="A1:L37 BG4:BI23 BQ4:BS8 BQ14:BS14 BQ20:BS26 J67:L1048576 AF1:BM1 BO1:XFD1 M1:AB60 AF2:AU2 BC2:XFD2 AV2:BB7 AF3 AJ3:AU3 BJ3:BL23 BP3:BP25 BT3:XFD26 AF4:AJ4 AN4 AR4:AU4 AF5:AU55 AY8:BB9 AY10:BF23 AY24:BL25 AY26:BP26 AY27:XFD55 A38:D66 H38:I85 AF56:XFD60 M61:XFD1048576 A67:C85 A86:I98 E99:E102 F99:H108 A99:D117 I99:I117 E103:H117 A118:I1048576">
    <cfRule type="containsText" dxfId="23" priority="36" operator="containsText" text="YES">
      <formula>NOT(ISERROR(SEARCH("YES",A1)))</formula>
    </cfRule>
  </conditionalFormatting>
  <conditionalFormatting sqref="E38:G52">
    <cfRule type="containsText" dxfId="22" priority="6" operator="containsText" text="YES">
      <formula>NOT(ISERROR(SEARCH("YES",E38)))</formula>
    </cfRule>
  </conditionalFormatting>
  <conditionalFormatting sqref="E54:G61">
    <cfRule type="containsText" dxfId="21" priority="21" operator="containsText" text="YES">
      <formula>NOT(ISERROR(SEARCH("YES",E54)))</formula>
    </cfRule>
  </conditionalFormatting>
  <conditionalFormatting sqref="G1:G52 AX2:AX7 BE2:BE9 BO2:BO15 BI2:BI23 G86:G98 H99:H117 G118:G1048576 G54:G61">
    <cfRule type="containsText" dxfId="20" priority="37" operator="containsText" text="NO">
      <formula>NOT(ISERROR(SEARCH("NO",G1)))</formula>
    </cfRule>
  </conditionalFormatting>
  <conditionalFormatting sqref="G19">
    <cfRule type="containsText" dxfId="19" priority="34" operator="containsText" text="YES">
      <formula>NOT(ISERROR(SEARCH("YES",G19)))</formula>
    </cfRule>
    <cfRule type="containsText" dxfId="18" priority="35" operator="containsText" text="NO">
      <formula>NOT(ISERROR(SEARCH("NO",G19)))</formula>
    </cfRule>
  </conditionalFormatting>
  <conditionalFormatting sqref="J38:L52">
    <cfRule type="containsText" dxfId="17" priority="1" operator="containsText" text="YES">
      <formula>NOT(ISERROR(SEARCH("YES",J38)))</formula>
    </cfRule>
  </conditionalFormatting>
  <conditionalFormatting sqref="J54:L61">
    <cfRule type="containsText" dxfId="16" priority="2" operator="containsText" text="YES">
      <formula>NOT(ISERROR(SEARCH("YES",J54)))</formula>
    </cfRule>
  </conditionalFormatting>
  <conditionalFormatting sqref="L1:L52 L54:L61 L67:L1048576">
    <cfRule type="containsText" dxfId="15" priority="5" operator="containsText" text="NO">
      <formula>NOT(ISERROR(SEARCH("NO",L1)))</formula>
    </cfRule>
  </conditionalFormatting>
  <conditionalFormatting sqref="L19">
    <cfRule type="containsText" dxfId="14" priority="3" operator="containsText" text="YES">
      <formula>NOT(ISERROR(SEARCH("YES",L19)))</formula>
    </cfRule>
    <cfRule type="containsText" dxfId="13" priority="4" operator="containsText" text="NO">
      <formula>NOT(ISERROR(SEARCH("NO",L19)))</formula>
    </cfRule>
  </conditionalFormatting>
  <conditionalFormatting sqref="BC3:BF9">
    <cfRule type="containsText" dxfId="12" priority="30" operator="containsText" text="YES">
      <formula>NOT(ISERROR(SEARCH("YES",BC3)))</formula>
    </cfRule>
  </conditionalFormatting>
  <conditionalFormatting sqref="BG3:BI3">
    <cfRule type="containsText" dxfId="11" priority="29" operator="containsText" text="YES">
      <formula>NOT(ISERROR(SEARCH("YES",BG3)))</formula>
    </cfRule>
  </conditionalFormatting>
  <conditionalFormatting sqref="BI7">
    <cfRule type="containsText" dxfId="10" priority="31" operator="containsText" text="YES">
      <formula>NOT(ISERROR(SEARCH("YES",BI7)))</formula>
    </cfRule>
    <cfRule type="containsText" dxfId="9" priority="32" operator="containsText" text="NO">
      <formula>NOT(ISERROR(SEARCH("NO",BI7)))</formula>
    </cfRule>
  </conditionalFormatting>
  <conditionalFormatting sqref="BM3:BO19">
    <cfRule type="containsText" dxfId="8" priority="28" operator="containsText" text="YES">
      <formula>NOT(ISERROR(SEARCH("YES",BM3)))</formula>
    </cfRule>
  </conditionalFormatting>
  <conditionalFormatting sqref="BQ3:BS3">
    <cfRule type="containsText" dxfId="7" priority="7" operator="containsText" text="YES">
      <formula>NOT(ISERROR(SEARCH("YES",BQ3)))</formula>
    </cfRule>
  </conditionalFormatting>
  <conditionalFormatting sqref="BQ9:BS13">
    <cfRule type="containsText" dxfId="6" priority="13" operator="containsText" text="YES">
      <formula>NOT(ISERROR(SEARCH("YES",BQ9)))</formula>
    </cfRule>
  </conditionalFormatting>
  <conditionalFormatting sqref="BQ15:BS17">
    <cfRule type="containsText" dxfId="5" priority="9" operator="containsText" text="YES">
      <formula>NOT(ISERROR(SEARCH("YES",BQ15)))</formula>
    </cfRule>
  </conditionalFormatting>
  <conditionalFormatting sqref="BQ19:BS19">
    <cfRule type="containsText" dxfId="4" priority="11" operator="containsText" text="YES">
      <formula>NOT(ISERROR(SEARCH("YES",BQ19)))</formula>
    </cfRule>
  </conditionalFormatting>
  <conditionalFormatting sqref="BS3">
    <cfRule type="containsText" dxfId="3" priority="8" operator="containsText" text="NO">
      <formula>NOT(ISERROR(SEARCH("NO",BS3)))</formula>
    </cfRule>
  </conditionalFormatting>
  <conditionalFormatting sqref="BS4:BS17 BS19:BS26">
    <cfRule type="containsText" dxfId="2" priority="18" operator="containsText" text="NO">
      <formula>NOT(ISERROR(SEARCH("NO",BS4)))</formula>
    </cfRule>
  </conditionalFormatting>
  <dataValidations count="5">
    <dataValidation type="list" allowBlank="1" showInputMessage="1" showErrorMessage="1" sqref="Q21" xr:uid="{5ED8AB35-7916-4DF9-8D22-AD95D4100C65}">
      <formula1>"125, 150"</formula1>
    </dataValidation>
    <dataValidation type="list" allowBlank="1" showInputMessage="1" showErrorMessage="1" sqref="Q7 Q3:Q4 Q10" xr:uid="{F9F6564D-D122-4A4D-B26F-F73B111E8F1B}">
      <formula1>"0,4,8,12,16,20,24"</formula1>
    </dataValidation>
    <dataValidation type="list" allowBlank="1" showInputMessage="1" showErrorMessage="1" sqref="Q5" xr:uid="{A742D91F-EC07-4027-AFB5-A097CEBC49CD}">
      <formula1>"1,2,3,4,5"</formula1>
    </dataValidation>
    <dataValidation type="list" allowBlank="1" showInputMessage="1" showErrorMessage="1" sqref="Q20" xr:uid="{DDC62171-5497-44B7-9AB4-97BAD3B5EE6C}">
      <formula1>"1,1.5,2,2.5,3,3.5,4,4.5,5"</formula1>
    </dataValidation>
    <dataValidation type="list" allowBlank="1" showInputMessage="1" showErrorMessage="1" sqref="G3 AX4 L3" xr:uid="{BD2D76E9-3760-490C-8A64-DEDF6475F4CC}">
      <formula1>"25,50"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A744EF9D-5789-4E5D-8165-B0A5D9EE5C00}">
          <x14:formula1>
            <xm:f>Cable_Capacity!$A$2</xm:f>
          </x14:formula1>
          <xm:sqref>Q14</xm:sqref>
        </x14:dataValidation>
        <x14:dataValidation type="list" allowBlank="1" showInputMessage="1" showErrorMessage="1" xr:uid="{F643CD65-925B-4C7C-8F07-2526C0AAC5E7}">
          <x14:formula1>
            <xm:f>'list values'!$A$2:$A$47</xm:f>
          </x14:formula1>
          <xm:sqref>Q19</xm:sqref>
        </x14:dataValidation>
        <x14:dataValidation type="list" allowBlank="1" showInputMessage="1" showErrorMessage="1" xr:uid="{891C6468-EA33-46F9-888F-9EF6DC9BEA35}">
          <x14:formula1>
            <xm:f>'list values'!$B$2:$B$422</xm:f>
          </x14:formula1>
          <xm:sqref>Q8</xm:sqref>
        </x14:dataValidation>
        <x14:dataValidation type="list" allowBlank="1" showInputMessage="1" showErrorMessage="1" xr:uid="{2DFF7378-7CE3-48C9-9B16-E877B417F308}">
          <x14:formula1>
            <xm:f>'list values'!$C$2:$C$1602</xm:f>
          </x14:formula1>
          <xm:sqref>Q11</xm:sqref>
        </x14:dataValidation>
        <x14:dataValidation type="list" allowBlank="1" showInputMessage="1" showErrorMessage="1" xr:uid="{86BDFB25-A3FF-4179-8133-5F87FE7700AB}">
          <x14:formula1>
            <xm:f>Cable_Capacity!$F$2:$F$5</xm:f>
          </x14:formula1>
          <xm:sqref>Q17</xm:sqref>
        </x14:dataValidation>
        <x14:dataValidation type="list" allowBlank="1" showInputMessage="1" showErrorMessage="1" xr:uid="{3C6E212B-1B6C-482F-8C9D-F40138C39F87}">
          <x14:formula1>
            <xm:f>Cable_Capacity!$D$2:$D$5</xm:f>
          </x14:formula1>
          <xm:sqref>Q16</xm:sqref>
        </x14:dataValidation>
        <x14:dataValidation type="list" allowBlank="1" showInputMessage="1" showErrorMessage="1" xr:uid="{E74BB134-5492-485C-8BD0-BC848F25A14E}">
          <x14:formula1>
            <xm:f>Cable_Capacity!$E$2:$E$20</xm:f>
          </x14:formula1>
          <xm:sqref>Q18</xm:sqref>
        </x14:dataValidation>
        <x14:dataValidation type="list" allowBlank="1" showInputMessage="1" showErrorMessage="1" xr:uid="{6E07D4AB-487B-4949-A491-3C25005D75A2}">
          <x14:formula1>
            <xm:f>Cable_Capacity!$B$2:$B$17</xm:f>
          </x14:formula1>
          <xm:sqref>Q15</xm:sqref>
        </x14:dataValidation>
        <x14:dataValidation type="list" allowBlank="1" showInputMessage="1" showErrorMessage="1" xr:uid="{5F69C5B7-1570-469A-B520-3DDBF1B0341D}">
          <x14:formula1>
            <xm:f>MachinesOnSite!$D$4:$D2901</xm:f>
          </x14:formula1>
          <xm:sqref>AX6 G5 L5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6127-734E-4774-B6AC-0DAA60C7F167}">
  <dimension ref="A1:T1049"/>
  <sheetViews>
    <sheetView zoomScale="114" zoomScaleNormal="130" workbookViewId="0"/>
  </sheetViews>
  <sheetFormatPr defaultColWidth="8.85546875" defaultRowHeight="14.45"/>
  <cols>
    <col min="1" max="1" width="5.42578125" style="1" customWidth="1"/>
    <col min="2" max="2" width="29.42578125" style="1" bestFit="1" customWidth="1"/>
    <col min="3" max="3" width="12.85546875" style="1" bestFit="1" customWidth="1"/>
    <col min="4" max="4" width="29.28515625" style="1" bestFit="1" customWidth="1"/>
    <col min="5" max="5" width="25.42578125" style="1" bestFit="1" customWidth="1"/>
    <col min="6" max="6" width="16.5703125" style="1" bestFit="1" customWidth="1"/>
    <col min="7" max="7" width="23" style="1" bestFit="1" customWidth="1"/>
    <col min="8" max="8" width="16.7109375" style="1" bestFit="1" customWidth="1"/>
    <col min="9" max="9" width="16.5703125" style="1" bestFit="1" customWidth="1"/>
    <col min="10" max="10" width="14.5703125" style="1" bestFit="1" customWidth="1"/>
    <col min="11" max="11" width="14.5703125" style="1" customWidth="1"/>
    <col min="12" max="12" width="18.5703125" style="1" bestFit="1" customWidth="1"/>
    <col min="13" max="13" width="19.140625" style="1" bestFit="1" customWidth="1"/>
    <col min="14" max="14" width="49.140625" style="1" bestFit="1" customWidth="1"/>
    <col min="15" max="15" width="9" style="1" hidden="1" customWidth="1"/>
    <col min="16" max="16" width="19.7109375" style="1" hidden="1" customWidth="1"/>
    <col min="17" max="17" width="13.28515625" style="1" hidden="1" customWidth="1"/>
    <col min="18" max="18" width="16.140625" style="1" hidden="1" customWidth="1"/>
    <col min="19" max="19" width="6.28515625" style="1" hidden="1" customWidth="1"/>
    <col min="20" max="20" width="21.28515625" style="1" hidden="1" customWidth="1"/>
    <col min="21" max="22" width="13.5703125" style="1" bestFit="1" customWidth="1"/>
    <col min="23" max="16384" width="8.85546875" style="1"/>
  </cols>
  <sheetData>
    <row r="1" spans="1:20" s="33" customFormat="1" ht="57.6">
      <c r="A1" s="34" t="s">
        <v>120</v>
      </c>
      <c r="B1" s="34" t="str">
        <f>MachinesOnSite!B2</f>
        <v>Site</v>
      </c>
      <c r="C1" s="69" t="s">
        <v>53</v>
      </c>
      <c r="D1" s="69" t="s">
        <v>19</v>
      </c>
      <c r="E1" s="35" t="s">
        <v>121</v>
      </c>
      <c r="F1" s="35" t="s">
        <v>122</v>
      </c>
      <c r="G1" s="35" t="s">
        <v>123</v>
      </c>
      <c r="H1" s="35" t="s">
        <v>124</v>
      </c>
      <c r="I1" s="35" t="s">
        <v>125</v>
      </c>
      <c r="J1" s="35" t="s">
        <v>126</v>
      </c>
      <c r="K1" s="35" t="s">
        <v>127</v>
      </c>
      <c r="L1" s="35" t="s">
        <v>128</v>
      </c>
      <c r="M1" s="35" t="s">
        <v>129</v>
      </c>
      <c r="N1" s="35" t="s">
        <v>130</v>
      </c>
      <c r="O1" s="75" t="s">
        <v>131</v>
      </c>
      <c r="P1" s="35" t="s">
        <v>132</v>
      </c>
      <c r="Q1" s="74" t="s">
        <v>133</v>
      </c>
      <c r="R1" s="74" t="s">
        <v>134</v>
      </c>
    </row>
    <row r="2" spans="1:20" s="77" customFormat="1">
      <c r="A2" s="76">
        <v>0</v>
      </c>
      <c r="B2" s="76" t="s">
        <v>135</v>
      </c>
      <c r="C2" s="76" t="s">
        <v>135</v>
      </c>
      <c r="D2" s="76" t="s">
        <v>135</v>
      </c>
      <c r="E2" s="76" t="s">
        <v>135</v>
      </c>
      <c r="F2" s="76" t="s">
        <v>135</v>
      </c>
      <c r="G2" s="76" t="s">
        <v>135</v>
      </c>
      <c r="H2" s="76" t="s">
        <v>135</v>
      </c>
      <c r="I2" s="76" t="s">
        <v>135</v>
      </c>
      <c r="J2" s="76" t="s">
        <v>135</v>
      </c>
      <c r="K2" s="76" t="s">
        <v>135</v>
      </c>
      <c r="L2" s="76" t="s">
        <v>135</v>
      </c>
      <c r="M2" s="76" t="s">
        <v>135</v>
      </c>
      <c r="N2" s="76" t="s">
        <v>135</v>
      </c>
      <c r="O2"/>
      <c r="P2"/>
      <c r="Q2"/>
      <c r="R2"/>
      <c r="S2"/>
      <c r="T2"/>
    </row>
    <row r="3" spans="1:20" customFormat="1">
      <c r="A3" s="4">
        <f>1+A2</f>
        <v>1</v>
      </c>
      <c r="B3" s="3" t="str">
        <f>MachinesOnSite!B4</f>
        <v>SEE Civil Pad, Tailings Dam, Cadia</v>
      </c>
      <c r="C3" s="3" t="str">
        <f>MachinesOnSite!C4</f>
        <v>Ammann</v>
      </c>
      <c r="D3" s="3" t="str">
        <f>MachinesOnSite!D4</f>
        <v>18T_Padfoot</v>
      </c>
      <c r="E3" s="24"/>
      <c r="F3" s="4"/>
      <c r="G3" s="24"/>
      <c r="H3" s="24"/>
      <c r="I3" s="24"/>
      <c r="J3" s="24"/>
      <c r="K3" s="24"/>
      <c r="L3" s="24"/>
      <c r="M3" s="4"/>
      <c r="N3" s="24"/>
    </row>
    <row r="4" spans="1:20" customFormat="1">
      <c r="A4" s="4">
        <f t="shared" ref="A4:A67" si="0">1+A3</f>
        <v>2</v>
      </c>
      <c r="B4" s="3" t="str">
        <f>MachinesOnSite!B5</f>
        <v>SEE Civil Pad, Tailings Dam, Cadia</v>
      </c>
      <c r="C4" s="3" t="str">
        <f>MachinesOnSite!C5</f>
        <v>Bell</v>
      </c>
      <c r="D4" s="3" t="str">
        <f>MachinesOnSite!D5</f>
        <v>B45E</v>
      </c>
      <c r="E4" s="24"/>
      <c r="F4" s="4"/>
      <c r="G4" s="24"/>
      <c r="H4" s="24"/>
      <c r="I4" s="24"/>
      <c r="J4" s="24"/>
      <c r="K4" s="24"/>
      <c r="L4" s="24"/>
      <c r="M4" s="4"/>
      <c r="N4" s="24"/>
    </row>
    <row r="5" spans="1:20" customFormat="1">
      <c r="A5" s="4">
        <f t="shared" si="0"/>
        <v>3</v>
      </c>
      <c r="B5" s="3" t="str">
        <f>MachinesOnSite!B6</f>
        <v>SEE Civil Pad, Tailings Dam, Cadia</v>
      </c>
      <c r="C5" s="3" t="str">
        <f>MachinesOnSite!C6</f>
        <v>Bomag</v>
      </c>
      <c r="D5" s="3" t="str">
        <f>MachinesOnSite!D6</f>
        <v>26T_Padfoot</v>
      </c>
      <c r="E5" s="24"/>
      <c r="F5" s="4"/>
      <c r="G5" s="24"/>
      <c r="H5" s="24"/>
      <c r="I5" s="24"/>
      <c r="J5" s="24"/>
      <c r="K5" s="24"/>
      <c r="L5" s="24"/>
      <c r="M5" s="4"/>
      <c r="N5" s="24"/>
    </row>
    <row r="6" spans="1:20" customFormat="1">
      <c r="A6" s="4">
        <f t="shared" si="0"/>
        <v>4</v>
      </c>
      <c r="B6" s="3" t="str">
        <f>MachinesOnSite!B7</f>
        <v>SEE Civil Pad, Tailings Dam, Cadia</v>
      </c>
      <c r="C6" s="3" t="str">
        <f>MachinesOnSite!C7</f>
        <v>Bomag</v>
      </c>
      <c r="D6" s="3" t="str">
        <f>MachinesOnSite!D7</f>
        <v>26T_Smoothdrum</v>
      </c>
      <c r="E6" s="24"/>
      <c r="F6" s="4"/>
      <c r="G6" s="24"/>
      <c r="H6" s="24"/>
      <c r="I6" s="24"/>
      <c r="J6" s="24"/>
      <c r="K6" s="24"/>
      <c r="L6" s="24"/>
      <c r="M6" s="4"/>
      <c r="N6" s="24"/>
    </row>
    <row r="7" spans="1:20" customFormat="1">
      <c r="A7" s="4">
        <f t="shared" si="0"/>
        <v>5</v>
      </c>
      <c r="B7" s="3" t="str">
        <f>MachinesOnSite!B8</f>
        <v>SEE Civil Pad, Tailings Dam, Cadia</v>
      </c>
      <c r="C7" s="3" t="str">
        <f>MachinesOnSite!C8</f>
        <v>Caterpillar</v>
      </c>
      <c r="D7" s="3">
        <f>MachinesOnSite!D8</f>
        <v>773</v>
      </c>
      <c r="E7" s="24"/>
      <c r="F7" s="4"/>
      <c r="G7" s="24"/>
      <c r="H7" s="24"/>
      <c r="I7" s="24"/>
      <c r="J7" s="24"/>
      <c r="K7" s="24"/>
      <c r="L7" s="24"/>
      <c r="M7" s="4"/>
      <c r="N7" s="24"/>
    </row>
    <row r="8" spans="1:20" customFormat="1">
      <c r="A8" s="4">
        <f t="shared" si="0"/>
        <v>6</v>
      </c>
      <c r="B8" s="3" t="str">
        <f>MachinesOnSite!B9</f>
        <v>SEE Civil Pad, Tailings Dam, Cadia</v>
      </c>
      <c r="C8" s="3" t="str">
        <f>MachinesOnSite!C9</f>
        <v>Caterpillar</v>
      </c>
      <c r="D8" s="3">
        <f>MachinesOnSite!D9</f>
        <v>988</v>
      </c>
      <c r="E8" s="24"/>
      <c r="F8" s="4"/>
      <c r="G8" s="24"/>
      <c r="H8" s="24"/>
      <c r="I8" s="24"/>
      <c r="J8" s="24"/>
      <c r="K8" s="24"/>
      <c r="L8" s="24"/>
      <c r="M8" s="4"/>
      <c r="N8" s="24"/>
    </row>
    <row r="9" spans="1:20" customFormat="1">
      <c r="A9" s="4">
        <f t="shared" si="0"/>
        <v>7</v>
      </c>
      <c r="B9" s="3" t="str">
        <f>MachinesOnSite!B10</f>
        <v>SEE Civil Pad, Tailings Dam, Cadia</v>
      </c>
      <c r="C9" s="3" t="str">
        <f>MachinesOnSite!C10</f>
        <v>Caterpillar</v>
      </c>
      <c r="D9" s="3" t="str">
        <f>MachinesOnSite!D10</f>
        <v>14H</v>
      </c>
      <c r="E9" s="24"/>
      <c r="F9" s="4"/>
      <c r="G9" s="24"/>
      <c r="H9" s="24"/>
      <c r="I9" s="24"/>
      <c r="J9" s="24"/>
      <c r="K9" s="24"/>
      <c r="L9" s="24"/>
      <c r="M9" s="4"/>
      <c r="N9" s="24"/>
    </row>
    <row r="10" spans="1:20" customFormat="1">
      <c r="A10" s="4">
        <f t="shared" si="0"/>
        <v>8</v>
      </c>
      <c r="B10" s="3" t="str">
        <f>MachinesOnSite!B11</f>
        <v>SEE Civil Pad, Tailings Dam, Cadia</v>
      </c>
      <c r="C10" s="3" t="str">
        <f>MachinesOnSite!C11</f>
        <v>Caterpillar</v>
      </c>
      <c r="D10" s="3" t="str">
        <f>MachinesOnSite!D11</f>
        <v>14M</v>
      </c>
      <c r="E10" s="24"/>
      <c r="F10" s="4"/>
      <c r="G10" s="24"/>
      <c r="H10" s="24"/>
      <c r="I10" s="24"/>
      <c r="J10" s="24"/>
      <c r="K10" s="24"/>
      <c r="L10" s="24"/>
      <c r="M10" s="4"/>
      <c r="N10" s="24"/>
    </row>
    <row r="11" spans="1:20" customFormat="1">
      <c r="A11" s="4">
        <f t="shared" si="0"/>
        <v>9</v>
      </c>
      <c r="B11" s="3" t="str">
        <f>MachinesOnSite!B12</f>
        <v>SEE Civil Pad, Tailings Dam, Cadia</v>
      </c>
      <c r="C11" s="3" t="str">
        <f>MachinesOnSite!C12</f>
        <v>Caterpillar</v>
      </c>
      <c r="D11" s="3" t="str">
        <f>MachinesOnSite!D12</f>
        <v>16M</v>
      </c>
      <c r="E11" s="24"/>
      <c r="F11" s="4"/>
      <c r="G11" s="24"/>
      <c r="H11" s="24"/>
      <c r="I11" s="24"/>
      <c r="J11" s="24"/>
      <c r="K11" s="24"/>
      <c r="L11" s="24"/>
      <c r="M11" s="4"/>
      <c r="N11" s="24"/>
    </row>
    <row r="12" spans="1:20" customFormat="1">
      <c r="A12" s="4">
        <f t="shared" si="0"/>
        <v>10</v>
      </c>
      <c r="B12" s="3" t="str">
        <f>MachinesOnSite!B13</f>
        <v>SEE Civil Pad, Tailings Dam, Cadia</v>
      </c>
      <c r="C12" s="3" t="str">
        <f>MachinesOnSite!C13</f>
        <v>Caterpillar</v>
      </c>
      <c r="D12" s="3" t="str">
        <f>MachinesOnSite!D13</f>
        <v>18T_smoothdrum /CS19 /CS78B</v>
      </c>
      <c r="E12" s="24"/>
      <c r="F12" s="4"/>
      <c r="G12" s="24"/>
      <c r="H12" s="24"/>
      <c r="I12" s="24"/>
      <c r="J12" s="24"/>
      <c r="K12" s="24"/>
      <c r="L12" s="24"/>
      <c r="M12" s="4"/>
      <c r="N12" s="24"/>
    </row>
    <row r="13" spans="1:20" customFormat="1">
      <c r="A13" s="4">
        <f t="shared" si="0"/>
        <v>11</v>
      </c>
      <c r="B13" s="3" t="str">
        <f>MachinesOnSite!B14</f>
        <v>SEE Civil Pad, Tailings Dam, Cadia</v>
      </c>
      <c r="C13" s="3" t="str">
        <f>MachinesOnSite!C14</f>
        <v>Caterpillar</v>
      </c>
      <c r="D13" s="3" t="str">
        <f>MachinesOnSite!D14</f>
        <v>36T /336 -Tier 4 / Stage V</v>
      </c>
      <c r="E13" s="24"/>
      <c r="F13" s="4"/>
      <c r="G13" s="24"/>
      <c r="H13" s="24"/>
      <c r="I13" s="24"/>
      <c r="J13" s="24"/>
      <c r="K13" s="24"/>
      <c r="L13" s="24"/>
      <c r="M13" s="4"/>
      <c r="N13" s="24"/>
    </row>
    <row r="14" spans="1:20" customFormat="1">
      <c r="A14" s="4">
        <f t="shared" si="0"/>
        <v>12</v>
      </c>
      <c r="B14" s="3" t="str">
        <f>MachinesOnSite!B15</f>
        <v>SEE Civil Pad, Tailings Dam, Cadia</v>
      </c>
      <c r="C14" s="3" t="str">
        <f>MachinesOnSite!C15</f>
        <v>Caterpillar</v>
      </c>
      <c r="D14" s="3" t="str">
        <f>MachinesOnSite!D15</f>
        <v xml:space="preserve">30 T/ 330 - Tier 4 / tge </v>
      </c>
      <c r="E14" s="24"/>
      <c r="F14" s="4"/>
      <c r="G14" s="24"/>
      <c r="H14" s="24"/>
      <c r="I14" s="24"/>
      <c r="J14" s="24"/>
      <c r="K14" s="24"/>
      <c r="L14" s="24"/>
      <c r="M14" s="4"/>
      <c r="N14" s="24"/>
    </row>
    <row r="15" spans="1:20" customFormat="1">
      <c r="A15" s="4">
        <f t="shared" si="0"/>
        <v>13</v>
      </c>
      <c r="B15" s="3" t="str">
        <f>MachinesOnSite!B16</f>
        <v>Newmont</v>
      </c>
      <c r="C15" s="3" t="str">
        <f>MachinesOnSite!C16</f>
        <v>Caterpillar</v>
      </c>
      <c r="D15" s="3" t="str">
        <f>MachinesOnSite!D16</f>
        <v>637G</v>
      </c>
      <c r="E15" s="24"/>
      <c r="F15" s="4"/>
      <c r="G15" s="24"/>
      <c r="H15" s="24"/>
      <c r="I15" s="24"/>
      <c r="J15" s="24"/>
      <c r="K15" s="24"/>
      <c r="L15" s="24"/>
      <c r="M15" s="4"/>
      <c r="N15" s="24"/>
    </row>
    <row r="16" spans="1:20" customFormat="1">
      <c r="A16" s="4">
        <f t="shared" si="0"/>
        <v>14</v>
      </c>
      <c r="B16" s="3" t="str">
        <f>MachinesOnSite!B17</f>
        <v>SEE Civil Pad, Tailings Dam, Cadia</v>
      </c>
      <c r="C16" s="3" t="str">
        <f>MachinesOnSite!C17</f>
        <v>Caterpillar</v>
      </c>
      <c r="D16" s="3" t="str">
        <f>MachinesOnSite!D17</f>
        <v>49T /349</v>
      </c>
      <c r="E16" s="24"/>
      <c r="F16" s="4"/>
      <c r="G16" s="24"/>
      <c r="H16" s="24"/>
      <c r="I16" s="24"/>
      <c r="J16" s="24"/>
      <c r="K16" s="24"/>
      <c r="L16" s="24"/>
      <c r="M16" s="4"/>
      <c r="N16" s="24"/>
    </row>
    <row r="17" spans="1:14" customFormat="1">
      <c r="A17" s="4">
        <f t="shared" si="0"/>
        <v>15</v>
      </c>
      <c r="B17" s="3" t="str">
        <f>MachinesOnSite!B18</f>
        <v>SEE Civil Pad, Tailings Dam, Cadia</v>
      </c>
      <c r="C17" s="3" t="str">
        <f>MachinesOnSite!C18</f>
        <v>Caterpillar</v>
      </c>
      <c r="D17" s="3" t="str">
        <f>MachinesOnSite!D18</f>
        <v>Backhoe</v>
      </c>
      <c r="E17" s="24"/>
      <c r="F17" s="24"/>
      <c r="G17" s="24"/>
      <c r="H17" s="24"/>
      <c r="I17" s="24"/>
      <c r="J17" s="24"/>
      <c r="K17" s="24"/>
      <c r="L17" s="24"/>
      <c r="M17" s="4"/>
      <c r="N17" s="24"/>
    </row>
    <row r="18" spans="1:14" customFormat="1">
      <c r="A18" s="4">
        <f t="shared" si="0"/>
        <v>16</v>
      </c>
      <c r="B18" s="3" t="str">
        <f>MachinesOnSite!B19</f>
        <v>SEE Civil Pad, Tailings Dam, Cadia</v>
      </c>
      <c r="C18" s="3" t="str">
        <f>MachinesOnSite!C19</f>
        <v>Caterpillar</v>
      </c>
      <c r="D18" s="3" t="str">
        <f>MachinesOnSite!D19</f>
        <v>777 (07)</v>
      </c>
      <c r="E18" s="24"/>
      <c r="F18" s="24"/>
      <c r="G18" s="24"/>
      <c r="H18" s="24"/>
      <c r="I18" s="24"/>
      <c r="J18" s="24"/>
      <c r="K18" s="24"/>
      <c r="L18" s="24"/>
      <c r="M18" s="4"/>
      <c r="N18" s="24"/>
    </row>
    <row r="19" spans="1:14" customFormat="1">
      <c r="A19" s="4">
        <f t="shared" si="0"/>
        <v>17</v>
      </c>
      <c r="B19" s="3" t="str">
        <f>MachinesOnSite!B20</f>
        <v>SEE Civil Pad, Tailings Dam, Cadia</v>
      </c>
      <c r="C19" s="3" t="str">
        <f>MachinesOnSite!C20</f>
        <v>Caterpillar</v>
      </c>
      <c r="D19" s="3" t="str">
        <f>MachinesOnSite!D20</f>
        <v>793F</v>
      </c>
      <c r="E19" s="24"/>
      <c r="F19" s="24"/>
      <c r="G19" s="24"/>
      <c r="H19" s="24"/>
      <c r="I19" s="24"/>
      <c r="J19" s="24"/>
      <c r="K19" s="24"/>
      <c r="L19" s="24"/>
      <c r="M19" s="4"/>
      <c r="N19" s="24"/>
    </row>
    <row r="20" spans="1:14" customFormat="1">
      <c r="A20" s="4">
        <f t="shared" si="0"/>
        <v>18</v>
      </c>
      <c r="B20" s="3" t="str">
        <f>MachinesOnSite!B21</f>
        <v>Newmont</v>
      </c>
      <c r="C20" s="3" t="str">
        <f>MachinesOnSite!C21</f>
        <v>Caterpillar</v>
      </c>
      <c r="D20" s="3" t="str">
        <f>MachinesOnSite!D21</f>
        <v>D6/D6 XE</v>
      </c>
      <c r="E20" s="24"/>
      <c r="F20" s="24"/>
      <c r="G20" s="24"/>
      <c r="H20" s="24"/>
      <c r="I20" s="24"/>
      <c r="J20" s="24"/>
      <c r="K20" s="24"/>
      <c r="L20" s="24"/>
      <c r="M20" s="4"/>
      <c r="N20" s="24"/>
    </row>
    <row r="21" spans="1:14" customFormat="1">
      <c r="A21" s="4">
        <f t="shared" si="0"/>
        <v>19</v>
      </c>
      <c r="B21" s="3" t="str">
        <f>MachinesOnSite!B22</f>
        <v>SEE Civil Pad, Tailings Dam, Cadia</v>
      </c>
      <c r="C21" s="3" t="str">
        <f>MachinesOnSite!C22</f>
        <v>Caterpillar</v>
      </c>
      <c r="D21" s="3" t="str">
        <f>MachinesOnSite!D22</f>
        <v>992K</v>
      </c>
      <c r="E21" s="24"/>
      <c r="F21" s="24"/>
      <c r="G21" s="24"/>
      <c r="H21" s="24"/>
      <c r="I21" s="24"/>
      <c r="J21" s="24"/>
      <c r="K21" s="24"/>
      <c r="L21" s="24"/>
      <c r="M21" s="4"/>
      <c r="N21" s="24"/>
    </row>
    <row r="22" spans="1:14" customFormat="1">
      <c r="A22" s="4">
        <f t="shared" si="0"/>
        <v>20</v>
      </c>
      <c r="B22" s="3" t="str">
        <f>MachinesOnSite!B23</f>
        <v>SEE Civil Pad, Tailings Dam, Cadia</v>
      </c>
      <c r="C22" s="3" t="str">
        <f>MachinesOnSite!C23</f>
        <v>Caterpillar</v>
      </c>
      <c r="D22" s="3" t="str">
        <f>MachinesOnSite!D23</f>
        <v>994K</v>
      </c>
      <c r="E22" s="24"/>
      <c r="F22" s="24"/>
      <c r="G22" s="24"/>
      <c r="H22" s="24"/>
      <c r="I22" s="24"/>
      <c r="J22" s="24"/>
      <c r="K22" s="24"/>
      <c r="L22" s="24"/>
      <c r="M22" s="4"/>
      <c r="N22" s="24"/>
    </row>
    <row r="23" spans="1:14" customFormat="1">
      <c r="A23" s="4">
        <f t="shared" si="0"/>
        <v>21</v>
      </c>
      <c r="B23" s="3" t="str">
        <f>MachinesOnSite!B24</f>
        <v>SEE Civil Pad, Tailings Dam, Cadia</v>
      </c>
      <c r="C23" s="3" t="str">
        <f>MachinesOnSite!C24</f>
        <v>Caterpillar</v>
      </c>
      <c r="D23" s="3" t="str">
        <f>MachinesOnSite!D24</f>
        <v>D10T</v>
      </c>
      <c r="E23" s="24"/>
      <c r="F23" s="24"/>
      <c r="G23" s="24"/>
      <c r="H23" s="24"/>
      <c r="I23" s="24"/>
      <c r="J23" s="24"/>
      <c r="K23" s="24"/>
      <c r="L23" s="24"/>
      <c r="M23" s="4"/>
      <c r="N23" s="24"/>
    </row>
    <row r="24" spans="1:14" customFormat="1">
      <c r="A24" s="4">
        <f t="shared" si="0"/>
        <v>22</v>
      </c>
      <c r="B24" s="3" t="str">
        <f>MachinesOnSite!B25</f>
        <v>SEE Civil Pad, Tailings Dam, Cadia</v>
      </c>
      <c r="C24" s="3" t="str">
        <f>MachinesOnSite!C25</f>
        <v>Caterpillar</v>
      </c>
      <c r="D24" s="3" t="str">
        <f>MachinesOnSite!D25</f>
        <v>D11</v>
      </c>
      <c r="E24" s="24"/>
      <c r="F24" s="24"/>
      <c r="G24" s="24"/>
      <c r="H24" s="24"/>
      <c r="I24" s="24"/>
      <c r="J24" s="24"/>
      <c r="K24" s="24"/>
      <c r="L24" s="24"/>
      <c r="M24" s="4"/>
      <c r="N24" s="24"/>
    </row>
    <row r="25" spans="1:14" customFormat="1">
      <c r="A25" s="4">
        <f t="shared" si="0"/>
        <v>23</v>
      </c>
      <c r="B25" s="3" t="str">
        <f>MachinesOnSite!B26</f>
        <v>SEE Civil Pad, Tailings Dam, Cadia</v>
      </c>
      <c r="C25" s="3" t="str">
        <f>MachinesOnSite!C26</f>
        <v>Caterpillar</v>
      </c>
      <c r="D25" s="3" t="str">
        <f>MachinesOnSite!D26</f>
        <v>D6</v>
      </c>
      <c r="E25" s="24"/>
      <c r="F25" s="24"/>
      <c r="G25" s="24"/>
      <c r="H25" s="24"/>
      <c r="I25" s="24"/>
      <c r="J25" s="24"/>
      <c r="K25" s="24"/>
      <c r="L25" s="24"/>
      <c r="M25" s="4"/>
      <c r="N25" s="24"/>
    </row>
    <row r="26" spans="1:14" customFormat="1">
      <c r="A26" s="4">
        <f t="shared" si="0"/>
        <v>24</v>
      </c>
      <c r="B26" s="3" t="str">
        <f>MachinesOnSite!B27</f>
        <v>SEE Civil Pad, Tailings Dam, Cadia</v>
      </c>
      <c r="C26" s="3" t="str">
        <f>MachinesOnSite!C27</f>
        <v>Caterpillar</v>
      </c>
      <c r="D26" s="3" t="str">
        <f>MachinesOnSite!D27</f>
        <v>D8T</v>
      </c>
      <c r="E26" s="24"/>
      <c r="F26" s="24"/>
      <c r="G26" s="24"/>
      <c r="H26" s="24"/>
      <c r="I26" s="24"/>
      <c r="J26" s="24"/>
      <c r="K26" s="24"/>
      <c r="L26" s="24"/>
      <c r="M26" s="4"/>
      <c r="N26" s="24"/>
    </row>
    <row r="27" spans="1:14" customFormat="1">
      <c r="A27" s="4">
        <f t="shared" si="0"/>
        <v>25</v>
      </c>
      <c r="B27" s="3" t="str">
        <f>MachinesOnSite!B28</f>
        <v>SEE Civil Pad, Tailings Dam, Cadia</v>
      </c>
      <c r="C27" s="3" t="str">
        <f>MachinesOnSite!C28</f>
        <v>Hitachi</v>
      </c>
      <c r="D27" s="3" t="str">
        <f>MachinesOnSite!D28</f>
        <v>120T /EX 1200-7 / EX 2000-7</v>
      </c>
      <c r="E27" s="24"/>
      <c r="F27" s="24"/>
      <c r="G27" s="24"/>
      <c r="H27" s="24"/>
      <c r="I27" s="24"/>
      <c r="J27" s="24"/>
      <c r="K27" s="24"/>
      <c r="L27" s="24"/>
      <c r="M27" s="4"/>
      <c r="N27" s="24"/>
    </row>
    <row r="28" spans="1:14" customFormat="1">
      <c r="A28" s="4">
        <f t="shared" si="0"/>
        <v>26</v>
      </c>
      <c r="B28" s="3" t="str">
        <f>MachinesOnSite!B29</f>
        <v>SEE Civil Pad, Tailings Dam, Cadia</v>
      </c>
      <c r="C28" s="3" t="str">
        <f>MachinesOnSite!C29</f>
        <v>Hitachi</v>
      </c>
      <c r="D28" s="3" t="str">
        <f>MachinesOnSite!D29</f>
        <v>360T /EX3600-6</v>
      </c>
      <c r="E28" s="24"/>
      <c r="F28" s="24"/>
      <c r="G28" s="24"/>
      <c r="H28" s="24"/>
      <c r="I28" s="24"/>
      <c r="J28" s="24"/>
      <c r="K28" s="24"/>
      <c r="L28" s="24"/>
      <c r="M28" s="4"/>
      <c r="N28" s="24"/>
    </row>
    <row r="29" spans="1:14" customFormat="1">
      <c r="A29" s="4">
        <f t="shared" si="0"/>
        <v>27</v>
      </c>
      <c r="B29" s="3" t="str">
        <f>MachinesOnSite!B30</f>
        <v>SEE Civil Pad, Tailings Dam, Cadia</v>
      </c>
      <c r="C29" s="3" t="str">
        <f>MachinesOnSite!C30</f>
        <v>Hitachi</v>
      </c>
      <c r="D29" s="3" t="str">
        <f>MachinesOnSite!D30</f>
        <v>69T / ZX650H</v>
      </c>
      <c r="E29" s="24"/>
      <c r="F29" s="24"/>
      <c r="G29" s="24"/>
      <c r="H29" s="24"/>
      <c r="I29" s="24"/>
      <c r="J29" s="24"/>
      <c r="K29" s="24"/>
      <c r="L29" s="24"/>
      <c r="M29" s="4"/>
      <c r="N29" s="24"/>
    </row>
    <row r="30" spans="1:14" customFormat="1">
      <c r="A30" s="4">
        <f t="shared" si="0"/>
        <v>28</v>
      </c>
      <c r="B30" s="3" t="str">
        <f>MachinesOnSite!B31</f>
        <v>SEE Civil Pad, Tailings Dam, Cadia</v>
      </c>
      <c r="C30" s="3" t="str">
        <f>MachinesOnSite!C31</f>
        <v>Hitachi</v>
      </c>
      <c r="D30" s="3" t="str">
        <f>MachinesOnSite!D31</f>
        <v>90T / ZX890-5</v>
      </c>
      <c r="E30" s="24"/>
      <c r="F30" s="24"/>
      <c r="G30" s="24"/>
      <c r="H30" s="24"/>
      <c r="I30" s="24"/>
      <c r="J30" s="24"/>
      <c r="K30" s="24"/>
      <c r="L30" s="24"/>
      <c r="M30" s="4"/>
      <c r="N30" s="24"/>
    </row>
    <row r="31" spans="1:14" customFormat="1">
      <c r="A31" s="4">
        <f t="shared" si="0"/>
        <v>29</v>
      </c>
      <c r="B31" s="3" t="str">
        <f>MachinesOnSite!B32</f>
        <v>SEE Civil Pad, Tailings Dam, Cadia</v>
      </c>
      <c r="C31" s="3" t="str">
        <f>MachinesOnSite!C32</f>
        <v>Hitachi</v>
      </c>
      <c r="D31" s="3" t="str">
        <f>MachinesOnSite!D32</f>
        <v>ZW180</v>
      </c>
      <c r="E31" s="24"/>
      <c r="F31" s="24"/>
      <c r="G31" s="24"/>
      <c r="H31" s="24"/>
      <c r="I31" s="24"/>
      <c r="J31" s="24"/>
      <c r="K31" s="24"/>
      <c r="L31" s="24"/>
      <c r="M31" s="4"/>
      <c r="N31" s="24"/>
    </row>
    <row r="32" spans="1:14" customFormat="1">
      <c r="A32" s="4">
        <f t="shared" si="0"/>
        <v>30</v>
      </c>
      <c r="B32" s="3" t="str">
        <f>MachinesOnSite!B33</f>
        <v>SEE Civil Pad, Tailings Dam, Cadia</v>
      </c>
      <c r="C32" s="3" t="str">
        <f>MachinesOnSite!C33</f>
        <v>Isuzu</v>
      </c>
      <c r="D32" s="3" t="str">
        <f>MachinesOnSite!D33</f>
        <v>FYH300</v>
      </c>
      <c r="E32" s="24"/>
      <c r="F32" s="24"/>
      <c r="G32" s="24"/>
      <c r="H32" s="24"/>
      <c r="I32" s="24"/>
      <c r="J32" s="24"/>
      <c r="K32" s="24"/>
      <c r="L32" s="24"/>
      <c r="M32" s="4"/>
      <c r="N32" s="24"/>
    </row>
    <row r="33" spans="1:18" customFormat="1">
      <c r="A33" s="4">
        <f t="shared" si="0"/>
        <v>31</v>
      </c>
      <c r="B33" s="3" t="str">
        <f>MachinesOnSite!B34</f>
        <v>SEE Civil Pad, Tailings Dam, Cadia</v>
      </c>
      <c r="C33" s="3" t="str">
        <f>MachinesOnSite!C34</f>
        <v>Komatsu</v>
      </c>
      <c r="D33" s="3" t="str">
        <f>MachinesOnSite!D34</f>
        <v>155 / D155AX-6</v>
      </c>
      <c r="E33" s="24"/>
      <c r="F33" s="24"/>
      <c r="G33" s="24"/>
      <c r="H33" s="24"/>
      <c r="I33" s="24"/>
      <c r="J33" s="24"/>
      <c r="K33" s="24"/>
      <c r="L33" s="24"/>
      <c r="M33" s="4"/>
      <c r="N33" s="24"/>
    </row>
    <row r="34" spans="1:18" customFormat="1">
      <c r="A34" s="4">
        <f t="shared" si="0"/>
        <v>32</v>
      </c>
      <c r="B34" s="3" t="str">
        <f>MachinesOnSite!B35</f>
        <v>SEE Civil Pad, Tailings Dam, Cadia</v>
      </c>
      <c r="C34" s="3" t="str">
        <f>MachinesOnSite!C35</f>
        <v>Komatsu</v>
      </c>
      <c r="D34" s="3" t="str">
        <f>MachinesOnSite!D35</f>
        <v>375/ D375-5E0</v>
      </c>
      <c r="E34" s="24"/>
      <c r="F34" s="24"/>
      <c r="G34" s="24"/>
      <c r="H34" s="24"/>
      <c r="I34" s="24"/>
      <c r="J34" s="24"/>
      <c r="K34" s="24"/>
      <c r="L34" s="24"/>
      <c r="M34" s="4"/>
      <c r="N34" s="24"/>
    </row>
    <row r="35" spans="1:18" customFormat="1">
      <c r="A35" s="4">
        <f t="shared" si="0"/>
        <v>33</v>
      </c>
      <c r="B35" s="3" t="str">
        <f>MachinesOnSite!B36</f>
        <v>SEE Civil Pad, Tailings Dam, Cadia</v>
      </c>
      <c r="C35" s="3" t="str">
        <f>MachinesOnSite!C36</f>
        <v>Komatsu</v>
      </c>
      <c r="D35" s="3" t="str">
        <f>MachinesOnSite!D36</f>
        <v>120T/ PC1250-11</v>
      </c>
      <c r="E35" s="24"/>
      <c r="F35" s="24"/>
      <c r="G35" s="24"/>
      <c r="H35" s="24"/>
      <c r="I35" s="24"/>
      <c r="J35" s="24"/>
      <c r="K35" s="24"/>
      <c r="L35" s="24"/>
      <c r="M35" s="4"/>
      <c r="N35" s="24"/>
    </row>
    <row r="36" spans="1:18" customFormat="1">
      <c r="A36" s="4">
        <f t="shared" si="0"/>
        <v>34</v>
      </c>
      <c r="B36" s="3" t="str">
        <f>MachinesOnSite!B37</f>
        <v>SEE Civil Pad, Tailings Dam, Cadia</v>
      </c>
      <c r="C36" s="3" t="str">
        <f>MachinesOnSite!C37</f>
        <v>Komatsu</v>
      </c>
      <c r="D36" s="3" t="str">
        <f>MachinesOnSite!D37</f>
        <v>D475</v>
      </c>
      <c r="E36" s="24"/>
      <c r="F36" s="24"/>
      <c r="G36" s="24"/>
      <c r="H36" s="24"/>
      <c r="I36" s="24"/>
      <c r="J36" s="24"/>
      <c r="K36" s="24"/>
      <c r="L36" s="24"/>
      <c r="M36" s="4"/>
      <c r="N36" s="24"/>
    </row>
    <row r="37" spans="1:18" customFormat="1">
      <c r="A37" s="4">
        <f t="shared" si="0"/>
        <v>35</v>
      </c>
      <c r="B37" s="3" t="str">
        <f>MachinesOnSite!B38</f>
        <v>SEE Civil Pad, Tailings Dam, Cadia</v>
      </c>
      <c r="C37" s="3" t="str">
        <f>MachinesOnSite!C38</f>
        <v>Komatsu</v>
      </c>
      <c r="D37" s="3" t="str">
        <f>MachinesOnSite!D38</f>
        <v>HD465</v>
      </c>
      <c r="E37" s="24"/>
      <c r="F37" s="24"/>
      <c r="G37" s="24"/>
      <c r="H37" s="24"/>
      <c r="I37" s="24"/>
      <c r="J37" s="24"/>
      <c r="K37" s="24"/>
      <c r="L37" s="24"/>
      <c r="M37" s="4"/>
      <c r="N37" s="24"/>
    </row>
    <row r="38" spans="1:18">
      <c r="A38" s="4">
        <f t="shared" si="0"/>
        <v>36</v>
      </c>
      <c r="B38" s="3" t="str">
        <f>MachinesOnSite!B39</f>
        <v>SEE Civil Pad, Tailings Dam, Cadia</v>
      </c>
      <c r="C38" s="3" t="str">
        <f>MachinesOnSite!C39</f>
        <v>Komatsu</v>
      </c>
      <c r="D38" s="3" t="str">
        <f>MachinesOnSite!D39</f>
        <v>WA1200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73">
        <f>G38*G38*H38</f>
        <v>0</v>
      </c>
      <c r="P38" s="4">
        <v>207</v>
      </c>
      <c r="Q38" s="1" t="s">
        <v>136</v>
      </c>
      <c r="R38" s="1" t="s">
        <v>137</v>
      </c>
    </row>
    <row r="39" spans="1:18" customFormat="1">
      <c r="A39" s="4">
        <f t="shared" si="0"/>
        <v>37</v>
      </c>
      <c r="B39" s="3">
        <f>MachinesOnSite!B40</f>
        <v>0</v>
      </c>
      <c r="C39" s="3">
        <f>MachinesOnSite!C40</f>
        <v>0</v>
      </c>
      <c r="D39" s="3" t="str">
        <f>MachinesOnSite!D40</f>
        <v>MD6250</v>
      </c>
      <c r="E39" s="24"/>
      <c r="F39" s="4"/>
      <c r="G39" s="24"/>
      <c r="H39" s="24"/>
      <c r="I39" s="24"/>
      <c r="J39" s="24"/>
      <c r="K39" s="24"/>
      <c r="L39" s="24"/>
      <c r="M39" s="4"/>
      <c r="N39" s="24"/>
    </row>
    <row r="40" spans="1:18" customFormat="1">
      <c r="A40" s="4">
        <f t="shared" si="0"/>
        <v>38</v>
      </c>
      <c r="B40" s="3">
        <f>MachinesOnSite!B41</f>
        <v>0</v>
      </c>
      <c r="C40" s="3">
        <f>MachinesOnSite!C41</f>
        <v>0</v>
      </c>
      <c r="D40" s="3">
        <f>MachinesOnSite!D41</f>
        <v>0</v>
      </c>
      <c r="E40" s="24"/>
      <c r="F40" s="4"/>
      <c r="G40" s="24"/>
      <c r="H40" s="24"/>
      <c r="I40" s="24"/>
      <c r="J40" s="24"/>
      <c r="K40" s="24"/>
      <c r="L40" s="24"/>
      <c r="M40" s="4"/>
      <c r="N40" s="24"/>
    </row>
    <row r="41" spans="1:18" customFormat="1">
      <c r="A41" s="4">
        <f t="shared" si="0"/>
        <v>39</v>
      </c>
      <c r="B41" s="3">
        <f>MachinesOnSite!B42</f>
        <v>0</v>
      </c>
      <c r="C41" s="3">
        <f>MachinesOnSite!C42</f>
        <v>0</v>
      </c>
      <c r="D41" s="3">
        <f>MachinesOnSite!D42</f>
        <v>0</v>
      </c>
      <c r="E41" s="24"/>
      <c r="F41" s="4"/>
      <c r="G41" s="24"/>
      <c r="H41" s="24"/>
      <c r="I41" s="24"/>
      <c r="J41" s="24"/>
      <c r="K41" s="24"/>
      <c r="L41" s="24"/>
      <c r="M41" s="4"/>
      <c r="N41" s="24"/>
    </row>
    <row r="42" spans="1:18" customFormat="1">
      <c r="A42" s="4">
        <f t="shared" si="0"/>
        <v>40</v>
      </c>
      <c r="B42" s="3">
        <f>MachinesOnSite!B43</f>
        <v>0</v>
      </c>
      <c r="C42" s="3">
        <f>MachinesOnSite!C43</f>
        <v>0</v>
      </c>
      <c r="D42" s="3">
        <f>MachinesOnSite!D43</f>
        <v>0</v>
      </c>
      <c r="E42" s="24"/>
      <c r="F42" s="4"/>
      <c r="G42" s="24"/>
      <c r="H42" s="24"/>
      <c r="I42" s="24"/>
      <c r="J42" s="24"/>
      <c r="K42" s="24"/>
      <c r="L42" s="24"/>
      <c r="M42" s="4"/>
      <c r="N42" s="24"/>
    </row>
    <row r="43" spans="1:18" customFormat="1">
      <c r="A43" s="4">
        <f t="shared" si="0"/>
        <v>41</v>
      </c>
      <c r="B43" s="3">
        <f>MachinesOnSite!B44</f>
        <v>0</v>
      </c>
      <c r="C43" s="3">
        <f>MachinesOnSite!C44</f>
        <v>0</v>
      </c>
      <c r="D43" s="3">
        <f>MachinesOnSite!D44</f>
        <v>0</v>
      </c>
      <c r="E43" s="24"/>
      <c r="F43" s="4"/>
      <c r="G43" s="24"/>
      <c r="H43" s="24"/>
      <c r="I43" s="24"/>
      <c r="J43" s="24"/>
      <c r="K43" s="24"/>
      <c r="L43" s="24"/>
      <c r="M43" s="4"/>
      <c r="N43" s="24"/>
    </row>
    <row r="44" spans="1:18" customFormat="1">
      <c r="A44" s="4">
        <f t="shared" si="0"/>
        <v>42</v>
      </c>
      <c r="B44" s="3">
        <f>MachinesOnSite!B45</f>
        <v>0</v>
      </c>
      <c r="C44" s="3">
        <f>MachinesOnSite!C45</f>
        <v>0</v>
      </c>
      <c r="D44" s="3">
        <f>MachinesOnSite!D45</f>
        <v>0</v>
      </c>
      <c r="E44" s="24"/>
      <c r="F44" s="4"/>
      <c r="G44" s="24"/>
      <c r="H44" s="24"/>
      <c r="I44" s="24"/>
      <c r="J44" s="24"/>
      <c r="K44" s="24"/>
      <c r="L44" s="24"/>
      <c r="M44" s="4"/>
      <c r="N44" s="24"/>
    </row>
    <row r="45" spans="1:18" customFormat="1">
      <c r="A45" s="4">
        <f t="shared" si="0"/>
        <v>43</v>
      </c>
      <c r="B45" s="3">
        <f>MachinesOnSite!B46</f>
        <v>0</v>
      </c>
      <c r="C45" s="3">
        <f>MachinesOnSite!C46</f>
        <v>0</v>
      </c>
      <c r="D45" s="3">
        <f>MachinesOnSite!D46</f>
        <v>0</v>
      </c>
      <c r="E45" s="24"/>
      <c r="F45" s="4"/>
      <c r="G45" s="24"/>
      <c r="H45" s="24"/>
      <c r="I45" s="24"/>
      <c r="J45" s="24"/>
      <c r="K45" s="24"/>
      <c r="L45" s="24"/>
      <c r="M45" s="4"/>
      <c r="N45" s="24"/>
    </row>
    <row r="46" spans="1:18" customFormat="1">
      <c r="A46" s="4">
        <f t="shared" si="0"/>
        <v>44</v>
      </c>
      <c r="B46" s="3">
        <f>MachinesOnSite!B47</f>
        <v>0</v>
      </c>
      <c r="C46" s="3">
        <f>MachinesOnSite!C47</f>
        <v>0</v>
      </c>
      <c r="D46" s="3">
        <f>MachinesOnSite!D47</f>
        <v>0</v>
      </c>
      <c r="E46" s="24"/>
      <c r="F46" s="4"/>
      <c r="G46" s="24"/>
      <c r="H46" s="24"/>
      <c r="I46" s="24"/>
      <c r="J46" s="24"/>
      <c r="K46" s="24"/>
      <c r="L46" s="24"/>
      <c r="M46" s="4"/>
      <c r="N46" s="24"/>
    </row>
    <row r="47" spans="1:18" customFormat="1">
      <c r="A47" s="4">
        <f t="shared" si="0"/>
        <v>45</v>
      </c>
      <c r="B47" s="3">
        <f>MachinesOnSite!B48</f>
        <v>0</v>
      </c>
      <c r="C47" s="3">
        <f>MachinesOnSite!C48</f>
        <v>0</v>
      </c>
      <c r="D47" s="3">
        <f>MachinesOnSite!D48</f>
        <v>0</v>
      </c>
      <c r="E47" s="24"/>
      <c r="F47" s="4"/>
      <c r="G47" s="24"/>
      <c r="H47" s="24"/>
      <c r="I47" s="24"/>
      <c r="J47" s="24"/>
      <c r="K47" s="24"/>
      <c r="L47" s="24"/>
      <c r="M47" s="4"/>
      <c r="N47" s="24"/>
    </row>
    <row r="48" spans="1:18" customFormat="1">
      <c r="A48" s="4">
        <f t="shared" si="0"/>
        <v>46</v>
      </c>
      <c r="B48" s="3">
        <f>MachinesOnSite!B49</f>
        <v>0</v>
      </c>
      <c r="C48" s="3">
        <f>MachinesOnSite!C49</f>
        <v>0</v>
      </c>
      <c r="D48" s="3">
        <f>MachinesOnSite!D49</f>
        <v>0</v>
      </c>
      <c r="E48" s="24"/>
      <c r="F48" s="4"/>
      <c r="G48" s="24"/>
      <c r="H48" s="24"/>
      <c r="I48" s="24"/>
      <c r="J48" s="24"/>
      <c r="K48" s="24"/>
      <c r="L48" s="24"/>
      <c r="M48" s="4"/>
      <c r="N48" s="24"/>
    </row>
    <row r="49" spans="1:14" customFormat="1">
      <c r="A49" s="4">
        <f t="shared" si="0"/>
        <v>47</v>
      </c>
      <c r="B49" s="3">
        <f>MachinesOnSite!B50</f>
        <v>0</v>
      </c>
      <c r="C49" s="3">
        <f>MachinesOnSite!C50</f>
        <v>0</v>
      </c>
      <c r="D49" s="3">
        <f>MachinesOnSite!D50</f>
        <v>0</v>
      </c>
      <c r="E49" s="24"/>
      <c r="F49" s="24"/>
      <c r="G49" s="24"/>
      <c r="H49" s="24"/>
      <c r="I49" s="24"/>
      <c r="J49" s="24"/>
      <c r="K49" s="24"/>
      <c r="L49" s="24"/>
      <c r="M49" s="4"/>
      <c r="N49" s="24"/>
    </row>
    <row r="50" spans="1:14" customFormat="1">
      <c r="A50" s="4">
        <f t="shared" si="0"/>
        <v>48</v>
      </c>
      <c r="B50" s="3">
        <f>MachinesOnSite!B51</f>
        <v>0</v>
      </c>
      <c r="C50" s="3">
        <f>MachinesOnSite!C51</f>
        <v>0</v>
      </c>
      <c r="D50" s="3">
        <f>MachinesOnSite!D51</f>
        <v>0</v>
      </c>
      <c r="E50" s="24"/>
      <c r="F50" s="24"/>
      <c r="G50" s="24"/>
      <c r="H50" s="24"/>
      <c r="I50" s="24"/>
      <c r="J50" s="24"/>
      <c r="K50" s="24"/>
      <c r="L50" s="24"/>
      <c r="M50" s="4"/>
      <c r="N50" s="24"/>
    </row>
    <row r="51" spans="1:14" customFormat="1">
      <c r="A51" s="4">
        <f t="shared" si="0"/>
        <v>49</v>
      </c>
      <c r="B51" s="3">
        <f>MachinesOnSite!B52</f>
        <v>0</v>
      </c>
      <c r="C51" s="3">
        <f>MachinesOnSite!C52</f>
        <v>0</v>
      </c>
      <c r="D51" s="3">
        <f>MachinesOnSite!D52</f>
        <v>0</v>
      </c>
      <c r="E51" s="24"/>
      <c r="F51" s="24"/>
      <c r="G51" s="24"/>
      <c r="H51" s="24"/>
      <c r="I51" s="24"/>
      <c r="J51" s="24"/>
      <c r="K51" s="24"/>
      <c r="L51" s="24"/>
      <c r="M51" s="4"/>
      <c r="N51" s="24"/>
    </row>
    <row r="52" spans="1:14" customFormat="1">
      <c r="A52" s="4">
        <f t="shared" si="0"/>
        <v>50</v>
      </c>
      <c r="B52" s="3">
        <f>MachinesOnSite!B53</f>
        <v>0</v>
      </c>
      <c r="C52" s="3">
        <f>MachinesOnSite!C53</f>
        <v>0</v>
      </c>
      <c r="D52" s="3">
        <f>MachinesOnSite!D53</f>
        <v>0</v>
      </c>
      <c r="E52" s="24"/>
      <c r="F52" s="24"/>
      <c r="G52" s="24"/>
      <c r="H52" s="24"/>
      <c r="I52" s="24"/>
      <c r="J52" s="24"/>
      <c r="K52" s="24"/>
      <c r="L52" s="24"/>
      <c r="M52" s="4"/>
      <c r="N52" s="24"/>
    </row>
    <row r="53" spans="1:14" customFormat="1">
      <c r="A53" s="4">
        <f t="shared" si="0"/>
        <v>51</v>
      </c>
      <c r="B53" s="3">
        <f>MachinesOnSite!B54</f>
        <v>0</v>
      </c>
      <c r="C53" s="3">
        <f>MachinesOnSite!C54</f>
        <v>0</v>
      </c>
      <c r="D53" s="3">
        <f>MachinesOnSite!D54</f>
        <v>0</v>
      </c>
      <c r="E53" s="24"/>
      <c r="F53" s="24"/>
      <c r="G53" s="24"/>
      <c r="H53" s="24"/>
      <c r="I53" s="24"/>
      <c r="J53" s="24"/>
      <c r="K53" s="24"/>
      <c r="L53" s="24"/>
      <c r="M53" s="4"/>
      <c r="N53" s="24"/>
    </row>
    <row r="54" spans="1:14" customFormat="1">
      <c r="A54" s="4">
        <f t="shared" si="0"/>
        <v>52</v>
      </c>
      <c r="B54" s="3">
        <f>MachinesOnSite!B55</f>
        <v>0</v>
      </c>
      <c r="C54" s="3">
        <f>MachinesOnSite!C55</f>
        <v>0</v>
      </c>
      <c r="D54" s="3">
        <f>MachinesOnSite!D55</f>
        <v>0</v>
      </c>
      <c r="E54" s="24"/>
      <c r="F54" s="24"/>
      <c r="G54" s="24"/>
      <c r="H54" s="24"/>
      <c r="I54" s="24"/>
      <c r="J54" s="24"/>
      <c r="K54" s="24"/>
      <c r="L54" s="24"/>
      <c r="M54" s="4"/>
      <c r="N54" s="24"/>
    </row>
    <row r="55" spans="1:14" customFormat="1">
      <c r="A55" s="4">
        <f t="shared" si="0"/>
        <v>53</v>
      </c>
      <c r="B55" s="3">
        <f>MachinesOnSite!B56</f>
        <v>0</v>
      </c>
      <c r="C55" s="3">
        <f>MachinesOnSite!C56</f>
        <v>0</v>
      </c>
      <c r="D55" s="3">
        <f>MachinesOnSite!D56</f>
        <v>0</v>
      </c>
      <c r="E55" s="24"/>
      <c r="F55" s="24"/>
      <c r="G55" s="24"/>
      <c r="H55" s="24"/>
      <c r="I55" s="24"/>
      <c r="J55" s="24"/>
      <c r="K55" s="24"/>
      <c r="L55" s="24"/>
      <c r="M55" s="4"/>
      <c r="N55" s="24"/>
    </row>
    <row r="56" spans="1:14" customFormat="1">
      <c r="A56" s="4">
        <f t="shared" si="0"/>
        <v>54</v>
      </c>
      <c r="B56" s="3">
        <f>MachinesOnSite!B57</f>
        <v>0</v>
      </c>
      <c r="C56" s="3">
        <f>MachinesOnSite!C57</f>
        <v>0</v>
      </c>
      <c r="D56" s="3">
        <f>MachinesOnSite!D57</f>
        <v>0</v>
      </c>
      <c r="E56" s="24"/>
      <c r="F56" s="24"/>
      <c r="G56" s="24"/>
      <c r="H56" s="24"/>
      <c r="I56" s="24"/>
      <c r="J56" s="24"/>
      <c r="K56" s="24"/>
      <c r="L56" s="24"/>
      <c r="M56" s="4"/>
      <c r="N56" s="24"/>
    </row>
    <row r="57" spans="1:14" customFormat="1">
      <c r="A57" s="4">
        <f t="shared" si="0"/>
        <v>55</v>
      </c>
      <c r="B57" s="3">
        <f>MachinesOnSite!B58</f>
        <v>0</v>
      </c>
      <c r="C57" s="3">
        <f>MachinesOnSite!C58</f>
        <v>0</v>
      </c>
      <c r="D57" s="3">
        <f>MachinesOnSite!D58</f>
        <v>0</v>
      </c>
      <c r="E57" s="24"/>
      <c r="F57" s="24"/>
      <c r="G57" s="24"/>
      <c r="H57" s="24"/>
      <c r="I57" s="24"/>
      <c r="J57" s="24"/>
      <c r="K57" s="24"/>
      <c r="L57" s="24"/>
      <c r="M57" s="4"/>
      <c r="N57" s="24"/>
    </row>
    <row r="58" spans="1:14" customFormat="1">
      <c r="A58" s="4">
        <f t="shared" si="0"/>
        <v>56</v>
      </c>
      <c r="B58" s="3">
        <f>MachinesOnSite!B59</f>
        <v>0</v>
      </c>
      <c r="C58" s="3">
        <f>MachinesOnSite!C59</f>
        <v>0</v>
      </c>
      <c r="D58" s="3">
        <f>MachinesOnSite!D59</f>
        <v>0</v>
      </c>
      <c r="E58" s="24"/>
      <c r="F58" s="24"/>
      <c r="G58" s="24"/>
      <c r="H58" s="24"/>
      <c r="I58" s="24"/>
      <c r="J58" s="24"/>
      <c r="K58" s="24"/>
      <c r="L58" s="24"/>
      <c r="M58" s="4"/>
      <c r="N58" s="24"/>
    </row>
    <row r="59" spans="1:14" customFormat="1">
      <c r="A59" s="4">
        <f t="shared" si="0"/>
        <v>57</v>
      </c>
      <c r="B59" s="3">
        <f>MachinesOnSite!B60</f>
        <v>0</v>
      </c>
      <c r="C59" s="3">
        <f>MachinesOnSite!C60</f>
        <v>0</v>
      </c>
      <c r="D59" s="3">
        <f>MachinesOnSite!D60</f>
        <v>0</v>
      </c>
      <c r="E59" s="24"/>
      <c r="F59" s="24"/>
      <c r="G59" s="24"/>
      <c r="H59" s="24"/>
      <c r="I59" s="24"/>
      <c r="J59" s="24"/>
      <c r="K59" s="24"/>
      <c r="L59" s="24"/>
      <c r="M59" s="4"/>
      <c r="N59" s="24"/>
    </row>
    <row r="60" spans="1:14" customFormat="1">
      <c r="A60" s="4">
        <f t="shared" si="0"/>
        <v>58</v>
      </c>
      <c r="B60" s="3">
        <f>MachinesOnSite!B61</f>
        <v>0</v>
      </c>
      <c r="C60" s="3">
        <f>MachinesOnSite!C61</f>
        <v>0</v>
      </c>
      <c r="D60" s="3">
        <f>MachinesOnSite!D61</f>
        <v>0</v>
      </c>
      <c r="E60" s="24"/>
      <c r="F60" s="24"/>
      <c r="G60" s="24"/>
      <c r="H60" s="24"/>
      <c r="I60" s="24"/>
      <c r="J60" s="24"/>
      <c r="K60" s="24"/>
      <c r="L60" s="24"/>
      <c r="M60" s="4"/>
      <c r="N60" s="24"/>
    </row>
    <row r="61" spans="1:14" customFormat="1">
      <c r="A61" s="4">
        <f t="shared" si="0"/>
        <v>59</v>
      </c>
      <c r="B61" s="3">
        <f>MachinesOnSite!B62</f>
        <v>0</v>
      </c>
      <c r="C61" s="3">
        <f>MachinesOnSite!C62</f>
        <v>0</v>
      </c>
      <c r="D61" s="3">
        <f>MachinesOnSite!D62</f>
        <v>0</v>
      </c>
      <c r="E61" s="24"/>
      <c r="F61" s="24"/>
      <c r="G61" s="24"/>
      <c r="H61" s="24"/>
      <c r="I61" s="24"/>
      <c r="J61" s="24"/>
      <c r="K61" s="24"/>
      <c r="L61" s="24"/>
      <c r="M61" s="4"/>
      <c r="N61" s="24"/>
    </row>
    <row r="62" spans="1:14" customFormat="1">
      <c r="A62" s="4">
        <f t="shared" si="0"/>
        <v>60</v>
      </c>
      <c r="B62" s="3">
        <f>MachinesOnSite!B63</f>
        <v>0</v>
      </c>
      <c r="C62" s="3">
        <f>MachinesOnSite!C63</f>
        <v>0</v>
      </c>
      <c r="D62" s="3">
        <f>MachinesOnSite!D63</f>
        <v>0</v>
      </c>
      <c r="E62" s="24"/>
      <c r="F62" s="24"/>
      <c r="G62" s="24"/>
      <c r="H62" s="24"/>
      <c r="I62" s="24"/>
      <c r="J62" s="24"/>
      <c r="K62" s="24"/>
      <c r="L62" s="24"/>
      <c r="M62" s="4"/>
      <c r="N62" s="24"/>
    </row>
    <row r="63" spans="1:14" customFormat="1">
      <c r="A63" s="4">
        <f t="shared" si="0"/>
        <v>61</v>
      </c>
      <c r="B63" s="3">
        <f>MachinesOnSite!B64</f>
        <v>0</v>
      </c>
      <c r="C63" s="3">
        <f>MachinesOnSite!C64</f>
        <v>0</v>
      </c>
      <c r="D63" s="3">
        <f>MachinesOnSite!D64</f>
        <v>0</v>
      </c>
      <c r="E63" s="24"/>
      <c r="F63" s="24"/>
      <c r="G63" s="24"/>
      <c r="H63" s="24"/>
      <c r="I63" s="24"/>
      <c r="J63" s="24"/>
      <c r="K63" s="24"/>
      <c r="L63" s="24"/>
      <c r="M63" s="4"/>
      <c r="N63" s="24"/>
    </row>
    <row r="64" spans="1:14" customFormat="1">
      <c r="A64" s="4">
        <f t="shared" si="0"/>
        <v>62</v>
      </c>
      <c r="B64" s="3">
        <f>MachinesOnSite!B65</f>
        <v>0</v>
      </c>
      <c r="C64" s="3">
        <f>MachinesOnSite!C65</f>
        <v>0</v>
      </c>
      <c r="D64" s="3">
        <f>MachinesOnSite!D65</f>
        <v>0</v>
      </c>
      <c r="E64" s="24"/>
      <c r="F64" s="24"/>
      <c r="G64" s="24"/>
      <c r="H64" s="24"/>
      <c r="I64" s="24"/>
      <c r="J64" s="24"/>
      <c r="K64" s="24"/>
      <c r="L64" s="24"/>
      <c r="M64" s="4"/>
      <c r="N64" s="24"/>
    </row>
    <row r="65" spans="1:14" customFormat="1">
      <c r="A65" s="4">
        <f t="shared" si="0"/>
        <v>63</v>
      </c>
      <c r="B65" s="3">
        <f>MachinesOnSite!B66</f>
        <v>0</v>
      </c>
      <c r="C65" s="3">
        <f>MachinesOnSite!C66</f>
        <v>0</v>
      </c>
      <c r="D65" s="3">
        <f>MachinesOnSite!D66</f>
        <v>0</v>
      </c>
      <c r="E65" s="24"/>
      <c r="F65" s="24"/>
      <c r="G65" s="24"/>
      <c r="H65" s="24"/>
      <c r="I65" s="24"/>
      <c r="J65" s="24"/>
      <c r="K65" s="24"/>
      <c r="L65" s="24"/>
      <c r="M65" s="4"/>
      <c r="N65" s="24"/>
    </row>
    <row r="66" spans="1:14" customFormat="1">
      <c r="A66" s="4">
        <f t="shared" si="0"/>
        <v>64</v>
      </c>
      <c r="B66" s="3">
        <f>MachinesOnSite!B67</f>
        <v>0</v>
      </c>
      <c r="C66" s="3">
        <f>MachinesOnSite!C67</f>
        <v>0</v>
      </c>
      <c r="D66" s="3">
        <f>MachinesOnSite!D67</f>
        <v>0</v>
      </c>
      <c r="E66" s="24"/>
      <c r="F66" s="24"/>
      <c r="G66" s="24"/>
      <c r="H66" s="24"/>
      <c r="I66" s="24"/>
      <c r="J66" s="24"/>
      <c r="K66" s="24"/>
      <c r="L66" s="24"/>
      <c r="M66" s="4"/>
      <c r="N66" s="24"/>
    </row>
    <row r="67" spans="1:14" customFormat="1">
      <c r="A67" s="4">
        <f t="shared" si="0"/>
        <v>65</v>
      </c>
      <c r="B67" s="3">
        <f>MachinesOnSite!B68</f>
        <v>0</v>
      </c>
      <c r="C67" s="3">
        <f>MachinesOnSite!C68</f>
        <v>0</v>
      </c>
      <c r="D67" s="3">
        <f>MachinesOnSite!D68</f>
        <v>0</v>
      </c>
      <c r="E67" s="24"/>
      <c r="F67" s="24"/>
      <c r="G67" s="24"/>
      <c r="H67" s="24"/>
      <c r="I67" s="24"/>
      <c r="J67" s="24"/>
      <c r="K67" s="24"/>
      <c r="L67" s="24"/>
      <c r="M67" s="4"/>
      <c r="N67" s="24"/>
    </row>
    <row r="68" spans="1:14" customFormat="1">
      <c r="A68" s="4">
        <f t="shared" ref="A68:A131" si="1">1+A67</f>
        <v>66</v>
      </c>
      <c r="B68" s="3">
        <f>MachinesOnSite!B69</f>
        <v>0</v>
      </c>
      <c r="C68" s="3">
        <f>MachinesOnSite!C69</f>
        <v>0</v>
      </c>
      <c r="D68" s="3">
        <f>MachinesOnSite!D69</f>
        <v>0</v>
      </c>
      <c r="E68" s="24"/>
      <c r="F68" s="24"/>
      <c r="G68" s="24"/>
      <c r="H68" s="24"/>
      <c r="I68" s="24"/>
      <c r="J68" s="24"/>
      <c r="K68" s="24"/>
      <c r="L68" s="24"/>
      <c r="M68" s="4"/>
      <c r="N68" s="24"/>
    </row>
    <row r="69" spans="1:14" customFormat="1">
      <c r="A69" s="4">
        <f t="shared" si="1"/>
        <v>67</v>
      </c>
      <c r="B69" s="3">
        <f>MachinesOnSite!B70</f>
        <v>0</v>
      </c>
      <c r="C69" s="3">
        <f>MachinesOnSite!C70</f>
        <v>0</v>
      </c>
      <c r="D69" s="3">
        <f>MachinesOnSite!D70</f>
        <v>0</v>
      </c>
      <c r="E69" s="24"/>
      <c r="F69" s="24"/>
      <c r="G69" s="24"/>
      <c r="H69" s="24"/>
      <c r="I69" s="24"/>
      <c r="J69" s="24"/>
      <c r="K69" s="24"/>
      <c r="L69" s="24"/>
      <c r="M69" s="4"/>
      <c r="N69" s="24"/>
    </row>
    <row r="70" spans="1:14" customFormat="1">
      <c r="A70" s="4">
        <f t="shared" si="1"/>
        <v>68</v>
      </c>
      <c r="B70" s="3">
        <f>MachinesOnSite!B71</f>
        <v>0</v>
      </c>
      <c r="C70" s="3">
        <f>MachinesOnSite!C71</f>
        <v>0</v>
      </c>
      <c r="D70" s="3">
        <f>MachinesOnSite!D71</f>
        <v>0</v>
      </c>
      <c r="E70" s="24"/>
      <c r="F70" s="24"/>
      <c r="G70" s="24"/>
      <c r="H70" s="24"/>
      <c r="I70" s="24"/>
      <c r="J70" s="24"/>
      <c r="K70" s="24"/>
      <c r="L70" s="24"/>
      <c r="M70" s="4"/>
      <c r="N70" s="24"/>
    </row>
    <row r="71" spans="1:14" customFormat="1">
      <c r="A71" s="4">
        <f t="shared" si="1"/>
        <v>69</v>
      </c>
      <c r="B71" s="3">
        <f>MachinesOnSite!B72</f>
        <v>0</v>
      </c>
      <c r="C71" s="3">
        <f>MachinesOnSite!C72</f>
        <v>0</v>
      </c>
      <c r="D71" s="3">
        <f>MachinesOnSite!D72</f>
        <v>0</v>
      </c>
      <c r="E71" s="24"/>
      <c r="F71" s="24"/>
      <c r="G71" s="24"/>
      <c r="H71" s="24"/>
      <c r="I71" s="24"/>
      <c r="J71" s="24"/>
      <c r="K71" s="24"/>
      <c r="L71" s="24"/>
      <c r="M71" s="4"/>
      <c r="N71" s="24"/>
    </row>
    <row r="72" spans="1:14" customFormat="1">
      <c r="A72" s="4">
        <f t="shared" si="1"/>
        <v>70</v>
      </c>
      <c r="B72" s="3">
        <f>MachinesOnSite!B73</f>
        <v>0</v>
      </c>
      <c r="C72" s="3">
        <f>MachinesOnSite!C73</f>
        <v>0</v>
      </c>
      <c r="D72" s="3">
        <f>MachinesOnSite!D73</f>
        <v>0</v>
      </c>
      <c r="E72" s="24"/>
      <c r="F72" s="24"/>
      <c r="G72" s="24"/>
      <c r="H72" s="24"/>
      <c r="I72" s="24"/>
      <c r="J72" s="24"/>
      <c r="K72" s="24"/>
      <c r="L72" s="24"/>
      <c r="M72" s="4"/>
      <c r="N72" s="24"/>
    </row>
    <row r="73" spans="1:14" customFormat="1">
      <c r="A73" s="4">
        <f t="shared" si="1"/>
        <v>71</v>
      </c>
      <c r="B73" s="3">
        <f>MachinesOnSite!B74</f>
        <v>0</v>
      </c>
      <c r="C73" s="3">
        <f>MachinesOnSite!C74</f>
        <v>0</v>
      </c>
      <c r="D73" s="3">
        <f>MachinesOnSite!D74</f>
        <v>0</v>
      </c>
      <c r="E73" s="24"/>
      <c r="F73" s="24"/>
      <c r="G73" s="24"/>
      <c r="H73" s="24"/>
      <c r="I73" s="24"/>
      <c r="J73" s="24"/>
      <c r="K73" s="24"/>
      <c r="L73" s="24"/>
      <c r="M73" s="4"/>
      <c r="N73" s="24"/>
    </row>
    <row r="74" spans="1:14" customFormat="1">
      <c r="A74" s="4">
        <f t="shared" si="1"/>
        <v>72</v>
      </c>
      <c r="B74" s="3">
        <f>MachinesOnSite!B75</f>
        <v>0</v>
      </c>
      <c r="C74" s="3">
        <f>MachinesOnSite!C75</f>
        <v>0</v>
      </c>
      <c r="D74" s="3">
        <f>MachinesOnSite!D75</f>
        <v>0</v>
      </c>
      <c r="E74" s="24"/>
      <c r="F74" s="24"/>
      <c r="G74" s="24"/>
      <c r="H74" s="24"/>
      <c r="I74" s="24"/>
      <c r="J74" s="24"/>
      <c r="K74" s="24"/>
      <c r="L74" s="24"/>
      <c r="M74" s="4"/>
      <c r="N74" s="24"/>
    </row>
    <row r="75" spans="1:14" customFormat="1">
      <c r="A75" s="4">
        <f t="shared" si="1"/>
        <v>73</v>
      </c>
      <c r="B75" s="3">
        <f>MachinesOnSite!B76</f>
        <v>0</v>
      </c>
      <c r="C75" s="3">
        <f>MachinesOnSite!C76</f>
        <v>0</v>
      </c>
      <c r="D75" s="3">
        <f>MachinesOnSite!D76</f>
        <v>0</v>
      </c>
      <c r="E75" s="24"/>
      <c r="F75" s="24"/>
      <c r="G75" s="24"/>
      <c r="H75" s="24"/>
      <c r="I75" s="24"/>
      <c r="J75" s="24"/>
      <c r="K75" s="24"/>
      <c r="L75" s="24"/>
      <c r="M75" s="4"/>
      <c r="N75" s="24"/>
    </row>
    <row r="76" spans="1:14" customFormat="1">
      <c r="A76" s="4">
        <f t="shared" si="1"/>
        <v>74</v>
      </c>
      <c r="B76" s="3">
        <f>MachinesOnSite!B77</f>
        <v>0</v>
      </c>
      <c r="C76" s="3">
        <f>MachinesOnSite!C77</f>
        <v>0</v>
      </c>
      <c r="D76" s="3">
        <f>MachinesOnSite!D77</f>
        <v>0</v>
      </c>
      <c r="E76" s="24"/>
      <c r="F76" s="24"/>
      <c r="G76" s="24"/>
      <c r="H76" s="24"/>
      <c r="I76" s="24"/>
      <c r="J76" s="24"/>
      <c r="K76" s="24"/>
      <c r="L76" s="24"/>
      <c r="M76" s="4"/>
      <c r="N76" s="24"/>
    </row>
    <row r="77" spans="1:14" customFormat="1">
      <c r="A77" s="4">
        <f t="shared" si="1"/>
        <v>75</v>
      </c>
      <c r="B77" s="3">
        <f>MachinesOnSite!B78</f>
        <v>0</v>
      </c>
      <c r="C77" s="3">
        <f>MachinesOnSite!C78</f>
        <v>0</v>
      </c>
      <c r="D77" s="3">
        <f>MachinesOnSite!D78</f>
        <v>0</v>
      </c>
      <c r="E77" s="24"/>
      <c r="F77" s="24"/>
      <c r="G77" s="24"/>
      <c r="H77" s="24"/>
      <c r="I77" s="24"/>
      <c r="J77" s="24"/>
      <c r="K77" s="24"/>
      <c r="L77" s="24"/>
      <c r="M77" s="4"/>
      <c r="N77" s="24"/>
    </row>
    <row r="78" spans="1:14" customFormat="1">
      <c r="A78" s="4">
        <f t="shared" si="1"/>
        <v>76</v>
      </c>
      <c r="B78" s="3">
        <f>MachinesOnSite!B79</f>
        <v>0</v>
      </c>
      <c r="C78" s="3">
        <f>MachinesOnSite!C79</f>
        <v>0</v>
      </c>
      <c r="D78" s="3">
        <f>MachinesOnSite!D79</f>
        <v>0</v>
      </c>
      <c r="E78" s="24"/>
      <c r="F78" s="24"/>
      <c r="G78" s="24"/>
      <c r="H78" s="24"/>
      <c r="I78" s="24"/>
      <c r="J78" s="24"/>
      <c r="K78" s="24"/>
      <c r="L78" s="24"/>
      <c r="M78" s="4"/>
      <c r="N78" s="24"/>
    </row>
    <row r="79" spans="1:14" customFormat="1">
      <c r="A79" s="4">
        <f t="shared" si="1"/>
        <v>77</v>
      </c>
      <c r="B79" s="3">
        <f>MachinesOnSite!B80</f>
        <v>0</v>
      </c>
      <c r="C79" s="3">
        <f>MachinesOnSite!C80</f>
        <v>0</v>
      </c>
      <c r="D79" s="3">
        <f>MachinesOnSite!D80</f>
        <v>0</v>
      </c>
      <c r="E79" s="24"/>
      <c r="F79" s="24"/>
      <c r="G79" s="24"/>
      <c r="H79" s="24"/>
      <c r="I79" s="24"/>
      <c r="J79" s="24"/>
      <c r="K79" s="24"/>
      <c r="L79" s="24"/>
      <c r="M79" s="4"/>
      <c r="N79" s="24"/>
    </row>
    <row r="80" spans="1:14" customFormat="1">
      <c r="A80" s="4">
        <f t="shared" si="1"/>
        <v>78</v>
      </c>
      <c r="B80" s="3">
        <f>MachinesOnSite!B81</f>
        <v>0</v>
      </c>
      <c r="C80" s="3">
        <f>MachinesOnSite!C81</f>
        <v>0</v>
      </c>
      <c r="D80" s="3">
        <f>MachinesOnSite!D81</f>
        <v>0</v>
      </c>
      <c r="E80" s="24"/>
      <c r="F80" s="24"/>
      <c r="G80" s="24"/>
      <c r="H80" s="24"/>
      <c r="I80" s="24"/>
      <c r="J80" s="24"/>
      <c r="K80" s="24"/>
      <c r="L80" s="24"/>
      <c r="M80" s="4"/>
      <c r="N80" s="24"/>
    </row>
    <row r="81" spans="1:14" customFormat="1">
      <c r="A81" s="4">
        <f t="shared" si="1"/>
        <v>79</v>
      </c>
      <c r="B81" s="3">
        <f>MachinesOnSite!B82</f>
        <v>0</v>
      </c>
      <c r="C81" s="3">
        <f>MachinesOnSite!C82</f>
        <v>0</v>
      </c>
      <c r="D81" s="3">
        <f>MachinesOnSite!D82</f>
        <v>0</v>
      </c>
      <c r="E81" s="24"/>
      <c r="F81" s="24"/>
      <c r="G81" s="24"/>
      <c r="H81" s="24"/>
      <c r="I81" s="24"/>
      <c r="J81" s="24"/>
      <c r="K81" s="24"/>
      <c r="L81" s="24"/>
      <c r="M81" s="4"/>
      <c r="N81" s="24"/>
    </row>
    <row r="82" spans="1:14" customFormat="1">
      <c r="A82" s="4">
        <f t="shared" si="1"/>
        <v>80</v>
      </c>
      <c r="B82" s="3">
        <f>MachinesOnSite!B83</f>
        <v>0</v>
      </c>
      <c r="C82" s="3">
        <f>MachinesOnSite!C83</f>
        <v>0</v>
      </c>
      <c r="D82" s="3">
        <f>MachinesOnSite!D83</f>
        <v>0</v>
      </c>
      <c r="E82" s="24"/>
      <c r="F82" s="24"/>
      <c r="G82" s="24"/>
      <c r="H82" s="24"/>
      <c r="I82" s="24"/>
      <c r="J82" s="24"/>
      <c r="K82" s="24"/>
      <c r="L82" s="24"/>
      <c r="M82" s="4"/>
      <c r="N82" s="24"/>
    </row>
    <row r="83" spans="1:14" customFormat="1">
      <c r="A83" s="4">
        <f t="shared" si="1"/>
        <v>81</v>
      </c>
      <c r="B83" s="3">
        <f>MachinesOnSite!B84</f>
        <v>0</v>
      </c>
      <c r="C83" s="3">
        <f>MachinesOnSite!C84</f>
        <v>0</v>
      </c>
      <c r="D83" s="3">
        <f>MachinesOnSite!D84</f>
        <v>0</v>
      </c>
      <c r="E83" s="24"/>
      <c r="F83" s="24"/>
      <c r="G83" s="24"/>
      <c r="H83" s="24"/>
      <c r="I83" s="24"/>
      <c r="J83" s="24"/>
      <c r="K83" s="24"/>
      <c r="L83" s="24"/>
      <c r="M83" s="4"/>
      <c r="N83" s="24"/>
    </row>
    <row r="84" spans="1:14" customFormat="1">
      <c r="A84" s="4">
        <f t="shared" si="1"/>
        <v>82</v>
      </c>
      <c r="B84" s="3">
        <f>MachinesOnSite!B85</f>
        <v>0</v>
      </c>
      <c r="C84" s="3">
        <f>MachinesOnSite!C85</f>
        <v>0</v>
      </c>
      <c r="D84" s="3">
        <f>MachinesOnSite!D85</f>
        <v>0</v>
      </c>
      <c r="E84" s="24"/>
      <c r="F84" s="24"/>
      <c r="G84" s="24"/>
      <c r="H84" s="24"/>
      <c r="I84" s="24"/>
      <c r="J84" s="24"/>
      <c r="K84" s="24"/>
      <c r="L84" s="24"/>
      <c r="M84" s="4"/>
      <c r="N84" s="24"/>
    </row>
    <row r="85" spans="1:14" customFormat="1">
      <c r="A85" s="4">
        <f t="shared" si="1"/>
        <v>83</v>
      </c>
      <c r="B85" s="3">
        <f>MachinesOnSite!B86</f>
        <v>0</v>
      </c>
      <c r="C85" s="3">
        <f>MachinesOnSite!C86</f>
        <v>0</v>
      </c>
      <c r="D85" s="3">
        <f>MachinesOnSite!D86</f>
        <v>0</v>
      </c>
      <c r="E85" s="24"/>
      <c r="F85" s="24"/>
      <c r="G85" s="24"/>
      <c r="H85" s="24"/>
      <c r="I85" s="24"/>
      <c r="J85" s="24"/>
      <c r="K85" s="24"/>
      <c r="L85" s="24"/>
      <c r="M85" s="4"/>
      <c r="N85" s="24"/>
    </row>
    <row r="86" spans="1:14" customFormat="1">
      <c r="A86" s="4">
        <f t="shared" si="1"/>
        <v>84</v>
      </c>
      <c r="B86" s="3">
        <f>MachinesOnSite!B87</f>
        <v>0</v>
      </c>
      <c r="C86" s="3">
        <f>MachinesOnSite!C87</f>
        <v>0</v>
      </c>
      <c r="D86" s="3">
        <f>MachinesOnSite!D87</f>
        <v>0</v>
      </c>
      <c r="E86" s="24"/>
      <c r="F86" s="24"/>
      <c r="G86" s="24"/>
      <c r="H86" s="24"/>
      <c r="I86" s="24"/>
      <c r="J86" s="24"/>
      <c r="K86" s="24"/>
      <c r="L86" s="24"/>
      <c r="M86" s="4"/>
      <c r="N86" s="24"/>
    </row>
    <row r="87" spans="1:14" customFormat="1">
      <c r="A87" s="4">
        <f t="shared" si="1"/>
        <v>85</v>
      </c>
      <c r="B87" s="3">
        <f>MachinesOnSite!B88</f>
        <v>0</v>
      </c>
      <c r="C87" s="3">
        <f>MachinesOnSite!C88</f>
        <v>0</v>
      </c>
      <c r="D87" s="3">
        <f>MachinesOnSite!D88</f>
        <v>0</v>
      </c>
      <c r="E87" s="24"/>
      <c r="F87" s="24"/>
      <c r="G87" s="24"/>
      <c r="H87" s="24"/>
      <c r="I87" s="24"/>
      <c r="J87" s="24"/>
      <c r="K87" s="24"/>
      <c r="L87" s="24"/>
      <c r="M87" s="4"/>
      <c r="N87" s="24"/>
    </row>
    <row r="88" spans="1:14" customFormat="1">
      <c r="A88" s="4">
        <f t="shared" si="1"/>
        <v>86</v>
      </c>
      <c r="B88" s="3">
        <f>MachinesOnSite!B89</f>
        <v>0</v>
      </c>
      <c r="C88" s="3">
        <f>MachinesOnSite!C89</f>
        <v>0</v>
      </c>
      <c r="D88" s="3">
        <f>MachinesOnSite!D89</f>
        <v>0</v>
      </c>
      <c r="E88" s="24"/>
      <c r="F88" s="24"/>
      <c r="G88" s="24"/>
      <c r="H88" s="24"/>
      <c r="I88" s="24"/>
      <c r="J88" s="24"/>
      <c r="K88" s="24"/>
      <c r="L88" s="24"/>
      <c r="M88" s="4"/>
      <c r="N88" s="24"/>
    </row>
    <row r="89" spans="1:14" customFormat="1">
      <c r="A89" s="4">
        <f t="shared" si="1"/>
        <v>87</v>
      </c>
      <c r="B89" s="3">
        <f>MachinesOnSite!B90</f>
        <v>0</v>
      </c>
      <c r="C89" s="3">
        <f>MachinesOnSite!C90</f>
        <v>0</v>
      </c>
      <c r="D89" s="3">
        <f>MachinesOnSite!D90</f>
        <v>0</v>
      </c>
      <c r="E89" s="24"/>
      <c r="F89" s="24"/>
      <c r="G89" s="24"/>
      <c r="H89" s="24"/>
      <c r="I89" s="24"/>
      <c r="J89" s="24"/>
      <c r="K89" s="24"/>
      <c r="L89" s="24"/>
      <c r="M89" s="4"/>
      <c r="N89" s="24"/>
    </row>
    <row r="90" spans="1:14" customFormat="1">
      <c r="A90" s="4">
        <f t="shared" si="1"/>
        <v>88</v>
      </c>
      <c r="B90" s="3">
        <f>MachinesOnSite!B91</f>
        <v>0</v>
      </c>
      <c r="C90" s="3">
        <f>MachinesOnSite!C91</f>
        <v>0</v>
      </c>
      <c r="D90" s="3">
        <f>MachinesOnSite!D91</f>
        <v>0</v>
      </c>
      <c r="E90" s="24"/>
      <c r="F90" s="24"/>
      <c r="G90" s="24"/>
      <c r="H90" s="24"/>
      <c r="I90" s="24"/>
      <c r="J90" s="24"/>
      <c r="K90" s="24"/>
      <c r="L90" s="24"/>
      <c r="M90" s="4"/>
      <c r="N90" s="24"/>
    </row>
    <row r="91" spans="1:14" customFormat="1">
      <c r="A91" s="4">
        <f t="shared" si="1"/>
        <v>89</v>
      </c>
      <c r="B91" s="3">
        <f>MachinesOnSite!B92</f>
        <v>0</v>
      </c>
      <c r="C91" s="3">
        <f>MachinesOnSite!C92</f>
        <v>0</v>
      </c>
      <c r="D91" s="3">
        <f>MachinesOnSite!D92</f>
        <v>0</v>
      </c>
      <c r="E91" s="24"/>
      <c r="F91" s="24"/>
      <c r="G91" s="24"/>
      <c r="H91" s="24"/>
      <c r="I91" s="24"/>
      <c r="J91" s="24"/>
      <c r="K91" s="24"/>
      <c r="L91" s="24"/>
      <c r="M91" s="4"/>
      <c r="N91" s="24"/>
    </row>
    <row r="92" spans="1:14" customFormat="1">
      <c r="A92" s="4">
        <f t="shared" si="1"/>
        <v>90</v>
      </c>
      <c r="B92" s="3">
        <f>MachinesOnSite!B93</f>
        <v>0</v>
      </c>
      <c r="C92" s="3">
        <f>MachinesOnSite!C93</f>
        <v>0</v>
      </c>
      <c r="D92" s="3">
        <f>MachinesOnSite!D93</f>
        <v>0</v>
      </c>
      <c r="E92" s="24"/>
      <c r="F92" s="24"/>
      <c r="G92" s="24"/>
      <c r="H92" s="24"/>
      <c r="I92" s="24"/>
      <c r="J92" s="24"/>
      <c r="K92" s="24"/>
      <c r="L92" s="24"/>
      <c r="M92" s="4"/>
      <c r="N92" s="24"/>
    </row>
    <row r="93" spans="1:14" customFormat="1">
      <c r="A93" s="4">
        <f t="shared" si="1"/>
        <v>91</v>
      </c>
      <c r="B93" s="3">
        <f>MachinesOnSite!B94</f>
        <v>0</v>
      </c>
      <c r="C93" s="3">
        <f>MachinesOnSite!C94</f>
        <v>0</v>
      </c>
      <c r="D93" s="3">
        <f>MachinesOnSite!D94</f>
        <v>0</v>
      </c>
      <c r="E93" s="24"/>
      <c r="F93" s="24"/>
      <c r="G93" s="24"/>
      <c r="H93" s="24"/>
      <c r="I93" s="24"/>
      <c r="J93" s="24"/>
      <c r="K93" s="24"/>
      <c r="L93" s="24"/>
      <c r="M93" s="4"/>
      <c r="N93" s="24"/>
    </row>
    <row r="94" spans="1:14" customFormat="1">
      <c r="A94" s="4">
        <f t="shared" si="1"/>
        <v>92</v>
      </c>
      <c r="B94" s="3">
        <f>MachinesOnSite!B95</f>
        <v>0</v>
      </c>
      <c r="C94" s="3">
        <f>MachinesOnSite!C95</f>
        <v>0</v>
      </c>
      <c r="D94" s="3">
        <f>MachinesOnSite!D95</f>
        <v>0</v>
      </c>
      <c r="E94" s="24"/>
      <c r="F94" s="24"/>
      <c r="G94" s="24"/>
      <c r="H94" s="24"/>
      <c r="I94" s="24"/>
      <c r="J94" s="24"/>
      <c r="K94" s="24"/>
      <c r="L94" s="24"/>
      <c r="M94" s="4"/>
      <c r="N94" s="24"/>
    </row>
    <row r="95" spans="1:14" customFormat="1">
      <c r="A95" s="4">
        <f t="shared" si="1"/>
        <v>93</v>
      </c>
      <c r="B95" s="3">
        <f>MachinesOnSite!B96</f>
        <v>0</v>
      </c>
      <c r="C95" s="3">
        <f>MachinesOnSite!C96</f>
        <v>0</v>
      </c>
      <c r="D95" s="3">
        <f>MachinesOnSite!D96</f>
        <v>0</v>
      </c>
      <c r="E95" s="24"/>
      <c r="F95" s="24"/>
      <c r="G95" s="24"/>
      <c r="H95" s="24"/>
      <c r="I95" s="24"/>
      <c r="J95" s="24"/>
      <c r="K95" s="24"/>
      <c r="L95" s="24"/>
      <c r="M95" s="4"/>
      <c r="N95" s="24"/>
    </row>
    <row r="96" spans="1:14" customFormat="1">
      <c r="A96" s="4">
        <f t="shared" si="1"/>
        <v>94</v>
      </c>
      <c r="B96" s="3">
        <f>MachinesOnSite!B97</f>
        <v>0</v>
      </c>
      <c r="C96" s="3">
        <f>MachinesOnSite!C97</f>
        <v>0</v>
      </c>
      <c r="D96" s="3">
        <f>MachinesOnSite!D97</f>
        <v>0</v>
      </c>
      <c r="E96" s="24"/>
      <c r="F96" s="24"/>
      <c r="G96" s="24"/>
      <c r="H96" s="24"/>
      <c r="I96" s="24"/>
      <c r="J96" s="24"/>
      <c r="K96" s="24"/>
      <c r="L96" s="24"/>
      <c r="M96" s="4"/>
      <c r="N96" s="24"/>
    </row>
    <row r="97" spans="1:14" customFormat="1">
      <c r="A97" s="4">
        <f t="shared" si="1"/>
        <v>95</v>
      </c>
      <c r="B97" s="3">
        <f>MachinesOnSite!B98</f>
        <v>0</v>
      </c>
      <c r="C97" s="3">
        <f>MachinesOnSite!C98</f>
        <v>0</v>
      </c>
      <c r="D97" s="3">
        <f>MachinesOnSite!D98</f>
        <v>0</v>
      </c>
      <c r="E97" s="24"/>
      <c r="F97" s="24"/>
      <c r="G97" s="24"/>
      <c r="H97" s="24"/>
      <c r="I97" s="24"/>
      <c r="J97" s="24"/>
      <c r="K97" s="24"/>
      <c r="L97" s="24"/>
      <c r="M97" s="4"/>
      <c r="N97" s="24"/>
    </row>
    <row r="98" spans="1:14" customFormat="1">
      <c r="A98" s="4">
        <f t="shared" si="1"/>
        <v>96</v>
      </c>
      <c r="B98" s="3">
        <f>MachinesOnSite!B99</f>
        <v>0</v>
      </c>
      <c r="C98" s="3">
        <f>MachinesOnSite!C99</f>
        <v>0</v>
      </c>
      <c r="D98" s="3">
        <f>MachinesOnSite!D99</f>
        <v>0</v>
      </c>
      <c r="E98" s="24"/>
      <c r="F98" s="24"/>
      <c r="G98" s="24"/>
      <c r="H98" s="24"/>
      <c r="I98" s="24"/>
      <c r="J98" s="24"/>
      <c r="K98" s="24"/>
      <c r="L98" s="24"/>
      <c r="M98" s="4"/>
      <c r="N98" s="24"/>
    </row>
    <row r="99" spans="1:14" customFormat="1">
      <c r="A99" s="4">
        <f t="shared" si="1"/>
        <v>97</v>
      </c>
      <c r="B99" s="3">
        <f>MachinesOnSite!B100</f>
        <v>0</v>
      </c>
      <c r="C99" s="3">
        <f>MachinesOnSite!C100</f>
        <v>0</v>
      </c>
      <c r="D99" s="3">
        <f>MachinesOnSite!D100</f>
        <v>0</v>
      </c>
      <c r="E99" s="24"/>
      <c r="F99" s="24"/>
      <c r="G99" s="24"/>
      <c r="H99" s="24"/>
      <c r="I99" s="24"/>
      <c r="J99" s="24"/>
      <c r="K99" s="24"/>
      <c r="L99" s="24"/>
      <c r="M99" s="4"/>
      <c r="N99" s="24"/>
    </row>
    <row r="100" spans="1:14" customFormat="1">
      <c r="A100" s="4">
        <f t="shared" si="1"/>
        <v>98</v>
      </c>
      <c r="B100" s="3">
        <f>MachinesOnSite!B101</f>
        <v>0</v>
      </c>
      <c r="C100" s="3">
        <f>MachinesOnSite!C101</f>
        <v>0</v>
      </c>
      <c r="D100" s="3">
        <f>MachinesOnSite!D101</f>
        <v>0</v>
      </c>
      <c r="E100" s="24"/>
      <c r="F100" s="24"/>
      <c r="G100" s="24"/>
      <c r="H100" s="24"/>
      <c r="I100" s="24"/>
      <c r="J100" s="24"/>
      <c r="K100" s="24"/>
      <c r="L100" s="24"/>
      <c r="M100" s="4"/>
      <c r="N100" s="24"/>
    </row>
    <row r="101" spans="1:14" customFormat="1">
      <c r="A101" s="4">
        <f t="shared" si="1"/>
        <v>99</v>
      </c>
      <c r="B101" s="3">
        <f>MachinesOnSite!B102</f>
        <v>0</v>
      </c>
      <c r="C101" s="3">
        <f>MachinesOnSite!C102</f>
        <v>0</v>
      </c>
      <c r="D101" s="3">
        <f>MachinesOnSite!D102</f>
        <v>0</v>
      </c>
      <c r="E101" s="24"/>
      <c r="F101" s="24"/>
      <c r="G101" s="24"/>
      <c r="H101" s="24"/>
      <c r="I101" s="24"/>
      <c r="J101" s="24"/>
      <c r="K101" s="24"/>
      <c r="L101" s="24"/>
      <c r="M101" s="4"/>
      <c r="N101" s="24"/>
    </row>
    <row r="102" spans="1:14" customFormat="1">
      <c r="A102" s="4">
        <f t="shared" si="1"/>
        <v>100</v>
      </c>
      <c r="B102" s="3">
        <f>MachinesOnSite!B103</f>
        <v>0</v>
      </c>
      <c r="C102" s="3">
        <f>MachinesOnSite!C103</f>
        <v>0</v>
      </c>
      <c r="D102" s="3">
        <f>MachinesOnSite!D103</f>
        <v>0</v>
      </c>
      <c r="E102" s="24"/>
      <c r="F102" s="24"/>
      <c r="G102" s="24"/>
      <c r="H102" s="24"/>
      <c r="I102" s="24"/>
      <c r="J102" s="24"/>
      <c r="K102" s="24"/>
      <c r="L102" s="24"/>
      <c r="M102" s="4"/>
      <c r="N102" s="24"/>
    </row>
    <row r="103" spans="1:14" customFormat="1">
      <c r="A103" s="4">
        <f t="shared" si="1"/>
        <v>101</v>
      </c>
      <c r="B103" s="3">
        <f>MachinesOnSite!B104</f>
        <v>0</v>
      </c>
      <c r="C103" s="3">
        <f>MachinesOnSite!C104</f>
        <v>0</v>
      </c>
      <c r="D103" s="3">
        <f>MachinesOnSite!D104</f>
        <v>0</v>
      </c>
      <c r="E103" s="24"/>
      <c r="F103" s="24"/>
      <c r="G103" s="24"/>
      <c r="H103" s="24"/>
      <c r="I103" s="24"/>
      <c r="J103" s="24"/>
      <c r="K103" s="24"/>
      <c r="L103" s="24"/>
      <c r="M103" s="4"/>
      <c r="N103" s="24"/>
    </row>
    <row r="104" spans="1:14" customFormat="1">
      <c r="A104" s="4">
        <f t="shared" si="1"/>
        <v>102</v>
      </c>
      <c r="B104" s="3">
        <f>MachinesOnSite!B105</f>
        <v>0</v>
      </c>
      <c r="C104" s="3">
        <f>MachinesOnSite!C105</f>
        <v>0</v>
      </c>
      <c r="D104" s="3">
        <f>MachinesOnSite!D105</f>
        <v>0</v>
      </c>
      <c r="E104" s="24"/>
      <c r="F104" s="24"/>
      <c r="G104" s="24"/>
      <c r="H104" s="24"/>
      <c r="I104" s="24"/>
      <c r="J104" s="24"/>
      <c r="K104" s="24"/>
      <c r="L104" s="24"/>
      <c r="M104" s="4"/>
      <c r="N104" s="24"/>
    </row>
    <row r="105" spans="1:14" customFormat="1">
      <c r="A105" s="4">
        <f t="shared" si="1"/>
        <v>103</v>
      </c>
      <c r="B105" s="3">
        <f>MachinesOnSite!B106</f>
        <v>0</v>
      </c>
      <c r="C105" s="3">
        <f>MachinesOnSite!C106</f>
        <v>0</v>
      </c>
      <c r="D105" s="3">
        <f>MachinesOnSite!D106</f>
        <v>0</v>
      </c>
      <c r="E105" s="24"/>
      <c r="F105" s="24"/>
      <c r="G105" s="24"/>
      <c r="H105" s="24"/>
      <c r="I105" s="24"/>
      <c r="J105" s="24"/>
      <c r="K105" s="24"/>
      <c r="L105" s="24"/>
      <c r="M105" s="4"/>
      <c r="N105" s="24"/>
    </row>
    <row r="106" spans="1:14" customFormat="1">
      <c r="A106" s="4">
        <f t="shared" si="1"/>
        <v>104</v>
      </c>
      <c r="B106" s="3">
        <f>MachinesOnSite!B107</f>
        <v>0</v>
      </c>
      <c r="C106" s="3">
        <f>MachinesOnSite!C107</f>
        <v>0</v>
      </c>
      <c r="D106" s="3">
        <f>MachinesOnSite!D107</f>
        <v>0</v>
      </c>
      <c r="E106" s="24"/>
      <c r="F106" s="24"/>
      <c r="G106" s="24"/>
      <c r="H106" s="24"/>
      <c r="I106" s="24"/>
      <c r="J106" s="24"/>
      <c r="K106" s="24"/>
      <c r="L106" s="24"/>
      <c r="M106" s="4"/>
      <c r="N106" s="24"/>
    </row>
    <row r="107" spans="1:14" customFormat="1">
      <c r="A107" s="4">
        <f t="shared" si="1"/>
        <v>105</v>
      </c>
      <c r="B107" s="3">
        <f>MachinesOnSite!B108</f>
        <v>0</v>
      </c>
      <c r="C107" s="3">
        <f>MachinesOnSite!C108</f>
        <v>0</v>
      </c>
      <c r="D107" s="3">
        <f>MachinesOnSite!D108</f>
        <v>0</v>
      </c>
      <c r="E107" s="24"/>
      <c r="F107" s="24"/>
      <c r="G107" s="24"/>
      <c r="H107" s="24"/>
      <c r="I107" s="24"/>
      <c r="J107" s="24"/>
      <c r="K107" s="24"/>
      <c r="L107" s="24"/>
      <c r="M107" s="4"/>
      <c r="N107" s="24"/>
    </row>
    <row r="108" spans="1:14" customFormat="1">
      <c r="A108" s="4">
        <f t="shared" si="1"/>
        <v>106</v>
      </c>
      <c r="B108" s="3">
        <f>MachinesOnSite!B109</f>
        <v>0</v>
      </c>
      <c r="C108" s="3">
        <f>MachinesOnSite!C109</f>
        <v>0</v>
      </c>
      <c r="D108" s="3">
        <f>MachinesOnSite!D109</f>
        <v>0</v>
      </c>
      <c r="E108" s="24"/>
      <c r="F108" s="24"/>
      <c r="G108" s="24"/>
      <c r="H108" s="24"/>
      <c r="I108" s="24"/>
      <c r="J108" s="24"/>
      <c r="K108" s="24"/>
      <c r="L108" s="24"/>
      <c r="M108" s="4"/>
      <c r="N108" s="24"/>
    </row>
    <row r="109" spans="1:14" customFormat="1">
      <c r="A109" s="4">
        <f t="shared" si="1"/>
        <v>107</v>
      </c>
      <c r="B109" s="3">
        <f>MachinesOnSite!B110</f>
        <v>0</v>
      </c>
      <c r="C109" s="3">
        <f>MachinesOnSite!C110</f>
        <v>0</v>
      </c>
      <c r="D109" s="3">
        <f>MachinesOnSite!D110</f>
        <v>0</v>
      </c>
      <c r="E109" s="24"/>
      <c r="F109" s="24"/>
      <c r="G109" s="24"/>
      <c r="H109" s="24"/>
      <c r="I109" s="24"/>
      <c r="J109" s="24"/>
      <c r="K109" s="24"/>
      <c r="L109" s="24"/>
      <c r="M109" s="4"/>
      <c r="N109" s="24"/>
    </row>
    <row r="110" spans="1:14" customFormat="1">
      <c r="A110" s="4">
        <f t="shared" si="1"/>
        <v>108</v>
      </c>
      <c r="B110" s="3">
        <f>MachinesOnSite!B111</f>
        <v>0</v>
      </c>
      <c r="C110" s="3">
        <f>MachinesOnSite!C111</f>
        <v>0</v>
      </c>
      <c r="D110" s="3">
        <f>MachinesOnSite!D111</f>
        <v>0</v>
      </c>
      <c r="E110" s="24"/>
      <c r="F110" s="24"/>
      <c r="G110" s="24"/>
      <c r="H110" s="24"/>
      <c r="I110" s="24"/>
      <c r="J110" s="24"/>
      <c r="K110" s="24"/>
      <c r="L110" s="24"/>
      <c r="M110" s="4"/>
      <c r="N110" s="24"/>
    </row>
    <row r="111" spans="1:14" customFormat="1">
      <c r="A111" s="4">
        <f t="shared" si="1"/>
        <v>109</v>
      </c>
      <c r="B111" s="3">
        <f>MachinesOnSite!B112</f>
        <v>0</v>
      </c>
      <c r="C111" s="3">
        <f>MachinesOnSite!C112</f>
        <v>0</v>
      </c>
      <c r="D111" s="3">
        <f>MachinesOnSite!D112</f>
        <v>0</v>
      </c>
      <c r="E111" s="24"/>
      <c r="F111" s="24"/>
      <c r="G111" s="24"/>
      <c r="H111" s="24"/>
      <c r="I111" s="24"/>
      <c r="J111" s="24"/>
      <c r="K111" s="24"/>
      <c r="L111" s="24"/>
      <c r="M111" s="4"/>
      <c r="N111" s="24"/>
    </row>
    <row r="112" spans="1:14" customFormat="1">
      <c r="A112" s="4">
        <f t="shared" si="1"/>
        <v>110</v>
      </c>
      <c r="B112" s="3">
        <f>MachinesOnSite!B113</f>
        <v>0</v>
      </c>
      <c r="C112" s="3">
        <f>MachinesOnSite!C113</f>
        <v>0</v>
      </c>
      <c r="D112" s="3">
        <f>MachinesOnSite!D113</f>
        <v>0</v>
      </c>
      <c r="E112" s="24"/>
      <c r="F112" s="24"/>
      <c r="G112" s="24"/>
      <c r="H112" s="24"/>
      <c r="I112" s="24"/>
      <c r="J112" s="24"/>
      <c r="K112" s="24"/>
      <c r="L112" s="24"/>
      <c r="M112" s="4"/>
      <c r="N112" s="24"/>
    </row>
    <row r="113" spans="1:14" customFormat="1">
      <c r="A113" s="4">
        <f t="shared" si="1"/>
        <v>111</v>
      </c>
      <c r="B113" s="3">
        <f>MachinesOnSite!B114</f>
        <v>0</v>
      </c>
      <c r="C113" s="3">
        <f>MachinesOnSite!C114</f>
        <v>0</v>
      </c>
      <c r="D113" s="3">
        <f>MachinesOnSite!D114</f>
        <v>0</v>
      </c>
      <c r="E113" s="24"/>
      <c r="F113" s="24"/>
      <c r="G113" s="24"/>
      <c r="H113" s="24"/>
      <c r="I113" s="24"/>
      <c r="J113" s="24"/>
      <c r="K113" s="24"/>
      <c r="L113" s="24"/>
      <c r="M113" s="4"/>
      <c r="N113" s="24"/>
    </row>
    <row r="114" spans="1:14" customFormat="1">
      <c r="A114" s="4">
        <f t="shared" si="1"/>
        <v>112</v>
      </c>
      <c r="B114" s="3">
        <f>MachinesOnSite!B115</f>
        <v>0</v>
      </c>
      <c r="C114" s="3">
        <f>MachinesOnSite!C115</f>
        <v>0</v>
      </c>
      <c r="D114" s="3">
        <f>MachinesOnSite!D115</f>
        <v>0</v>
      </c>
      <c r="E114" s="24"/>
      <c r="F114" s="24"/>
      <c r="G114" s="24"/>
      <c r="H114" s="24"/>
      <c r="I114" s="24"/>
      <c r="J114" s="24"/>
      <c r="K114" s="24"/>
      <c r="L114" s="24"/>
      <c r="M114" s="4"/>
      <c r="N114" s="24"/>
    </row>
    <row r="115" spans="1:14" customFormat="1">
      <c r="A115" s="4">
        <f t="shared" si="1"/>
        <v>113</v>
      </c>
      <c r="B115" s="3">
        <f>MachinesOnSite!B116</f>
        <v>0</v>
      </c>
      <c r="C115" s="3">
        <f>MachinesOnSite!C116</f>
        <v>0</v>
      </c>
      <c r="D115" s="3">
        <f>MachinesOnSite!D116</f>
        <v>0</v>
      </c>
      <c r="E115" s="24"/>
      <c r="F115" s="24"/>
      <c r="G115" s="24"/>
      <c r="H115" s="24"/>
      <c r="I115" s="24"/>
      <c r="J115" s="24"/>
      <c r="K115" s="24"/>
      <c r="L115" s="24"/>
      <c r="M115" s="4"/>
      <c r="N115" s="24"/>
    </row>
    <row r="116" spans="1:14" customFormat="1">
      <c r="A116" s="4">
        <f t="shared" si="1"/>
        <v>114</v>
      </c>
      <c r="B116" s="3">
        <f>MachinesOnSite!B117</f>
        <v>0</v>
      </c>
      <c r="C116" s="3">
        <f>MachinesOnSite!C117</f>
        <v>0</v>
      </c>
      <c r="D116" s="3">
        <f>MachinesOnSite!D117</f>
        <v>0</v>
      </c>
      <c r="E116" s="24"/>
      <c r="F116" s="24"/>
      <c r="G116" s="24"/>
      <c r="H116" s="24"/>
      <c r="I116" s="24"/>
      <c r="J116" s="24"/>
      <c r="K116" s="24"/>
      <c r="L116" s="24"/>
      <c r="M116" s="4"/>
      <c r="N116" s="24"/>
    </row>
    <row r="117" spans="1:14" customFormat="1">
      <c r="A117" s="4">
        <f t="shared" si="1"/>
        <v>115</v>
      </c>
      <c r="B117" s="3">
        <f>MachinesOnSite!B118</f>
        <v>0</v>
      </c>
      <c r="C117" s="3">
        <f>MachinesOnSite!C118</f>
        <v>0</v>
      </c>
      <c r="D117" s="3">
        <f>MachinesOnSite!D118</f>
        <v>0</v>
      </c>
      <c r="E117" s="24"/>
      <c r="F117" s="24"/>
      <c r="G117" s="24"/>
      <c r="H117" s="24"/>
      <c r="I117" s="24"/>
      <c r="J117" s="24"/>
      <c r="K117" s="24"/>
      <c r="L117" s="24"/>
      <c r="M117" s="4"/>
      <c r="N117" s="24"/>
    </row>
    <row r="118" spans="1:14" customFormat="1">
      <c r="A118" s="4">
        <f t="shared" si="1"/>
        <v>116</v>
      </c>
      <c r="B118" s="3">
        <f>MachinesOnSite!B119</f>
        <v>0</v>
      </c>
      <c r="C118" s="3">
        <f>MachinesOnSite!C119</f>
        <v>0</v>
      </c>
      <c r="D118" s="3">
        <f>MachinesOnSite!D119</f>
        <v>0</v>
      </c>
      <c r="E118" s="24"/>
      <c r="F118" s="24"/>
      <c r="G118" s="24"/>
      <c r="H118" s="24"/>
      <c r="I118" s="24"/>
      <c r="J118" s="24"/>
      <c r="K118" s="24"/>
      <c r="L118" s="24"/>
      <c r="M118" s="4"/>
      <c r="N118" s="24"/>
    </row>
    <row r="119" spans="1:14" customFormat="1">
      <c r="A119" s="4">
        <f t="shared" si="1"/>
        <v>117</v>
      </c>
      <c r="B119" s="3">
        <f>MachinesOnSite!B120</f>
        <v>0</v>
      </c>
      <c r="C119" s="3">
        <f>MachinesOnSite!C120</f>
        <v>0</v>
      </c>
      <c r="D119" s="3">
        <f>MachinesOnSite!D120</f>
        <v>0</v>
      </c>
      <c r="E119" s="24"/>
      <c r="F119" s="24"/>
      <c r="G119" s="24"/>
      <c r="H119" s="24"/>
      <c r="I119" s="24"/>
      <c r="J119" s="24"/>
      <c r="K119" s="24"/>
      <c r="L119" s="24"/>
      <c r="M119" s="4"/>
      <c r="N119" s="24"/>
    </row>
    <row r="120" spans="1:14" customFormat="1">
      <c r="A120" s="4">
        <f t="shared" si="1"/>
        <v>118</v>
      </c>
      <c r="B120" s="3">
        <f>MachinesOnSite!B121</f>
        <v>0</v>
      </c>
      <c r="C120" s="3">
        <f>MachinesOnSite!C121</f>
        <v>0</v>
      </c>
      <c r="D120" s="3">
        <f>MachinesOnSite!D121</f>
        <v>0</v>
      </c>
      <c r="E120" s="24"/>
      <c r="F120" s="24"/>
      <c r="G120" s="24"/>
      <c r="H120" s="24"/>
      <c r="I120" s="24"/>
      <c r="J120" s="24"/>
      <c r="K120" s="24"/>
      <c r="L120" s="24"/>
      <c r="M120" s="4"/>
      <c r="N120" s="24"/>
    </row>
    <row r="121" spans="1:14" customFormat="1">
      <c r="A121" s="4">
        <f t="shared" si="1"/>
        <v>119</v>
      </c>
      <c r="B121" s="3">
        <f>MachinesOnSite!B122</f>
        <v>0</v>
      </c>
      <c r="C121" s="3">
        <f>MachinesOnSite!C122</f>
        <v>0</v>
      </c>
      <c r="D121" s="3">
        <f>MachinesOnSite!D122</f>
        <v>0</v>
      </c>
      <c r="E121" s="24"/>
      <c r="F121" s="24"/>
      <c r="G121" s="24"/>
      <c r="H121" s="24"/>
      <c r="I121" s="24"/>
      <c r="J121" s="24"/>
      <c r="K121" s="24"/>
      <c r="L121" s="24"/>
      <c r="M121" s="4"/>
      <c r="N121" s="24"/>
    </row>
    <row r="122" spans="1:14" customFormat="1">
      <c r="A122" s="4">
        <f t="shared" si="1"/>
        <v>120</v>
      </c>
      <c r="B122" s="3">
        <f>MachinesOnSite!B123</f>
        <v>0</v>
      </c>
      <c r="C122" s="3">
        <f>MachinesOnSite!C123</f>
        <v>0</v>
      </c>
      <c r="D122" s="3">
        <f>MachinesOnSite!D123</f>
        <v>0</v>
      </c>
      <c r="E122" s="24"/>
      <c r="F122" s="24"/>
      <c r="G122" s="24"/>
      <c r="H122" s="24"/>
      <c r="I122" s="24"/>
      <c r="J122" s="24"/>
      <c r="K122" s="24"/>
      <c r="L122" s="24"/>
      <c r="M122" s="4"/>
      <c r="N122" s="24"/>
    </row>
    <row r="123" spans="1:14" customFormat="1">
      <c r="A123" s="4">
        <f t="shared" si="1"/>
        <v>121</v>
      </c>
      <c r="B123" s="3">
        <f>MachinesOnSite!B124</f>
        <v>0</v>
      </c>
      <c r="C123" s="3">
        <f>MachinesOnSite!C124</f>
        <v>0</v>
      </c>
      <c r="D123" s="3">
        <f>MachinesOnSite!D124</f>
        <v>0</v>
      </c>
      <c r="E123" s="24"/>
      <c r="F123" s="24"/>
      <c r="G123" s="24"/>
      <c r="H123" s="24"/>
      <c r="I123" s="24"/>
      <c r="J123" s="24"/>
      <c r="K123" s="24"/>
      <c r="L123" s="24"/>
      <c r="M123" s="4"/>
      <c r="N123" s="24"/>
    </row>
    <row r="124" spans="1:14" customFormat="1">
      <c r="A124" s="4">
        <f t="shared" si="1"/>
        <v>122</v>
      </c>
      <c r="B124" s="3">
        <f>MachinesOnSite!B125</f>
        <v>0</v>
      </c>
      <c r="C124" s="3">
        <f>MachinesOnSite!C125</f>
        <v>0</v>
      </c>
      <c r="D124" s="3">
        <f>MachinesOnSite!D125</f>
        <v>0</v>
      </c>
      <c r="E124" s="24"/>
      <c r="F124" s="24"/>
      <c r="G124" s="24"/>
      <c r="H124" s="24"/>
      <c r="I124" s="24"/>
      <c r="J124" s="24"/>
      <c r="K124" s="24"/>
      <c r="L124" s="24"/>
      <c r="M124" s="4"/>
      <c r="N124" s="24"/>
    </row>
    <row r="125" spans="1:14" customFormat="1">
      <c r="A125" s="4">
        <f t="shared" si="1"/>
        <v>123</v>
      </c>
      <c r="B125" s="3">
        <f>MachinesOnSite!B126</f>
        <v>0</v>
      </c>
      <c r="C125" s="3">
        <f>MachinesOnSite!C126</f>
        <v>0</v>
      </c>
      <c r="D125" s="3">
        <f>MachinesOnSite!D126</f>
        <v>0</v>
      </c>
      <c r="E125" s="24"/>
      <c r="F125" s="24"/>
      <c r="G125" s="24"/>
      <c r="H125" s="24"/>
      <c r="I125" s="24"/>
      <c r="J125" s="24"/>
      <c r="K125" s="24"/>
      <c r="L125" s="24"/>
      <c r="M125" s="4"/>
      <c r="N125" s="24"/>
    </row>
    <row r="126" spans="1:14" customFormat="1">
      <c r="A126" s="4">
        <f t="shared" si="1"/>
        <v>124</v>
      </c>
      <c r="B126" s="3">
        <f>MachinesOnSite!B127</f>
        <v>0</v>
      </c>
      <c r="C126" s="3">
        <f>MachinesOnSite!C127</f>
        <v>0</v>
      </c>
      <c r="D126" s="3">
        <f>MachinesOnSite!D127</f>
        <v>0</v>
      </c>
      <c r="E126" s="24"/>
      <c r="F126" s="24"/>
      <c r="G126" s="24"/>
      <c r="H126" s="24"/>
      <c r="I126" s="24"/>
      <c r="J126" s="24"/>
      <c r="K126" s="24"/>
      <c r="L126" s="24"/>
      <c r="M126" s="4"/>
      <c r="N126" s="24"/>
    </row>
    <row r="127" spans="1:14" customFormat="1">
      <c r="A127" s="4">
        <f t="shared" si="1"/>
        <v>125</v>
      </c>
      <c r="B127" s="3">
        <f>MachinesOnSite!B128</f>
        <v>0</v>
      </c>
      <c r="C127" s="3">
        <f>MachinesOnSite!C128</f>
        <v>0</v>
      </c>
      <c r="D127" s="3">
        <f>MachinesOnSite!D128</f>
        <v>0</v>
      </c>
      <c r="E127" s="24"/>
      <c r="F127" s="24"/>
      <c r="G127" s="24"/>
      <c r="H127" s="24"/>
      <c r="I127" s="24"/>
      <c r="J127" s="24"/>
      <c r="K127" s="24"/>
      <c r="L127" s="24"/>
      <c r="M127" s="4"/>
      <c r="N127" s="24"/>
    </row>
    <row r="128" spans="1:14" customFormat="1">
      <c r="A128" s="4">
        <f t="shared" si="1"/>
        <v>126</v>
      </c>
      <c r="B128" s="3">
        <f>MachinesOnSite!B129</f>
        <v>0</v>
      </c>
      <c r="C128" s="3">
        <f>MachinesOnSite!C129</f>
        <v>0</v>
      </c>
      <c r="D128" s="3">
        <f>MachinesOnSite!D129</f>
        <v>0</v>
      </c>
      <c r="E128" s="24"/>
      <c r="F128" s="24"/>
      <c r="G128" s="24"/>
      <c r="H128" s="24"/>
      <c r="I128" s="24"/>
      <c r="J128" s="24"/>
      <c r="K128" s="24"/>
      <c r="L128" s="24"/>
      <c r="M128" s="4"/>
      <c r="N128" s="24"/>
    </row>
    <row r="129" spans="1:20" customFormat="1">
      <c r="A129" s="4">
        <f t="shared" si="1"/>
        <v>127</v>
      </c>
      <c r="B129" s="3">
        <f>MachinesOnSite!B130</f>
        <v>0</v>
      </c>
      <c r="C129" s="3">
        <f>MachinesOnSite!C130</f>
        <v>0</v>
      </c>
      <c r="D129" s="3">
        <f>MachinesOnSite!D130</f>
        <v>0</v>
      </c>
      <c r="E129" s="24"/>
      <c r="F129" s="24"/>
      <c r="G129" s="24"/>
      <c r="H129" s="24"/>
      <c r="I129" s="24"/>
      <c r="J129" s="24"/>
      <c r="K129" s="24"/>
      <c r="L129" s="24"/>
      <c r="M129" s="4"/>
      <c r="N129" s="24"/>
    </row>
    <row r="130" spans="1:20" customFormat="1">
      <c r="A130" s="4">
        <f t="shared" si="1"/>
        <v>128</v>
      </c>
      <c r="B130" s="3">
        <f>MachinesOnSite!B131</f>
        <v>0</v>
      </c>
      <c r="C130" s="3">
        <f>MachinesOnSite!C131</f>
        <v>0</v>
      </c>
      <c r="D130" s="3">
        <f>MachinesOnSite!D131</f>
        <v>0</v>
      </c>
      <c r="E130" s="24"/>
      <c r="F130" s="24"/>
      <c r="G130" s="24"/>
      <c r="H130" s="24"/>
      <c r="I130" s="24"/>
      <c r="J130" s="24"/>
      <c r="K130" s="24"/>
      <c r="L130" s="24"/>
      <c r="M130" s="4"/>
      <c r="N130" s="24"/>
    </row>
    <row r="131" spans="1:20" customFormat="1">
      <c r="A131" s="4">
        <f t="shared" si="1"/>
        <v>129</v>
      </c>
      <c r="B131" s="3">
        <f>MachinesOnSite!B132</f>
        <v>0</v>
      </c>
      <c r="C131" s="3">
        <f>MachinesOnSite!C132</f>
        <v>0</v>
      </c>
      <c r="D131" s="3">
        <f>MachinesOnSite!D132</f>
        <v>0</v>
      </c>
      <c r="E131" s="24"/>
      <c r="F131" s="24"/>
      <c r="G131" s="24"/>
      <c r="H131" s="24"/>
      <c r="I131" s="24"/>
      <c r="J131" s="24"/>
      <c r="K131" s="24"/>
      <c r="L131" s="24"/>
      <c r="M131" s="4"/>
      <c r="N131" s="24"/>
    </row>
    <row r="132" spans="1:20">
      <c r="A132" s="4">
        <f t="shared" ref="A132" si="2">1+A131</f>
        <v>130</v>
      </c>
      <c r="B132" s="3">
        <f>MachinesOnSite!B133</f>
        <v>0</v>
      </c>
      <c r="C132" s="3">
        <f>MachinesOnSite!C133</f>
        <v>0</v>
      </c>
      <c r="D132" s="3">
        <f>MachinesOnSite!D133</f>
        <v>0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73">
        <f t="shared" ref="O132:O138" si="3">G132*G132*H132</f>
        <v>0</v>
      </c>
      <c r="P132" s="4">
        <v>302</v>
      </c>
      <c r="S132" s="4">
        <v>3</v>
      </c>
      <c r="T132" s="4">
        <v>450</v>
      </c>
    </row>
    <row r="133" spans="1:20">
      <c r="A133" s="72">
        <v>3</v>
      </c>
      <c r="B133" s="72"/>
      <c r="C133" s="72" t="s">
        <v>138</v>
      </c>
      <c r="D133" s="72" t="s">
        <v>139</v>
      </c>
      <c r="E133" s="72">
        <v>500</v>
      </c>
      <c r="F133" s="72">
        <v>500</v>
      </c>
      <c r="G133" s="72">
        <v>1000</v>
      </c>
      <c r="H133" s="72">
        <v>5</v>
      </c>
      <c r="I133" s="72" t="s">
        <v>140</v>
      </c>
      <c r="J133" s="72" t="s">
        <v>141</v>
      </c>
      <c r="K133" s="72"/>
      <c r="L133" s="72">
        <v>10</v>
      </c>
      <c r="M133" s="72" t="b">
        <f t="shared" ref="M133:M137" si="4">L133&gt;=H133</f>
        <v>1</v>
      </c>
      <c r="N133" s="72" t="s">
        <v>136</v>
      </c>
      <c r="O133" s="73">
        <f t="shared" si="3"/>
        <v>5000000</v>
      </c>
      <c r="P133" s="4">
        <v>302</v>
      </c>
      <c r="S133" s="4">
        <v>2</v>
      </c>
      <c r="T133" s="4">
        <v>450</v>
      </c>
    </row>
    <row r="134" spans="1:20">
      <c r="A134" s="4">
        <v>4</v>
      </c>
      <c r="B134" s="4"/>
      <c r="C134" s="4" t="s">
        <v>142</v>
      </c>
      <c r="D134" s="4">
        <v>155</v>
      </c>
      <c r="E134" s="4">
        <v>500</v>
      </c>
      <c r="F134" s="4">
        <v>400</v>
      </c>
      <c r="G134" s="4">
        <v>1000</v>
      </c>
      <c r="H134" s="4">
        <v>5</v>
      </c>
      <c r="I134" s="4" t="s">
        <v>140</v>
      </c>
      <c r="J134" s="4" t="s">
        <v>141</v>
      </c>
      <c r="K134" s="4"/>
      <c r="L134" s="4">
        <v>10</v>
      </c>
      <c r="M134" s="4" t="b">
        <f t="shared" si="4"/>
        <v>1</v>
      </c>
      <c r="N134" s="4" t="s">
        <v>136</v>
      </c>
      <c r="O134" s="73">
        <f t="shared" si="3"/>
        <v>5000000</v>
      </c>
      <c r="P134" s="4">
        <v>302</v>
      </c>
      <c r="S134" s="4">
        <v>5</v>
      </c>
      <c r="T134" s="4">
        <v>450</v>
      </c>
    </row>
    <row r="135" spans="1:20">
      <c r="A135" s="4">
        <v>5</v>
      </c>
      <c r="B135" s="4"/>
      <c r="C135" s="4" t="s">
        <v>142</v>
      </c>
      <c r="D135" s="4">
        <v>375</v>
      </c>
      <c r="E135" s="4">
        <v>500</v>
      </c>
      <c r="F135" s="4">
        <v>750</v>
      </c>
      <c r="G135" s="4">
        <v>1000</v>
      </c>
      <c r="H135" s="4">
        <v>5</v>
      </c>
      <c r="I135" s="4" t="s">
        <v>140</v>
      </c>
      <c r="J135" s="4" t="s">
        <v>141</v>
      </c>
      <c r="K135" s="4"/>
      <c r="L135" s="4">
        <v>10</v>
      </c>
      <c r="M135" s="4" t="b">
        <f t="shared" si="4"/>
        <v>1</v>
      </c>
      <c r="N135" s="4" t="s">
        <v>136</v>
      </c>
      <c r="O135" s="73">
        <f t="shared" si="3"/>
        <v>5000000</v>
      </c>
      <c r="P135" s="4">
        <v>302</v>
      </c>
      <c r="S135" s="4">
        <v>1</v>
      </c>
      <c r="T135" s="4">
        <v>450</v>
      </c>
    </row>
    <row r="136" spans="1:20">
      <c r="A136" s="4">
        <v>6</v>
      </c>
      <c r="B136" s="4"/>
      <c r="C136" s="4" t="s">
        <v>143</v>
      </c>
      <c r="D136" s="4" t="s">
        <v>144</v>
      </c>
      <c r="E136" s="4">
        <v>500</v>
      </c>
      <c r="F136" s="4">
        <v>650</v>
      </c>
      <c r="G136" s="4">
        <v>1000</v>
      </c>
      <c r="H136" s="4">
        <v>5</v>
      </c>
      <c r="I136" s="4" t="s">
        <v>140</v>
      </c>
      <c r="J136" s="4" t="s">
        <v>141</v>
      </c>
      <c r="K136" s="4"/>
      <c r="L136" s="4">
        <v>10</v>
      </c>
      <c r="M136" s="4" t="b">
        <f t="shared" si="4"/>
        <v>1</v>
      </c>
      <c r="N136" s="4" t="s">
        <v>136</v>
      </c>
      <c r="O136" s="73">
        <f t="shared" si="3"/>
        <v>5000000</v>
      </c>
      <c r="P136" s="4">
        <v>302</v>
      </c>
      <c r="S136" s="4">
        <v>1</v>
      </c>
      <c r="T136" s="4">
        <v>450</v>
      </c>
    </row>
    <row r="137" spans="1:20">
      <c r="A137" s="4">
        <v>7</v>
      </c>
      <c r="B137" s="4"/>
      <c r="C137" s="4" t="s">
        <v>138</v>
      </c>
      <c r="D137" s="4" t="s">
        <v>145</v>
      </c>
      <c r="E137" s="4">
        <v>500</v>
      </c>
      <c r="F137" s="4">
        <v>350</v>
      </c>
      <c r="G137" s="4">
        <v>1000</v>
      </c>
      <c r="H137" s="4">
        <v>5</v>
      </c>
      <c r="I137" s="4" t="s">
        <v>140</v>
      </c>
      <c r="J137" s="4" t="s">
        <v>141</v>
      </c>
      <c r="K137" s="4"/>
      <c r="L137" s="4">
        <v>10</v>
      </c>
      <c r="M137" s="4" t="b">
        <f t="shared" si="4"/>
        <v>1</v>
      </c>
      <c r="N137" s="4" t="s">
        <v>136</v>
      </c>
      <c r="O137" s="73">
        <f t="shared" si="3"/>
        <v>5000000</v>
      </c>
      <c r="P137" s="4">
        <v>302</v>
      </c>
      <c r="S137" s="4">
        <v>3</v>
      </c>
      <c r="T137" s="4">
        <v>450</v>
      </c>
    </row>
    <row r="138" spans="1:20">
      <c r="A138" s="4">
        <f t="shared" ref="A138:A140" si="5">1+A137</f>
        <v>8</v>
      </c>
      <c r="B138" s="3">
        <f>MachinesOnSite!B139</f>
        <v>0</v>
      </c>
      <c r="C138" s="3">
        <f>MachinesOnSite!C139</f>
        <v>0</v>
      </c>
      <c r="D138" s="3">
        <f>MachinesOnSite!D139</f>
        <v>0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73">
        <f t="shared" si="3"/>
        <v>0</v>
      </c>
      <c r="P138" s="4">
        <v>302</v>
      </c>
      <c r="S138" s="4">
        <v>3</v>
      </c>
      <c r="T138" s="4">
        <v>450</v>
      </c>
    </row>
    <row r="139" spans="1:20" customFormat="1">
      <c r="A139" s="4">
        <f t="shared" si="5"/>
        <v>9</v>
      </c>
      <c r="B139" s="3">
        <f>MachinesOnSite!B140</f>
        <v>0</v>
      </c>
      <c r="C139" s="3">
        <f>MachinesOnSite!C140</f>
        <v>0</v>
      </c>
      <c r="D139" s="3">
        <f>MachinesOnSite!D140</f>
        <v>0</v>
      </c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S139" s="4">
        <v>2</v>
      </c>
      <c r="T139" s="4">
        <v>450</v>
      </c>
    </row>
    <row r="140" spans="1:20" customFormat="1">
      <c r="A140" s="4">
        <f t="shared" si="5"/>
        <v>10</v>
      </c>
      <c r="B140" s="3">
        <f>MachinesOnSite!B141</f>
        <v>0</v>
      </c>
      <c r="C140" s="3">
        <f>MachinesOnSite!C141</f>
        <v>0</v>
      </c>
      <c r="D140" s="3">
        <f>MachinesOnSite!D141</f>
        <v>0</v>
      </c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S140" s="4">
        <v>6</v>
      </c>
      <c r="T140" s="4">
        <v>450</v>
      </c>
    </row>
    <row r="141" spans="1:20">
      <c r="A141" s="72">
        <v>9</v>
      </c>
      <c r="B141" s="72"/>
      <c r="C141" s="72" t="s">
        <v>138</v>
      </c>
      <c r="D141" s="72" t="s">
        <v>146</v>
      </c>
      <c r="E141" s="72">
        <v>500</v>
      </c>
      <c r="F141" s="72">
        <v>950</v>
      </c>
      <c r="G141" s="72">
        <v>1000</v>
      </c>
      <c r="H141" s="72">
        <v>6</v>
      </c>
      <c r="I141" s="72" t="s">
        <v>140</v>
      </c>
      <c r="J141" s="72" t="s">
        <v>141</v>
      </c>
      <c r="K141" s="72"/>
      <c r="L141" s="72">
        <v>10</v>
      </c>
      <c r="M141" s="72" t="b">
        <f>L141&gt;=H141</f>
        <v>1</v>
      </c>
      <c r="N141" s="72" t="s">
        <v>136</v>
      </c>
      <c r="O141" s="73">
        <f>G141*G141*H141</f>
        <v>6000000</v>
      </c>
      <c r="P141" s="4">
        <v>302</v>
      </c>
      <c r="S141" s="4">
        <v>5</v>
      </c>
    </row>
    <row r="142" spans="1:20">
      <c r="A142" s="4">
        <v>10</v>
      </c>
      <c r="B142" s="4"/>
      <c r="C142" s="4" t="s">
        <v>138</v>
      </c>
      <c r="D142" s="4" t="s">
        <v>147</v>
      </c>
      <c r="E142" s="4">
        <v>500</v>
      </c>
      <c r="F142" s="4">
        <v>750</v>
      </c>
      <c r="G142" s="4">
        <v>1000</v>
      </c>
      <c r="H142" s="4">
        <v>5</v>
      </c>
      <c r="I142" s="4" t="s">
        <v>140</v>
      </c>
      <c r="J142" s="4" t="s">
        <v>141</v>
      </c>
      <c r="K142" s="4"/>
      <c r="L142" s="4">
        <v>10</v>
      </c>
      <c r="M142" s="4" t="b">
        <f>L142&gt;=H142</f>
        <v>1</v>
      </c>
      <c r="N142" s="4" t="s">
        <v>136</v>
      </c>
      <c r="O142" s="73">
        <f>G142*G142*H142</f>
        <v>5000000</v>
      </c>
      <c r="P142" s="4">
        <v>302</v>
      </c>
      <c r="S142" s="4">
        <v>5</v>
      </c>
    </row>
    <row r="143" spans="1:20" customFormat="1">
      <c r="A143" s="4">
        <f t="shared" ref="A143" si="6">1+A142</f>
        <v>11</v>
      </c>
      <c r="B143" s="3">
        <f>MachinesOnSite!B144</f>
        <v>0</v>
      </c>
      <c r="C143" s="3">
        <f>MachinesOnSite!C144</f>
        <v>0</v>
      </c>
      <c r="D143" s="3">
        <f>MachinesOnSite!D144</f>
        <v>0</v>
      </c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20">
      <c r="A144" s="72">
        <v>11</v>
      </c>
      <c r="B144" s="72"/>
      <c r="C144" s="72" t="s">
        <v>143</v>
      </c>
      <c r="D144" s="72" t="s">
        <v>148</v>
      </c>
      <c r="E144" s="72">
        <v>500</v>
      </c>
      <c r="F144" s="72">
        <v>400</v>
      </c>
      <c r="G144" s="72">
        <v>1000</v>
      </c>
      <c r="H144" s="72">
        <v>5</v>
      </c>
      <c r="I144" s="72" t="s">
        <v>140</v>
      </c>
      <c r="J144" s="72" t="s">
        <v>141</v>
      </c>
      <c r="K144" s="72"/>
      <c r="L144" s="72">
        <v>10</v>
      </c>
      <c r="M144" s="72" t="b">
        <f>L144&gt;=H144</f>
        <v>1</v>
      </c>
      <c r="N144" s="72" t="s">
        <v>136</v>
      </c>
      <c r="O144" s="73">
        <f>G144*G144*H144</f>
        <v>5000000</v>
      </c>
      <c r="P144" s="4">
        <v>302</v>
      </c>
    </row>
    <row r="145" spans="1:16">
      <c r="A145" s="4">
        <f t="shared" ref="A145:A187" si="7">1+A144</f>
        <v>12</v>
      </c>
      <c r="B145" s="3">
        <f>MachinesOnSite!B146</f>
        <v>0</v>
      </c>
      <c r="C145" s="3">
        <f>MachinesOnSite!C146</f>
        <v>0</v>
      </c>
      <c r="D145" s="3">
        <f>MachinesOnSite!D146</f>
        <v>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73">
        <f t="shared" ref="O145:O150" si="8">G145*G145*H145</f>
        <v>0</v>
      </c>
      <c r="P145" s="4"/>
    </row>
    <row r="146" spans="1:16">
      <c r="A146" s="4">
        <f t="shared" si="7"/>
        <v>13</v>
      </c>
      <c r="B146" s="3">
        <f>MachinesOnSite!B147</f>
        <v>0</v>
      </c>
      <c r="C146" s="3">
        <f>MachinesOnSite!C147</f>
        <v>0</v>
      </c>
      <c r="D146" s="3">
        <f>MachinesOnSite!D147</f>
        <v>0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73">
        <f t="shared" si="8"/>
        <v>0</v>
      </c>
      <c r="P146" s="4"/>
    </row>
    <row r="147" spans="1:16">
      <c r="A147" s="4">
        <f t="shared" si="7"/>
        <v>14</v>
      </c>
      <c r="B147" s="3">
        <f>MachinesOnSite!B148</f>
        <v>0</v>
      </c>
      <c r="C147" s="3">
        <f>MachinesOnSite!C148</f>
        <v>0</v>
      </c>
      <c r="D147" s="3">
        <f>MachinesOnSite!D148</f>
        <v>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73">
        <f t="shared" si="8"/>
        <v>0</v>
      </c>
      <c r="P147" s="4" t="s">
        <v>149</v>
      </c>
    </row>
    <row r="148" spans="1:16">
      <c r="A148" s="4">
        <f t="shared" si="7"/>
        <v>15</v>
      </c>
      <c r="B148" s="3">
        <f>MachinesOnSite!B149</f>
        <v>0</v>
      </c>
      <c r="C148" s="3">
        <f>MachinesOnSite!C149</f>
        <v>0</v>
      </c>
      <c r="D148" s="3">
        <f>MachinesOnSite!D149</f>
        <v>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73">
        <f t="shared" si="8"/>
        <v>0</v>
      </c>
      <c r="P148" s="4"/>
    </row>
    <row r="149" spans="1:16">
      <c r="A149" s="4">
        <f t="shared" si="7"/>
        <v>16</v>
      </c>
      <c r="B149" s="3">
        <f>MachinesOnSite!B150</f>
        <v>0</v>
      </c>
      <c r="C149" s="3">
        <f>MachinesOnSite!C150</f>
        <v>0</v>
      </c>
      <c r="D149" s="3">
        <f>MachinesOnSite!D150</f>
        <v>0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73">
        <f t="shared" si="8"/>
        <v>0</v>
      </c>
      <c r="P149" s="4"/>
    </row>
    <row r="150" spans="1:16">
      <c r="A150" s="4">
        <f t="shared" si="7"/>
        <v>17</v>
      </c>
      <c r="B150" s="3">
        <f>MachinesOnSite!B151</f>
        <v>0</v>
      </c>
      <c r="C150" s="3">
        <f>MachinesOnSite!C151</f>
        <v>0</v>
      </c>
      <c r="D150" s="3">
        <f>MachinesOnSite!D151</f>
        <v>0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73">
        <f t="shared" si="8"/>
        <v>0</v>
      </c>
      <c r="P150" s="4"/>
    </row>
    <row r="151" spans="1:16" customFormat="1">
      <c r="A151" s="4">
        <f t="shared" si="7"/>
        <v>18</v>
      </c>
      <c r="B151" s="3">
        <f>MachinesOnSite!B152</f>
        <v>0</v>
      </c>
      <c r="C151" s="3">
        <f>MachinesOnSite!C152</f>
        <v>0</v>
      </c>
      <c r="D151" s="3">
        <f>MachinesOnSite!D152</f>
        <v>0</v>
      </c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6" customFormat="1">
      <c r="A152" s="4">
        <f t="shared" si="7"/>
        <v>19</v>
      </c>
      <c r="B152" s="3">
        <f>MachinesOnSite!B153</f>
        <v>0</v>
      </c>
      <c r="C152" s="3">
        <f>MachinesOnSite!C153</f>
        <v>0</v>
      </c>
      <c r="D152" s="3">
        <f>MachinesOnSite!D153</f>
        <v>0</v>
      </c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6" customFormat="1">
      <c r="A153" s="4">
        <f t="shared" si="7"/>
        <v>20</v>
      </c>
      <c r="B153" s="3">
        <f>MachinesOnSite!B154</f>
        <v>0</v>
      </c>
      <c r="C153" s="3">
        <f>MachinesOnSite!C154</f>
        <v>0</v>
      </c>
      <c r="D153" s="3">
        <f>MachinesOnSite!D154</f>
        <v>0</v>
      </c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6" customFormat="1">
      <c r="A154" s="4">
        <f t="shared" si="7"/>
        <v>21</v>
      </c>
      <c r="B154" s="3">
        <f>MachinesOnSite!B155</f>
        <v>0</v>
      </c>
      <c r="C154" s="3">
        <f>MachinesOnSite!C155</f>
        <v>0</v>
      </c>
      <c r="D154" s="3">
        <f>MachinesOnSite!D155</f>
        <v>0</v>
      </c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6" customFormat="1">
      <c r="A155" s="4">
        <f t="shared" si="7"/>
        <v>22</v>
      </c>
      <c r="B155" s="3">
        <f>MachinesOnSite!B156</f>
        <v>0</v>
      </c>
      <c r="C155" s="3">
        <f>MachinesOnSite!C156</f>
        <v>0</v>
      </c>
      <c r="D155" s="3">
        <f>MachinesOnSite!D156</f>
        <v>0</v>
      </c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6" customFormat="1">
      <c r="A156" s="4">
        <f t="shared" si="7"/>
        <v>23</v>
      </c>
      <c r="B156" s="3">
        <f>MachinesOnSite!B157</f>
        <v>0</v>
      </c>
      <c r="C156" s="3">
        <f>MachinesOnSite!C157</f>
        <v>0</v>
      </c>
      <c r="D156" s="3">
        <f>MachinesOnSite!D157</f>
        <v>0</v>
      </c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6" customFormat="1">
      <c r="A157" s="4">
        <f t="shared" si="7"/>
        <v>24</v>
      </c>
      <c r="B157" s="3">
        <f>MachinesOnSite!B158</f>
        <v>0</v>
      </c>
      <c r="C157" s="3">
        <f>MachinesOnSite!C158</f>
        <v>0</v>
      </c>
      <c r="D157" s="3">
        <f>MachinesOnSite!D158</f>
        <v>0</v>
      </c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6" customFormat="1">
      <c r="A158" s="4">
        <f t="shared" si="7"/>
        <v>25</v>
      </c>
      <c r="B158" s="3">
        <f>MachinesOnSite!B159</f>
        <v>0</v>
      </c>
      <c r="C158" s="3">
        <f>MachinesOnSite!C159</f>
        <v>0</v>
      </c>
      <c r="D158" s="3">
        <f>MachinesOnSite!D159</f>
        <v>0</v>
      </c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6" customFormat="1">
      <c r="A159" s="4">
        <f t="shared" si="7"/>
        <v>26</v>
      </c>
      <c r="B159" s="3">
        <f>MachinesOnSite!B160</f>
        <v>0</v>
      </c>
      <c r="C159" s="3">
        <f>MachinesOnSite!C160</f>
        <v>0</v>
      </c>
      <c r="D159" s="3">
        <f>MachinesOnSite!D160</f>
        <v>0</v>
      </c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6" customFormat="1">
      <c r="A160" s="4">
        <f t="shared" si="7"/>
        <v>27</v>
      </c>
      <c r="B160" s="3">
        <f>MachinesOnSite!B161</f>
        <v>0</v>
      </c>
      <c r="C160" s="3">
        <f>MachinesOnSite!C161</f>
        <v>0</v>
      </c>
      <c r="D160" s="3">
        <f>MachinesOnSite!D161</f>
        <v>0</v>
      </c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customFormat="1">
      <c r="A161" s="4">
        <f t="shared" si="7"/>
        <v>28</v>
      </c>
      <c r="B161" s="3">
        <f>MachinesOnSite!B162</f>
        <v>0</v>
      </c>
      <c r="C161" s="3">
        <f>MachinesOnSite!C162</f>
        <v>0</v>
      </c>
      <c r="D161" s="3">
        <f>MachinesOnSite!D162</f>
        <v>0</v>
      </c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customFormat="1">
      <c r="A162" s="4">
        <f t="shared" si="7"/>
        <v>29</v>
      </c>
      <c r="B162" s="3">
        <f>MachinesOnSite!B163</f>
        <v>0</v>
      </c>
      <c r="C162" s="3">
        <f>MachinesOnSite!C163</f>
        <v>0</v>
      </c>
      <c r="D162" s="3">
        <f>MachinesOnSite!D163</f>
        <v>0</v>
      </c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customFormat="1">
      <c r="A163" s="4">
        <f t="shared" si="7"/>
        <v>30</v>
      </c>
      <c r="B163" s="3">
        <f>MachinesOnSite!B164</f>
        <v>0</v>
      </c>
      <c r="C163" s="3">
        <f>MachinesOnSite!C164</f>
        <v>0</v>
      </c>
      <c r="D163" s="3">
        <f>MachinesOnSite!D164</f>
        <v>0</v>
      </c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customFormat="1">
      <c r="A164" s="4">
        <f t="shared" si="7"/>
        <v>31</v>
      </c>
      <c r="B164" s="3">
        <f>MachinesOnSite!B165</f>
        <v>0</v>
      </c>
      <c r="C164" s="3">
        <f>MachinesOnSite!C165</f>
        <v>0</v>
      </c>
      <c r="D164" s="3">
        <f>MachinesOnSite!D165</f>
        <v>0</v>
      </c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customFormat="1">
      <c r="A165" s="4">
        <f t="shared" si="7"/>
        <v>32</v>
      </c>
      <c r="B165" s="3">
        <f>MachinesOnSite!B166</f>
        <v>0</v>
      </c>
      <c r="C165" s="3">
        <f>MachinesOnSite!C166</f>
        <v>0</v>
      </c>
      <c r="D165" s="3">
        <f>MachinesOnSite!D166</f>
        <v>0</v>
      </c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customFormat="1">
      <c r="A166" s="4">
        <f t="shared" si="7"/>
        <v>33</v>
      </c>
      <c r="B166" s="3">
        <f>MachinesOnSite!B167</f>
        <v>0</v>
      </c>
      <c r="C166" s="3">
        <f>MachinesOnSite!C167</f>
        <v>0</v>
      </c>
      <c r="D166" s="3">
        <f>MachinesOnSite!D167</f>
        <v>0</v>
      </c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customFormat="1">
      <c r="A167" s="4">
        <f t="shared" si="7"/>
        <v>34</v>
      </c>
      <c r="B167" s="3">
        <f>MachinesOnSite!B168</f>
        <v>0</v>
      </c>
      <c r="C167" s="3">
        <f>MachinesOnSite!C168</f>
        <v>0</v>
      </c>
      <c r="D167" s="3">
        <f>MachinesOnSite!D168</f>
        <v>0</v>
      </c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customFormat="1">
      <c r="A168" s="4">
        <f t="shared" si="7"/>
        <v>35</v>
      </c>
      <c r="B168" s="3">
        <f>MachinesOnSite!B169</f>
        <v>0</v>
      </c>
      <c r="C168" s="3">
        <f>MachinesOnSite!C169</f>
        <v>0</v>
      </c>
      <c r="D168" s="3">
        <f>MachinesOnSite!D169</f>
        <v>0</v>
      </c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customFormat="1">
      <c r="A169" s="4">
        <f t="shared" si="7"/>
        <v>36</v>
      </c>
      <c r="B169" s="3">
        <f>MachinesOnSite!B170</f>
        <v>0</v>
      </c>
      <c r="C169" s="3">
        <f>MachinesOnSite!C170</f>
        <v>0</v>
      </c>
      <c r="D169" s="3">
        <f>MachinesOnSite!D170</f>
        <v>0</v>
      </c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customFormat="1">
      <c r="A170" s="4">
        <f t="shared" si="7"/>
        <v>37</v>
      </c>
      <c r="B170" s="3">
        <f>MachinesOnSite!B171</f>
        <v>0</v>
      </c>
      <c r="C170" s="3">
        <f>MachinesOnSite!C171</f>
        <v>0</v>
      </c>
      <c r="D170" s="3">
        <f>MachinesOnSite!D171</f>
        <v>0</v>
      </c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customFormat="1">
      <c r="A171" s="4">
        <f t="shared" si="7"/>
        <v>38</v>
      </c>
      <c r="B171" s="3">
        <f>MachinesOnSite!B172</f>
        <v>0</v>
      </c>
      <c r="C171" s="3">
        <f>MachinesOnSite!C172</f>
        <v>0</v>
      </c>
      <c r="D171" s="3">
        <f>MachinesOnSite!D172</f>
        <v>0</v>
      </c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customFormat="1">
      <c r="A172" s="4">
        <f t="shared" si="7"/>
        <v>39</v>
      </c>
      <c r="B172" s="3">
        <f>MachinesOnSite!B173</f>
        <v>0</v>
      </c>
      <c r="C172" s="3">
        <f>MachinesOnSite!C173</f>
        <v>0</v>
      </c>
      <c r="D172" s="3">
        <f>MachinesOnSite!D173</f>
        <v>0</v>
      </c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customFormat="1">
      <c r="A173" s="4">
        <f t="shared" si="7"/>
        <v>40</v>
      </c>
      <c r="B173" s="3">
        <f>MachinesOnSite!B174</f>
        <v>0</v>
      </c>
      <c r="C173" s="3">
        <f>MachinesOnSite!C174</f>
        <v>0</v>
      </c>
      <c r="D173" s="3">
        <f>MachinesOnSite!D174</f>
        <v>0</v>
      </c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customFormat="1">
      <c r="A174" s="4">
        <f t="shared" si="7"/>
        <v>41</v>
      </c>
      <c r="B174" s="3">
        <f>MachinesOnSite!B175</f>
        <v>0</v>
      </c>
      <c r="C174" s="3">
        <f>MachinesOnSite!C175</f>
        <v>0</v>
      </c>
      <c r="D174" s="3">
        <f>MachinesOnSite!D175</f>
        <v>0</v>
      </c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customFormat="1">
      <c r="A175" s="4">
        <f t="shared" si="7"/>
        <v>42</v>
      </c>
      <c r="B175" s="3">
        <f>MachinesOnSite!B176</f>
        <v>0</v>
      </c>
      <c r="C175" s="3">
        <f>MachinesOnSite!C176</f>
        <v>0</v>
      </c>
      <c r="D175" s="3">
        <f>MachinesOnSite!D176</f>
        <v>0</v>
      </c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customFormat="1">
      <c r="A176" s="4">
        <f t="shared" si="7"/>
        <v>43</v>
      </c>
      <c r="B176" s="3">
        <f>MachinesOnSite!B177</f>
        <v>0</v>
      </c>
      <c r="C176" s="3">
        <f>MachinesOnSite!C177</f>
        <v>0</v>
      </c>
      <c r="D176" s="3">
        <f>MachinesOnSite!D177</f>
        <v>0</v>
      </c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customFormat="1">
      <c r="A177" s="4">
        <f t="shared" si="7"/>
        <v>44</v>
      </c>
      <c r="B177" s="3">
        <f>MachinesOnSite!B178</f>
        <v>0</v>
      </c>
      <c r="C177" s="3">
        <f>MachinesOnSite!C178</f>
        <v>0</v>
      </c>
      <c r="D177" s="3">
        <f>MachinesOnSite!D178</f>
        <v>0</v>
      </c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customFormat="1">
      <c r="A178" s="4">
        <f t="shared" si="7"/>
        <v>45</v>
      </c>
      <c r="B178" s="3">
        <f>MachinesOnSite!B179</f>
        <v>0</v>
      </c>
      <c r="C178" s="3">
        <f>MachinesOnSite!C179</f>
        <v>0</v>
      </c>
      <c r="D178" s="3">
        <f>MachinesOnSite!D179</f>
        <v>0</v>
      </c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customFormat="1">
      <c r="A179" s="4">
        <f t="shared" si="7"/>
        <v>46</v>
      </c>
      <c r="B179" s="3">
        <f>MachinesOnSite!B180</f>
        <v>0</v>
      </c>
      <c r="C179" s="3">
        <f>MachinesOnSite!C180</f>
        <v>0</v>
      </c>
      <c r="D179" s="3">
        <f>MachinesOnSite!D180</f>
        <v>0</v>
      </c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customFormat="1">
      <c r="A180" s="4">
        <f t="shared" si="7"/>
        <v>47</v>
      </c>
      <c r="B180" s="3">
        <f>MachinesOnSite!B181</f>
        <v>0</v>
      </c>
      <c r="C180" s="3">
        <f>MachinesOnSite!C181</f>
        <v>0</v>
      </c>
      <c r="D180" s="3">
        <f>MachinesOnSite!D181</f>
        <v>0</v>
      </c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customFormat="1">
      <c r="A181" s="4">
        <f t="shared" si="7"/>
        <v>48</v>
      </c>
      <c r="B181" s="3">
        <f>MachinesOnSite!B182</f>
        <v>0</v>
      </c>
      <c r="C181" s="3">
        <f>MachinesOnSite!C182</f>
        <v>0</v>
      </c>
      <c r="D181" s="3">
        <f>MachinesOnSite!D182</f>
        <v>0</v>
      </c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customFormat="1">
      <c r="A182" s="4">
        <f t="shared" si="7"/>
        <v>49</v>
      </c>
      <c r="B182" s="3">
        <f>MachinesOnSite!B183</f>
        <v>0</v>
      </c>
      <c r="C182" s="3">
        <f>MachinesOnSite!C183</f>
        <v>0</v>
      </c>
      <c r="D182" s="3">
        <f>MachinesOnSite!D183</f>
        <v>0</v>
      </c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customFormat="1">
      <c r="A183" s="4">
        <f t="shared" si="7"/>
        <v>50</v>
      </c>
      <c r="B183" s="3">
        <f>MachinesOnSite!B184</f>
        <v>0</v>
      </c>
      <c r="C183" s="3">
        <f>MachinesOnSite!C184</f>
        <v>0</v>
      </c>
      <c r="D183" s="3">
        <f>MachinesOnSite!D184</f>
        <v>0</v>
      </c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customFormat="1">
      <c r="A184" s="4">
        <f t="shared" si="7"/>
        <v>51</v>
      </c>
      <c r="B184" s="3">
        <f>MachinesOnSite!B185</f>
        <v>0</v>
      </c>
      <c r="C184" s="3">
        <f>MachinesOnSite!C185</f>
        <v>0</v>
      </c>
      <c r="D184" s="3">
        <f>MachinesOnSite!D185</f>
        <v>0</v>
      </c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customFormat="1">
      <c r="A185" s="4">
        <f t="shared" si="7"/>
        <v>52</v>
      </c>
      <c r="B185" s="3">
        <f>MachinesOnSite!B186</f>
        <v>0</v>
      </c>
      <c r="C185" s="3">
        <f>MachinesOnSite!C186</f>
        <v>0</v>
      </c>
      <c r="D185" s="3">
        <f>MachinesOnSite!D186</f>
        <v>0</v>
      </c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customFormat="1">
      <c r="A186" s="4">
        <f t="shared" si="7"/>
        <v>53</v>
      </c>
      <c r="B186" s="3">
        <f>MachinesOnSite!B187</f>
        <v>0</v>
      </c>
      <c r="C186" s="3">
        <f>MachinesOnSite!C187</f>
        <v>0</v>
      </c>
      <c r="D186" s="3">
        <f>MachinesOnSite!D187</f>
        <v>0</v>
      </c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customFormat="1">
      <c r="A187" s="4">
        <f t="shared" si="7"/>
        <v>54</v>
      </c>
      <c r="B187" s="3">
        <f>MachinesOnSite!B188</f>
        <v>0</v>
      </c>
      <c r="C187" s="3">
        <f>MachinesOnSite!C188</f>
        <v>0</v>
      </c>
      <c r="D187" s="3">
        <f>MachinesOnSite!D188</f>
        <v>0</v>
      </c>
      <c r="E187" s="46"/>
      <c r="F187" s="46"/>
      <c r="G187" s="46"/>
      <c r="H187" s="46"/>
      <c r="I187" s="46"/>
      <c r="J187" s="46"/>
      <c r="K187" s="46"/>
      <c r="L187" s="46"/>
      <c r="M187" s="46"/>
      <c r="N187" s="46"/>
    </row>
    <row r="188" spans="1:14" customFormat="1">
      <c r="A188" s="1"/>
      <c r="B188" s="3">
        <f>MachinesOnSite!B189</f>
        <v>0</v>
      </c>
      <c r="C188" s="2"/>
      <c r="D188" s="2"/>
    </row>
    <row r="189" spans="1:14" customFormat="1">
      <c r="A189" s="1"/>
      <c r="B189" s="3">
        <f>MachinesOnSite!B190</f>
        <v>0</v>
      </c>
      <c r="C189" s="2"/>
      <c r="D189" s="2"/>
    </row>
    <row r="190" spans="1:14" customFormat="1">
      <c r="A190" s="1"/>
      <c r="B190" s="3">
        <f>MachinesOnSite!B191</f>
        <v>0</v>
      </c>
      <c r="C190" s="2"/>
      <c r="D190" s="2"/>
    </row>
    <row r="191" spans="1:14" customFormat="1">
      <c r="A191" s="1"/>
      <c r="B191" s="3">
        <f>MachinesOnSite!B192</f>
        <v>0</v>
      </c>
      <c r="C191" s="2"/>
      <c r="D191" s="2"/>
    </row>
    <row r="192" spans="1:14" customFormat="1">
      <c r="A192" s="1"/>
      <c r="B192" s="3">
        <f>MachinesOnSite!B193</f>
        <v>0</v>
      </c>
      <c r="C192" s="2"/>
      <c r="D192" s="2"/>
    </row>
    <row r="193" spans="1:4" customFormat="1">
      <c r="A193" s="1"/>
      <c r="B193" s="3">
        <f>MachinesOnSite!B194</f>
        <v>0</v>
      </c>
      <c r="C193" s="2"/>
      <c r="D193" s="2"/>
    </row>
    <row r="194" spans="1:4" customFormat="1">
      <c r="A194" s="1"/>
      <c r="B194" s="3">
        <f>MachinesOnSite!B195</f>
        <v>0</v>
      </c>
      <c r="C194" s="2"/>
      <c r="D194" s="2"/>
    </row>
    <row r="195" spans="1:4" customFormat="1">
      <c r="A195" s="1"/>
      <c r="B195" s="3">
        <f>MachinesOnSite!B196</f>
        <v>0</v>
      </c>
      <c r="C195" s="2"/>
      <c r="D195" s="2"/>
    </row>
    <row r="196" spans="1:4" customFormat="1">
      <c r="A196" s="1"/>
      <c r="B196" s="3">
        <f>MachinesOnSite!B197</f>
        <v>0</v>
      </c>
      <c r="C196" s="2"/>
      <c r="D196" s="2"/>
    </row>
    <row r="197" spans="1:4" customFormat="1">
      <c r="A197" s="1"/>
      <c r="B197" s="3">
        <f>MachinesOnSite!B198</f>
        <v>0</v>
      </c>
      <c r="C197" s="2"/>
      <c r="D197" s="2"/>
    </row>
    <row r="198" spans="1:4" customFormat="1">
      <c r="A198" s="1"/>
      <c r="B198" s="3">
        <f>MachinesOnSite!B199</f>
        <v>0</v>
      </c>
      <c r="C198" s="2"/>
      <c r="D198" s="2"/>
    </row>
    <row r="199" spans="1:4" customFormat="1">
      <c r="A199" s="1"/>
      <c r="B199" s="3">
        <f>MachinesOnSite!B200</f>
        <v>0</v>
      </c>
      <c r="C199" s="2"/>
      <c r="D199" s="2"/>
    </row>
    <row r="200" spans="1:4" customFormat="1">
      <c r="A200" s="1"/>
      <c r="B200" s="3">
        <f>MachinesOnSite!B201</f>
        <v>0</v>
      </c>
      <c r="C200" s="2"/>
      <c r="D200" s="2"/>
    </row>
    <row r="201" spans="1:4" customFormat="1">
      <c r="A201" s="1"/>
      <c r="B201" s="3">
        <f>MachinesOnSite!B202</f>
        <v>0</v>
      </c>
      <c r="C201" s="2"/>
      <c r="D201" s="2"/>
    </row>
    <row r="202" spans="1:4" customFormat="1">
      <c r="A202" s="1"/>
      <c r="B202" s="3">
        <f>MachinesOnSite!B203</f>
        <v>0</v>
      </c>
      <c r="C202" s="2"/>
      <c r="D202" s="2"/>
    </row>
    <row r="203" spans="1:4" customFormat="1">
      <c r="A203" s="1"/>
      <c r="B203" s="3">
        <f>MachinesOnSite!B204</f>
        <v>0</v>
      </c>
      <c r="C203" s="2"/>
      <c r="D203" s="2"/>
    </row>
    <row r="204" spans="1:4" customFormat="1">
      <c r="A204" s="1"/>
      <c r="B204" s="3">
        <f>MachinesOnSite!B205</f>
        <v>0</v>
      </c>
      <c r="C204" s="2"/>
      <c r="D204" s="2"/>
    </row>
    <row r="205" spans="1:4" customFormat="1">
      <c r="A205" s="1"/>
      <c r="B205" s="3">
        <f>MachinesOnSite!B206</f>
        <v>0</v>
      </c>
      <c r="C205" s="2"/>
      <c r="D205" s="2"/>
    </row>
    <row r="206" spans="1:4" customFormat="1">
      <c r="A206" s="1"/>
      <c r="B206" s="3">
        <f>MachinesOnSite!B207</f>
        <v>0</v>
      </c>
      <c r="C206" s="2"/>
      <c r="D206" s="2"/>
    </row>
    <row r="207" spans="1:4" customFormat="1">
      <c r="A207" s="1"/>
      <c r="B207" s="3">
        <f>MachinesOnSite!B208</f>
        <v>0</v>
      </c>
      <c r="C207" s="2"/>
      <c r="D207" s="2"/>
    </row>
    <row r="208" spans="1:4" customFormat="1">
      <c r="A208" s="1"/>
      <c r="B208" s="3">
        <f>MachinesOnSite!B209</f>
        <v>0</v>
      </c>
      <c r="C208" s="2"/>
      <c r="D208" s="2"/>
    </row>
    <row r="209" spans="1:4" customFormat="1">
      <c r="A209" s="1"/>
      <c r="B209" s="3">
        <f>MachinesOnSite!B210</f>
        <v>0</v>
      </c>
      <c r="C209" s="2"/>
      <c r="D209" s="2"/>
    </row>
    <row r="210" spans="1:4" customFormat="1">
      <c r="A210" s="1"/>
      <c r="B210" s="3">
        <f>MachinesOnSite!B211</f>
        <v>0</v>
      </c>
      <c r="C210" s="2"/>
      <c r="D210" s="2"/>
    </row>
    <row r="211" spans="1:4" customFormat="1">
      <c r="A211" s="1"/>
      <c r="B211" s="3">
        <f>MachinesOnSite!B212</f>
        <v>0</v>
      </c>
      <c r="C211" s="2"/>
      <c r="D211" s="2"/>
    </row>
    <row r="212" spans="1:4" customFormat="1">
      <c r="A212" s="1"/>
      <c r="B212" s="3">
        <f>MachinesOnSite!B213</f>
        <v>0</v>
      </c>
      <c r="C212" s="2"/>
      <c r="D212" s="2"/>
    </row>
    <row r="213" spans="1:4" customFormat="1">
      <c r="A213" s="1"/>
      <c r="B213" s="3">
        <f>MachinesOnSite!B214</f>
        <v>0</v>
      </c>
      <c r="C213" s="2"/>
      <c r="D213" s="2"/>
    </row>
    <row r="214" spans="1:4" customFormat="1">
      <c r="A214" s="1"/>
      <c r="B214" s="3">
        <f>MachinesOnSite!B215</f>
        <v>0</v>
      </c>
      <c r="C214" s="2"/>
      <c r="D214" s="2"/>
    </row>
    <row r="215" spans="1:4" customFormat="1">
      <c r="A215" s="1"/>
      <c r="B215" s="3">
        <f>MachinesOnSite!B216</f>
        <v>0</v>
      </c>
      <c r="C215" s="2"/>
      <c r="D215" s="2"/>
    </row>
    <row r="216" spans="1:4" customFormat="1">
      <c r="A216" s="1"/>
      <c r="B216" s="3">
        <f>MachinesOnSite!B217</f>
        <v>0</v>
      </c>
      <c r="C216" s="2"/>
      <c r="D216" s="2"/>
    </row>
    <row r="217" spans="1:4" customFormat="1">
      <c r="A217" s="1"/>
      <c r="B217" s="3">
        <f>MachinesOnSite!B218</f>
        <v>0</v>
      </c>
      <c r="C217" s="2"/>
      <c r="D217" s="2"/>
    </row>
    <row r="218" spans="1:4" customFormat="1">
      <c r="A218" s="1"/>
      <c r="B218" s="3">
        <f>MachinesOnSite!B219</f>
        <v>0</v>
      </c>
      <c r="C218" s="2"/>
      <c r="D218" s="2"/>
    </row>
    <row r="219" spans="1:4" customFormat="1">
      <c r="A219" s="1"/>
      <c r="B219" s="3">
        <f>MachinesOnSite!B220</f>
        <v>0</v>
      </c>
      <c r="C219" s="2"/>
      <c r="D219" s="2"/>
    </row>
    <row r="220" spans="1:4" customFormat="1">
      <c r="A220" s="1"/>
      <c r="B220" s="3">
        <f>MachinesOnSite!B221</f>
        <v>0</v>
      </c>
      <c r="C220" s="2"/>
      <c r="D220" s="2"/>
    </row>
    <row r="221" spans="1:4" customFormat="1">
      <c r="A221" s="1"/>
      <c r="B221" s="3">
        <f>MachinesOnSite!B222</f>
        <v>0</v>
      </c>
      <c r="C221" s="2"/>
      <c r="D221" s="2"/>
    </row>
    <row r="222" spans="1:4" customFormat="1">
      <c r="A222" s="1"/>
      <c r="B222" s="3">
        <f>MachinesOnSite!B223</f>
        <v>0</v>
      </c>
      <c r="C222" s="2"/>
      <c r="D222" s="2"/>
    </row>
    <row r="223" spans="1:4" customFormat="1">
      <c r="A223" s="1"/>
      <c r="B223" s="3">
        <f>MachinesOnSite!B224</f>
        <v>0</v>
      </c>
      <c r="C223" s="2"/>
      <c r="D223" s="2"/>
    </row>
    <row r="224" spans="1:4" customFormat="1">
      <c r="A224" s="1"/>
      <c r="B224" s="3">
        <f>MachinesOnSite!B225</f>
        <v>0</v>
      </c>
      <c r="C224" s="2"/>
      <c r="D224" s="2"/>
    </row>
    <row r="225" spans="1:4" customFormat="1">
      <c r="A225" s="1"/>
      <c r="B225" s="3">
        <f>MachinesOnSite!B226</f>
        <v>0</v>
      </c>
      <c r="C225" s="2"/>
      <c r="D225" s="2"/>
    </row>
    <row r="226" spans="1:4" customFormat="1">
      <c r="A226" s="1"/>
      <c r="B226" s="3">
        <f>MachinesOnSite!B227</f>
        <v>0</v>
      </c>
      <c r="C226" s="2"/>
      <c r="D226" s="2"/>
    </row>
    <row r="227" spans="1:4" customFormat="1">
      <c r="A227" s="1"/>
      <c r="B227" s="3">
        <f>MachinesOnSite!B228</f>
        <v>0</v>
      </c>
      <c r="C227" s="2"/>
      <c r="D227" s="2"/>
    </row>
    <row r="228" spans="1:4" customFormat="1">
      <c r="A228" s="1"/>
      <c r="B228" s="3">
        <f>MachinesOnSite!B229</f>
        <v>0</v>
      </c>
      <c r="C228" s="2"/>
      <c r="D228" s="2"/>
    </row>
    <row r="229" spans="1:4" customFormat="1">
      <c r="A229" s="1"/>
      <c r="B229" s="3">
        <f>MachinesOnSite!B230</f>
        <v>0</v>
      </c>
      <c r="C229" s="2"/>
      <c r="D229" s="2"/>
    </row>
    <row r="230" spans="1:4" customFormat="1">
      <c r="A230" s="1"/>
      <c r="B230" s="3">
        <f>MachinesOnSite!B231</f>
        <v>0</v>
      </c>
      <c r="C230" s="2"/>
      <c r="D230" s="2"/>
    </row>
    <row r="231" spans="1:4" customFormat="1">
      <c r="A231" s="1"/>
      <c r="B231" s="3">
        <f>MachinesOnSite!B232</f>
        <v>0</v>
      </c>
      <c r="C231" s="2"/>
      <c r="D231" s="2"/>
    </row>
    <row r="232" spans="1:4" customFormat="1">
      <c r="A232" s="1"/>
      <c r="B232" s="3">
        <f>MachinesOnSite!B233</f>
        <v>0</v>
      </c>
      <c r="C232" s="2"/>
      <c r="D232" s="2"/>
    </row>
    <row r="233" spans="1:4" customFormat="1">
      <c r="A233" s="1"/>
      <c r="B233" s="3">
        <f>MachinesOnSite!B234</f>
        <v>0</v>
      </c>
      <c r="C233" s="2"/>
      <c r="D233" s="2"/>
    </row>
    <row r="234" spans="1:4" customFormat="1">
      <c r="A234" s="1"/>
      <c r="B234" s="3">
        <f>MachinesOnSite!B235</f>
        <v>0</v>
      </c>
      <c r="C234" s="2"/>
      <c r="D234" s="2"/>
    </row>
    <row r="235" spans="1:4" customFormat="1">
      <c r="A235" s="1"/>
      <c r="B235" s="3">
        <f>MachinesOnSite!B236</f>
        <v>0</v>
      </c>
      <c r="C235" s="2"/>
      <c r="D235" s="2"/>
    </row>
    <row r="236" spans="1:4" customFormat="1">
      <c r="A236" s="1"/>
      <c r="B236" s="3">
        <f>MachinesOnSite!B237</f>
        <v>0</v>
      </c>
      <c r="C236" s="2"/>
      <c r="D236" s="2"/>
    </row>
    <row r="237" spans="1:4" customFormat="1">
      <c r="A237" s="1"/>
      <c r="B237" s="3">
        <f>MachinesOnSite!B238</f>
        <v>0</v>
      </c>
      <c r="C237" s="2"/>
      <c r="D237" s="2"/>
    </row>
    <row r="238" spans="1:4" customFormat="1">
      <c r="A238" s="1"/>
      <c r="B238" s="3">
        <f>MachinesOnSite!B239</f>
        <v>0</v>
      </c>
      <c r="C238" s="2"/>
      <c r="D238" s="2"/>
    </row>
    <row r="239" spans="1:4" customFormat="1">
      <c r="A239" s="1"/>
      <c r="B239" s="3">
        <f>MachinesOnSite!B240</f>
        <v>0</v>
      </c>
      <c r="C239" s="2"/>
      <c r="D239" s="2"/>
    </row>
    <row r="240" spans="1:4" customFormat="1">
      <c r="A240" s="1"/>
      <c r="B240" s="3">
        <f>MachinesOnSite!B241</f>
        <v>0</v>
      </c>
      <c r="C240" s="2"/>
      <c r="D240" s="2"/>
    </row>
    <row r="241" spans="1:4" customFormat="1">
      <c r="A241" s="1"/>
      <c r="B241" s="3">
        <f>MachinesOnSite!B242</f>
        <v>0</v>
      </c>
      <c r="C241" s="2"/>
      <c r="D241" s="2"/>
    </row>
    <row r="242" spans="1:4" customFormat="1">
      <c r="A242" s="1"/>
      <c r="B242" s="3">
        <f>MachinesOnSite!B243</f>
        <v>0</v>
      </c>
      <c r="C242" s="2"/>
      <c r="D242" s="2"/>
    </row>
    <row r="243" spans="1:4" customFormat="1">
      <c r="A243" s="1"/>
      <c r="B243" s="3">
        <f>MachinesOnSite!B244</f>
        <v>0</v>
      </c>
      <c r="C243" s="2"/>
      <c r="D243" s="2"/>
    </row>
    <row r="244" spans="1:4" customFormat="1">
      <c r="A244" s="1"/>
      <c r="B244" s="3">
        <f>MachinesOnSite!B245</f>
        <v>0</v>
      </c>
      <c r="C244" s="2"/>
      <c r="D244" s="2"/>
    </row>
    <row r="245" spans="1:4" customFormat="1">
      <c r="A245" s="1"/>
      <c r="B245" s="3">
        <f>MachinesOnSite!B246</f>
        <v>0</v>
      </c>
      <c r="C245" s="2"/>
      <c r="D245" s="2"/>
    </row>
    <row r="246" spans="1:4" customFormat="1">
      <c r="A246" s="1"/>
      <c r="B246" s="3">
        <f>MachinesOnSite!B247</f>
        <v>0</v>
      </c>
      <c r="C246" s="2"/>
      <c r="D246" s="2"/>
    </row>
    <row r="247" spans="1:4" customFormat="1">
      <c r="A247" s="1"/>
      <c r="B247" s="3">
        <f>MachinesOnSite!B248</f>
        <v>0</v>
      </c>
      <c r="C247" s="2"/>
      <c r="D247" s="2"/>
    </row>
    <row r="248" spans="1:4" customFormat="1">
      <c r="A248" s="1"/>
      <c r="B248" s="3">
        <f>MachinesOnSite!B249</f>
        <v>0</v>
      </c>
      <c r="C248" s="2"/>
      <c r="D248" s="2"/>
    </row>
    <row r="249" spans="1:4" customFormat="1">
      <c r="A249" s="1"/>
      <c r="B249" s="3">
        <f>MachinesOnSite!B250</f>
        <v>0</v>
      </c>
      <c r="C249" s="2"/>
      <c r="D249" s="2"/>
    </row>
    <row r="250" spans="1:4" customFormat="1">
      <c r="A250" s="1"/>
      <c r="B250" s="3">
        <f>MachinesOnSite!B251</f>
        <v>0</v>
      </c>
      <c r="C250" s="2"/>
      <c r="D250" s="2"/>
    </row>
    <row r="251" spans="1:4" customFormat="1">
      <c r="A251" s="1"/>
      <c r="B251" s="3">
        <f>MachinesOnSite!B252</f>
        <v>0</v>
      </c>
      <c r="C251" s="2"/>
      <c r="D251" s="2"/>
    </row>
    <row r="252" spans="1:4" customFormat="1">
      <c r="A252" s="1"/>
      <c r="B252" s="3">
        <f>MachinesOnSite!B253</f>
        <v>0</v>
      </c>
      <c r="C252" s="2"/>
      <c r="D252" s="2"/>
    </row>
    <row r="253" spans="1:4" customFormat="1">
      <c r="A253" s="1"/>
      <c r="B253" s="3">
        <f>MachinesOnSite!B254</f>
        <v>0</v>
      </c>
      <c r="C253" s="2"/>
      <c r="D253" s="2"/>
    </row>
    <row r="254" spans="1:4" customFormat="1">
      <c r="A254" s="1"/>
      <c r="B254" s="3">
        <f>MachinesOnSite!B255</f>
        <v>0</v>
      </c>
      <c r="C254" s="2"/>
      <c r="D254" s="2"/>
    </row>
    <row r="255" spans="1:4" customFormat="1">
      <c r="A255" s="1"/>
      <c r="B255" s="3">
        <f>MachinesOnSite!B256</f>
        <v>0</v>
      </c>
      <c r="C255" s="2"/>
      <c r="D255" s="2"/>
    </row>
    <row r="256" spans="1:4" customFormat="1">
      <c r="A256" s="1"/>
      <c r="B256" s="3">
        <f>MachinesOnSite!B257</f>
        <v>0</v>
      </c>
      <c r="C256" s="2"/>
      <c r="D256" s="2"/>
    </row>
    <row r="257" spans="1:4" customFormat="1">
      <c r="A257" s="1"/>
      <c r="B257" s="3">
        <f>MachinesOnSite!B258</f>
        <v>0</v>
      </c>
      <c r="C257" s="2"/>
      <c r="D257" s="2"/>
    </row>
    <row r="258" spans="1:4" customFormat="1">
      <c r="A258" s="1"/>
      <c r="B258" s="3">
        <f>MachinesOnSite!B259</f>
        <v>0</v>
      </c>
      <c r="C258" s="2"/>
      <c r="D258" s="2"/>
    </row>
    <row r="259" spans="1:4" customFormat="1">
      <c r="A259" s="1"/>
      <c r="B259" s="3">
        <f>MachinesOnSite!B260</f>
        <v>0</v>
      </c>
      <c r="C259" s="2"/>
      <c r="D259" s="2"/>
    </row>
    <row r="260" spans="1:4" customFormat="1">
      <c r="A260" s="1"/>
      <c r="B260" s="3">
        <f>MachinesOnSite!B261</f>
        <v>0</v>
      </c>
      <c r="C260" s="2"/>
      <c r="D260" s="2"/>
    </row>
    <row r="261" spans="1:4" customFormat="1">
      <c r="A261" s="1"/>
      <c r="B261" s="3">
        <f>MachinesOnSite!B262</f>
        <v>0</v>
      </c>
      <c r="C261" s="2"/>
      <c r="D261" s="2"/>
    </row>
    <row r="262" spans="1:4" customFormat="1">
      <c r="A262" s="1"/>
      <c r="B262" s="3">
        <f>MachinesOnSite!B263</f>
        <v>0</v>
      </c>
      <c r="C262" s="2"/>
      <c r="D262" s="2"/>
    </row>
    <row r="263" spans="1:4" customFormat="1">
      <c r="A263" s="1"/>
      <c r="B263" s="3">
        <f>MachinesOnSite!B264</f>
        <v>0</v>
      </c>
      <c r="C263" s="2"/>
      <c r="D263" s="2"/>
    </row>
    <row r="264" spans="1:4" customFormat="1">
      <c r="A264" s="1"/>
      <c r="B264" s="3">
        <f>MachinesOnSite!B265</f>
        <v>0</v>
      </c>
      <c r="C264" s="2"/>
      <c r="D264" s="2"/>
    </row>
    <row r="265" spans="1:4" customFormat="1">
      <c r="A265" s="1"/>
      <c r="B265" s="3">
        <f>MachinesOnSite!B266</f>
        <v>0</v>
      </c>
      <c r="C265" s="2"/>
      <c r="D265" s="2"/>
    </row>
    <row r="266" spans="1:4" customFormat="1">
      <c r="A266" s="1"/>
      <c r="B266" s="3">
        <f>MachinesOnSite!B267</f>
        <v>0</v>
      </c>
      <c r="C266" s="2"/>
      <c r="D266" s="2"/>
    </row>
    <row r="267" spans="1:4" customFormat="1">
      <c r="A267" s="1"/>
      <c r="B267" s="3">
        <f>MachinesOnSite!B268</f>
        <v>0</v>
      </c>
      <c r="C267" s="2"/>
      <c r="D267" s="2"/>
    </row>
    <row r="268" spans="1:4" customFormat="1">
      <c r="A268" s="1"/>
      <c r="B268" s="3">
        <f>MachinesOnSite!B269</f>
        <v>0</v>
      </c>
      <c r="C268" s="2"/>
      <c r="D268" s="2"/>
    </row>
    <row r="269" spans="1:4" customFormat="1">
      <c r="A269" s="1"/>
      <c r="B269" s="3">
        <f>MachinesOnSite!B270</f>
        <v>0</v>
      </c>
      <c r="C269" s="2"/>
      <c r="D269" s="2"/>
    </row>
    <row r="270" spans="1:4" customFormat="1">
      <c r="A270" s="1"/>
      <c r="B270" s="3">
        <f>MachinesOnSite!B271</f>
        <v>0</v>
      </c>
      <c r="C270" s="2"/>
      <c r="D270" s="2"/>
    </row>
    <row r="271" spans="1:4" customFormat="1">
      <c r="A271" s="1"/>
      <c r="B271" s="3">
        <f>MachinesOnSite!B272</f>
        <v>0</v>
      </c>
      <c r="C271" s="2"/>
      <c r="D271" s="2"/>
    </row>
    <row r="272" spans="1:4" customFormat="1">
      <c r="A272" s="1"/>
      <c r="B272" s="3">
        <f>MachinesOnSite!B273</f>
        <v>0</v>
      </c>
      <c r="C272" s="2"/>
      <c r="D272" s="2"/>
    </row>
    <row r="273" spans="1:4" customFormat="1">
      <c r="A273" s="1"/>
      <c r="B273" s="3">
        <f>MachinesOnSite!B274</f>
        <v>0</v>
      </c>
      <c r="C273" s="2"/>
      <c r="D273" s="2"/>
    </row>
    <row r="274" spans="1:4" customFormat="1">
      <c r="A274" s="1"/>
      <c r="B274" s="3">
        <f>MachinesOnSite!B275</f>
        <v>0</v>
      </c>
      <c r="C274" s="2"/>
      <c r="D274" s="2"/>
    </row>
    <row r="275" spans="1:4" customFormat="1">
      <c r="A275" s="1"/>
      <c r="B275" s="3">
        <f>MachinesOnSite!B276</f>
        <v>0</v>
      </c>
      <c r="C275" s="2"/>
      <c r="D275" s="2"/>
    </row>
    <row r="276" spans="1:4" customFormat="1">
      <c r="A276" s="1"/>
      <c r="B276" s="3">
        <f>MachinesOnSite!B277</f>
        <v>0</v>
      </c>
      <c r="C276" s="2"/>
      <c r="D276" s="2"/>
    </row>
    <row r="277" spans="1:4" customFormat="1">
      <c r="A277" s="1"/>
      <c r="B277" s="3">
        <f>MachinesOnSite!B278</f>
        <v>0</v>
      </c>
      <c r="C277" s="2"/>
      <c r="D277" s="2"/>
    </row>
    <row r="278" spans="1:4" customFormat="1">
      <c r="A278" s="1"/>
      <c r="B278" s="3">
        <f>MachinesOnSite!B279</f>
        <v>0</v>
      </c>
      <c r="C278" s="2"/>
      <c r="D278" s="2"/>
    </row>
    <row r="279" spans="1:4" customFormat="1">
      <c r="A279" s="1"/>
      <c r="B279" s="3">
        <f>MachinesOnSite!B280</f>
        <v>0</v>
      </c>
      <c r="C279" s="2"/>
      <c r="D279" s="2"/>
    </row>
    <row r="280" spans="1:4" customFormat="1">
      <c r="A280" s="1"/>
      <c r="B280" s="3">
        <f>MachinesOnSite!B281</f>
        <v>0</v>
      </c>
      <c r="C280" s="2"/>
      <c r="D280" s="2"/>
    </row>
    <row r="281" spans="1:4" customFormat="1">
      <c r="A281" s="1"/>
      <c r="B281" s="3">
        <f>MachinesOnSite!B282</f>
        <v>0</v>
      </c>
      <c r="C281" s="2"/>
      <c r="D281" s="2"/>
    </row>
    <row r="282" spans="1:4" customFormat="1">
      <c r="A282" s="1"/>
      <c r="B282" s="3">
        <f>MachinesOnSite!B283</f>
        <v>0</v>
      </c>
      <c r="C282" s="2"/>
      <c r="D282" s="2"/>
    </row>
    <row r="283" spans="1:4" customFormat="1">
      <c r="A283" s="1"/>
      <c r="B283" s="3">
        <f>MachinesOnSite!B284</f>
        <v>0</v>
      </c>
      <c r="C283" s="2"/>
      <c r="D283" s="2"/>
    </row>
    <row r="284" spans="1:4" customFormat="1">
      <c r="A284" s="1"/>
      <c r="B284" s="3">
        <f>MachinesOnSite!B285</f>
        <v>0</v>
      </c>
      <c r="C284" s="2"/>
      <c r="D284" s="2"/>
    </row>
    <row r="285" spans="1:4" customFormat="1">
      <c r="A285" s="1"/>
      <c r="B285" s="3">
        <f>MachinesOnSite!B286</f>
        <v>0</v>
      </c>
      <c r="C285" s="2"/>
      <c r="D285" s="2"/>
    </row>
    <row r="286" spans="1:4" customFormat="1">
      <c r="A286" s="1"/>
      <c r="B286" s="3">
        <f>MachinesOnSite!B287</f>
        <v>0</v>
      </c>
      <c r="C286" s="2"/>
      <c r="D286" s="2"/>
    </row>
    <row r="287" spans="1:4" customFormat="1">
      <c r="A287" s="1"/>
      <c r="B287" s="3">
        <f>MachinesOnSite!B288</f>
        <v>0</v>
      </c>
      <c r="C287" s="2"/>
      <c r="D287" s="2"/>
    </row>
    <row r="288" spans="1:4" customFormat="1">
      <c r="A288" s="1"/>
      <c r="B288" s="3">
        <f>MachinesOnSite!B289</f>
        <v>0</v>
      </c>
      <c r="C288" s="2"/>
      <c r="D288" s="2"/>
    </row>
    <row r="289" spans="1:4" customFormat="1">
      <c r="A289" s="1"/>
      <c r="B289" s="3">
        <f>MachinesOnSite!B290</f>
        <v>0</v>
      </c>
      <c r="C289" s="2"/>
      <c r="D289" s="2"/>
    </row>
    <row r="290" spans="1:4" customFormat="1">
      <c r="A290" s="1"/>
      <c r="B290" s="3">
        <f>MachinesOnSite!B291</f>
        <v>0</v>
      </c>
      <c r="C290" s="2"/>
      <c r="D290" s="2"/>
    </row>
    <row r="291" spans="1:4" customFormat="1">
      <c r="A291" s="1"/>
      <c r="B291" s="3">
        <f>MachinesOnSite!B292</f>
        <v>0</v>
      </c>
      <c r="C291" s="2"/>
      <c r="D291" s="2"/>
    </row>
    <row r="292" spans="1:4" customFormat="1">
      <c r="A292" s="1"/>
      <c r="B292" s="3">
        <f>MachinesOnSite!B293</f>
        <v>0</v>
      </c>
      <c r="C292" s="2"/>
      <c r="D292" s="2"/>
    </row>
    <row r="293" spans="1:4" customFormat="1">
      <c r="A293" s="1"/>
      <c r="B293" s="3">
        <f>MachinesOnSite!B294</f>
        <v>0</v>
      </c>
      <c r="C293" s="2"/>
      <c r="D293" s="2"/>
    </row>
    <row r="294" spans="1:4" customFormat="1">
      <c r="A294" s="1"/>
      <c r="B294" s="3">
        <f>MachinesOnSite!B295</f>
        <v>0</v>
      </c>
      <c r="C294" s="2"/>
      <c r="D294" s="2"/>
    </row>
    <row r="295" spans="1:4" customFormat="1">
      <c r="A295" s="1"/>
      <c r="B295" s="3">
        <f>MachinesOnSite!B296</f>
        <v>0</v>
      </c>
      <c r="C295" s="2"/>
      <c r="D295" s="2"/>
    </row>
    <row r="296" spans="1:4" customFormat="1">
      <c r="A296" s="1"/>
      <c r="B296" s="3">
        <f>MachinesOnSite!B297</f>
        <v>0</v>
      </c>
      <c r="C296" s="2"/>
      <c r="D296" s="2"/>
    </row>
    <row r="297" spans="1:4" customFormat="1">
      <c r="A297" s="1"/>
      <c r="B297" s="3">
        <f>MachinesOnSite!B298</f>
        <v>0</v>
      </c>
      <c r="C297" s="2"/>
      <c r="D297" s="2"/>
    </row>
    <row r="298" spans="1:4" customFormat="1">
      <c r="A298" s="1"/>
      <c r="B298" s="3">
        <f>MachinesOnSite!B299</f>
        <v>0</v>
      </c>
      <c r="C298" s="2"/>
      <c r="D298" s="2"/>
    </row>
    <row r="299" spans="1:4" customFormat="1">
      <c r="A299" s="1"/>
      <c r="B299" s="3">
        <f>MachinesOnSite!B300</f>
        <v>0</v>
      </c>
      <c r="C299" s="2"/>
      <c r="D299" s="2"/>
    </row>
    <row r="300" spans="1:4" customFormat="1">
      <c r="A300" s="1"/>
      <c r="B300" s="3">
        <f>MachinesOnSite!B301</f>
        <v>0</v>
      </c>
      <c r="C300" s="2"/>
      <c r="D300" s="2"/>
    </row>
    <row r="301" spans="1:4" customFormat="1">
      <c r="A301" s="1"/>
      <c r="B301" s="3">
        <f>MachinesOnSite!B302</f>
        <v>0</v>
      </c>
      <c r="C301" s="2"/>
      <c r="D301" s="2"/>
    </row>
    <row r="302" spans="1:4" customFormat="1">
      <c r="A302" s="1"/>
      <c r="B302" s="3">
        <f>MachinesOnSite!B303</f>
        <v>0</v>
      </c>
      <c r="C302" s="2"/>
      <c r="D302" s="2"/>
    </row>
    <row r="303" spans="1:4" customFormat="1">
      <c r="A303" s="1"/>
      <c r="B303" s="3">
        <f>MachinesOnSite!B304</f>
        <v>0</v>
      </c>
      <c r="C303" s="2"/>
      <c r="D303" s="2"/>
    </row>
    <row r="304" spans="1:4" customFormat="1">
      <c r="A304" s="1"/>
      <c r="B304" s="3">
        <f>MachinesOnSite!B305</f>
        <v>0</v>
      </c>
      <c r="C304" s="2"/>
      <c r="D304" s="2"/>
    </row>
    <row r="305" spans="1:4" customFormat="1">
      <c r="A305" s="1"/>
      <c r="B305" s="3">
        <f>MachinesOnSite!B306</f>
        <v>0</v>
      </c>
      <c r="C305" s="2"/>
      <c r="D305" s="2"/>
    </row>
    <row r="306" spans="1:4" customFormat="1">
      <c r="A306" s="1"/>
      <c r="B306" s="3">
        <f>MachinesOnSite!B307</f>
        <v>0</v>
      </c>
      <c r="C306" s="2"/>
      <c r="D306" s="2"/>
    </row>
    <row r="307" spans="1:4" customFormat="1">
      <c r="A307" s="1"/>
      <c r="B307" s="3">
        <f>MachinesOnSite!B308</f>
        <v>0</v>
      </c>
      <c r="C307" s="2"/>
      <c r="D307" s="2"/>
    </row>
    <row r="308" spans="1:4" customFormat="1">
      <c r="A308" s="1"/>
      <c r="B308" s="3">
        <f>MachinesOnSite!B309</f>
        <v>0</v>
      </c>
      <c r="C308" s="2"/>
      <c r="D308" s="2"/>
    </row>
    <row r="309" spans="1:4" customFormat="1">
      <c r="A309" s="1"/>
      <c r="B309" s="3">
        <f>MachinesOnSite!B310</f>
        <v>0</v>
      </c>
      <c r="C309" s="2"/>
      <c r="D309" s="2"/>
    </row>
    <row r="310" spans="1:4" customFormat="1">
      <c r="A310" s="1"/>
      <c r="B310" s="3">
        <f>MachinesOnSite!B311</f>
        <v>0</v>
      </c>
      <c r="C310" s="2"/>
      <c r="D310" s="2"/>
    </row>
    <row r="311" spans="1:4" customFormat="1">
      <c r="A311" s="1"/>
      <c r="B311" s="3">
        <f>MachinesOnSite!B312</f>
        <v>0</v>
      </c>
      <c r="C311" s="2"/>
      <c r="D311" s="2"/>
    </row>
    <row r="312" spans="1:4" customFormat="1">
      <c r="A312" s="1"/>
      <c r="B312" s="3">
        <f>MachinesOnSite!B313</f>
        <v>0</v>
      </c>
      <c r="C312" s="2"/>
      <c r="D312" s="2"/>
    </row>
    <row r="313" spans="1:4" customFormat="1">
      <c r="A313" s="1"/>
      <c r="B313" s="3">
        <f>MachinesOnSite!B314</f>
        <v>0</v>
      </c>
      <c r="C313" s="2"/>
      <c r="D313" s="2"/>
    </row>
    <row r="314" spans="1:4" customFormat="1">
      <c r="A314" s="1"/>
      <c r="B314" s="3">
        <f>MachinesOnSite!B315</f>
        <v>0</v>
      </c>
      <c r="C314" s="2"/>
      <c r="D314" s="2"/>
    </row>
    <row r="315" spans="1:4" customFormat="1">
      <c r="A315" s="1"/>
      <c r="B315" s="3">
        <f>MachinesOnSite!B316</f>
        <v>0</v>
      </c>
      <c r="C315" s="2"/>
      <c r="D315" s="2"/>
    </row>
    <row r="316" spans="1:4" customFormat="1">
      <c r="A316" s="1"/>
      <c r="B316" s="3">
        <f>MachinesOnSite!B317</f>
        <v>0</v>
      </c>
      <c r="C316" s="2"/>
      <c r="D316" s="2"/>
    </row>
    <row r="317" spans="1:4" customFormat="1">
      <c r="A317" s="1"/>
      <c r="B317" s="3">
        <f>MachinesOnSite!B318</f>
        <v>0</v>
      </c>
      <c r="C317" s="2"/>
      <c r="D317" s="2"/>
    </row>
    <row r="318" spans="1:4" customFormat="1">
      <c r="A318" s="1"/>
      <c r="B318" s="3">
        <f>MachinesOnSite!B319</f>
        <v>0</v>
      </c>
      <c r="C318" s="2"/>
      <c r="D318" s="2"/>
    </row>
    <row r="319" spans="1:4" customFormat="1">
      <c r="A319" s="1"/>
      <c r="B319" s="3">
        <f>MachinesOnSite!B320</f>
        <v>0</v>
      </c>
      <c r="C319" s="2"/>
      <c r="D319" s="2"/>
    </row>
    <row r="320" spans="1:4" customFormat="1">
      <c r="A320" s="1"/>
      <c r="B320" s="3">
        <f>MachinesOnSite!B321</f>
        <v>0</v>
      </c>
      <c r="C320" s="2"/>
      <c r="D320" s="2"/>
    </row>
    <row r="321" spans="1:4" customFormat="1">
      <c r="A321" s="1"/>
      <c r="B321" s="3">
        <f>MachinesOnSite!B322</f>
        <v>0</v>
      </c>
      <c r="C321" s="2"/>
      <c r="D321" s="2"/>
    </row>
    <row r="322" spans="1:4" customFormat="1">
      <c r="A322" s="1"/>
      <c r="B322" s="3">
        <f>MachinesOnSite!B323</f>
        <v>0</v>
      </c>
      <c r="C322" s="2"/>
      <c r="D322" s="2"/>
    </row>
    <row r="323" spans="1:4" customFormat="1">
      <c r="A323" s="1"/>
      <c r="B323" s="3">
        <f>MachinesOnSite!B324</f>
        <v>0</v>
      </c>
      <c r="C323" s="2"/>
      <c r="D323" s="2"/>
    </row>
    <row r="324" spans="1:4" customFormat="1">
      <c r="A324" s="1"/>
      <c r="B324" s="3">
        <f>MachinesOnSite!B325</f>
        <v>0</v>
      </c>
      <c r="C324" s="2"/>
      <c r="D324" s="2"/>
    </row>
    <row r="325" spans="1:4" customFormat="1">
      <c r="A325" s="1"/>
      <c r="B325" s="3">
        <f>MachinesOnSite!B326</f>
        <v>0</v>
      </c>
      <c r="C325" s="2"/>
      <c r="D325" s="2"/>
    </row>
    <row r="326" spans="1:4" customFormat="1">
      <c r="A326" s="1"/>
      <c r="B326" s="3">
        <f>MachinesOnSite!B327</f>
        <v>0</v>
      </c>
      <c r="C326" s="2"/>
      <c r="D326" s="2"/>
    </row>
    <row r="327" spans="1:4" customFormat="1">
      <c r="A327" s="1"/>
      <c r="B327" s="3">
        <f>MachinesOnSite!B328</f>
        <v>0</v>
      </c>
      <c r="C327" s="2"/>
      <c r="D327" s="2"/>
    </row>
    <row r="328" spans="1:4" customFormat="1">
      <c r="A328" s="1"/>
      <c r="B328" s="3">
        <f>MachinesOnSite!B329</f>
        <v>0</v>
      </c>
      <c r="C328" s="2"/>
      <c r="D328" s="2"/>
    </row>
    <row r="329" spans="1:4" customFormat="1">
      <c r="A329" s="1"/>
      <c r="B329" s="3">
        <f>MachinesOnSite!B330</f>
        <v>0</v>
      </c>
      <c r="C329" s="2"/>
      <c r="D329" s="2"/>
    </row>
    <row r="330" spans="1:4" customFormat="1">
      <c r="A330" s="1"/>
      <c r="B330" s="3">
        <f>MachinesOnSite!B331</f>
        <v>0</v>
      </c>
      <c r="C330" s="2"/>
      <c r="D330" s="2"/>
    </row>
    <row r="331" spans="1:4" customFormat="1">
      <c r="A331" s="1"/>
      <c r="B331" s="3">
        <f>MachinesOnSite!B332</f>
        <v>0</v>
      </c>
      <c r="C331" s="2"/>
      <c r="D331" s="2"/>
    </row>
    <row r="332" spans="1:4" customFormat="1">
      <c r="A332" s="1"/>
      <c r="B332" s="3">
        <f>MachinesOnSite!B333</f>
        <v>0</v>
      </c>
      <c r="C332" s="2"/>
      <c r="D332" s="2"/>
    </row>
    <row r="333" spans="1:4" customFormat="1">
      <c r="A333" s="1"/>
      <c r="B333" s="3">
        <f>MachinesOnSite!B334</f>
        <v>0</v>
      </c>
      <c r="C333" s="2"/>
      <c r="D333" s="2"/>
    </row>
    <row r="334" spans="1:4" customFormat="1">
      <c r="A334" s="1"/>
      <c r="B334" s="3">
        <f>MachinesOnSite!B335</f>
        <v>0</v>
      </c>
      <c r="C334" s="2"/>
      <c r="D334" s="2"/>
    </row>
    <row r="335" spans="1:4" customFormat="1">
      <c r="A335" s="1"/>
      <c r="B335" s="3">
        <f>MachinesOnSite!B336</f>
        <v>0</v>
      </c>
      <c r="C335" s="2"/>
      <c r="D335" s="2"/>
    </row>
    <row r="336" spans="1:4" customFormat="1">
      <c r="A336" s="1"/>
      <c r="B336" s="3">
        <f>MachinesOnSite!B337</f>
        <v>0</v>
      </c>
      <c r="C336" s="2"/>
      <c r="D336" s="2"/>
    </row>
    <row r="337" spans="1:4" customFormat="1">
      <c r="A337" s="1"/>
      <c r="B337" s="3">
        <f>MachinesOnSite!B338</f>
        <v>0</v>
      </c>
      <c r="C337" s="2"/>
      <c r="D337" s="2"/>
    </row>
    <row r="338" spans="1:4" customFormat="1">
      <c r="A338" s="1"/>
      <c r="B338" s="3">
        <f>MachinesOnSite!B339</f>
        <v>0</v>
      </c>
      <c r="C338" s="2"/>
      <c r="D338" s="2"/>
    </row>
    <row r="339" spans="1:4" customFormat="1">
      <c r="A339" s="1"/>
      <c r="B339" s="3">
        <f>MachinesOnSite!B340</f>
        <v>0</v>
      </c>
      <c r="C339" s="2"/>
      <c r="D339" s="2"/>
    </row>
    <row r="340" spans="1:4" customFormat="1">
      <c r="A340" s="1"/>
      <c r="B340" s="3">
        <f>MachinesOnSite!B341</f>
        <v>0</v>
      </c>
      <c r="C340" s="2"/>
      <c r="D340" s="2"/>
    </row>
    <row r="341" spans="1:4" customFormat="1">
      <c r="A341" s="1"/>
      <c r="B341" s="3">
        <f>MachinesOnSite!B342</f>
        <v>0</v>
      </c>
      <c r="C341" s="2"/>
      <c r="D341" s="2"/>
    </row>
    <row r="342" spans="1:4" customFormat="1">
      <c r="A342" s="1"/>
      <c r="B342" s="3">
        <f>MachinesOnSite!B343</f>
        <v>0</v>
      </c>
      <c r="C342" s="2"/>
      <c r="D342" s="2"/>
    </row>
    <row r="343" spans="1:4" customFormat="1">
      <c r="A343" s="1"/>
      <c r="B343" s="3">
        <f>MachinesOnSite!B344</f>
        <v>0</v>
      </c>
      <c r="C343" s="2"/>
      <c r="D343" s="2"/>
    </row>
    <row r="344" spans="1:4" customFormat="1">
      <c r="A344" s="1"/>
      <c r="B344" s="3">
        <f>MachinesOnSite!B345</f>
        <v>0</v>
      </c>
      <c r="C344" s="2"/>
      <c r="D344" s="2"/>
    </row>
    <row r="345" spans="1:4" customFormat="1">
      <c r="A345" s="1"/>
      <c r="B345" s="3">
        <f>MachinesOnSite!B346</f>
        <v>0</v>
      </c>
      <c r="C345" s="2"/>
      <c r="D345" s="2"/>
    </row>
    <row r="346" spans="1:4" customFormat="1">
      <c r="A346" s="1"/>
      <c r="B346" s="3">
        <f>MachinesOnSite!B347</f>
        <v>0</v>
      </c>
      <c r="C346" s="2"/>
      <c r="D346" s="2"/>
    </row>
    <row r="347" spans="1:4" customFormat="1">
      <c r="A347" s="1"/>
      <c r="B347" s="3">
        <f>MachinesOnSite!B348</f>
        <v>0</v>
      </c>
      <c r="C347" s="2"/>
      <c r="D347" s="2"/>
    </row>
    <row r="348" spans="1:4" customFormat="1">
      <c r="A348" s="1"/>
      <c r="B348" s="3">
        <f>MachinesOnSite!B349</f>
        <v>0</v>
      </c>
      <c r="C348" s="2"/>
      <c r="D348" s="2"/>
    </row>
    <row r="349" spans="1:4" customFormat="1">
      <c r="A349" s="1"/>
      <c r="B349" s="3">
        <f>MachinesOnSite!B350</f>
        <v>0</v>
      </c>
      <c r="C349" s="2"/>
      <c r="D349" s="2"/>
    </row>
    <row r="350" spans="1:4" customFormat="1">
      <c r="A350" s="1"/>
      <c r="B350" s="3">
        <f>MachinesOnSite!B351</f>
        <v>0</v>
      </c>
      <c r="C350" s="2"/>
      <c r="D350" s="2"/>
    </row>
    <row r="351" spans="1:4" customFormat="1">
      <c r="A351" s="1"/>
      <c r="B351" s="3">
        <f>MachinesOnSite!B352</f>
        <v>0</v>
      </c>
      <c r="C351" s="2"/>
      <c r="D351" s="2"/>
    </row>
    <row r="352" spans="1:4" customFormat="1">
      <c r="A352" s="1"/>
      <c r="B352" s="3">
        <f>MachinesOnSite!B353</f>
        <v>0</v>
      </c>
      <c r="C352" s="2"/>
      <c r="D352" s="2"/>
    </row>
    <row r="353" spans="1:4" customFormat="1">
      <c r="A353" s="1"/>
      <c r="B353" s="3">
        <f>MachinesOnSite!B354</f>
        <v>0</v>
      </c>
      <c r="C353" s="2"/>
      <c r="D353" s="2"/>
    </row>
    <row r="354" spans="1:4" customFormat="1">
      <c r="A354" s="1"/>
      <c r="B354" s="3">
        <f>MachinesOnSite!B355</f>
        <v>0</v>
      </c>
      <c r="C354" s="2"/>
      <c r="D354" s="2"/>
    </row>
    <row r="355" spans="1:4" customFormat="1">
      <c r="A355" s="1"/>
      <c r="B355" s="3">
        <f>MachinesOnSite!B356</f>
        <v>0</v>
      </c>
      <c r="C355" s="2"/>
      <c r="D355" s="2"/>
    </row>
    <row r="356" spans="1:4" customFormat="1">
      <c r="A356" s="1"/>
      <c r="B356" s="3">
        <f>MachinesOnSite!B357</f>
        <v>0</v>
      </c>
      <c r="C356" s="2"/>
      <c r="D356" s="2"/>
    </row>
    <row r="357" spans="1:4" customFormat="1">
      <c r="A357" s="1"/>
      <c r="B357" s="3">
        <f>MachinesOnSite!B358</f>
        <v>0</v>
      </c>
      <c r="C357" s="2"/>
      <c r="D357" s="2"/>
    </row>
    <row r="358" spans="1:4" customFormat="1">
      <c r="A358" s="1"/>
      <c r="B358" s="3">
        <f>MachinesOnSite!B359</f>
        <v>0</v>
      </c>
      <c r="C358" s="2"/>
      <c r="D358" s="2"/>
    </row>
    <row r="359" spans="1:4" customFormat="1">
      <c r="A359" s="1"/>
      <c r="B359" s="3">
        <f>MachinesOnSite!B360</f>
        <v>0</v>
      </c>
      <c r="C359" s="2"/>
      <c r="D359" s="2"/>
    </row>
    <row r="360" spans="1:4" customFormat="1">
      <c r="A360" s="1"/>
      <c r="B360" s="3">
        <f>MachinesOnSite!B361</f>
        <v>0</v>
      </c>
      <c r="C360" s="2"/>
      <c r="D360" s="2"/>
    </row>
    <row r="361" spans="1:4" customFormat="1">
      <c r="A361" s="1"/>
      <c r="B361" s="3">
        <f>MachinesOnSite!B362</f>
        <v>0</v>
      </c>
      <c r="C361" s="2"/>
      <c r="D361" s="2"/>
    </row>
    <row r="362" spans="1:4" customFormat="1">
      <c r="A362" s="1"/>
      <c r="B362" s="3">
        <f>MachinesOnSite!B363</f>
        <v>0</v>
      </c>
      <c r="C362" s="2"/>
      <c r="D362" s="2"/>
    </row>
    <row r="363" spans="1:4" customFormat="1">
      <c r="A363" s="1"/>
      <c r="B363" s="3">
        <f>MachinesOnSite!B364</f>
        <v>0</v>
      </c>
      <c r="C363" s="2"/>
      <c r="D363" s="2"/>
    </row>
    <row r="364" spans="1:4" customFormat="1">
      <c r="A364" s="1"/>
      <c r="B364" s="3">
        <f>MachinesOnSite!B365</f>
        <v>0</v>
      </c>
      <c r="C364" s="2"/>
      <c r="D364" s="2"/>
    </row>
    <row r="365" spans="1:4" customFormat="1">
      <c r="A365" s="1"/>
      <c r="B365" s="3">
        <f>MachinesOnSite!B366</f>
        <v>0</v>
      </c>
      <c r="C365" s="2"/>
      <c r="D365" s="2"/>
    </row>
    <row r="366" spans="1:4" customFormat="1">
      <c r="A366" s="1"/>
      <c r="B366" s="3">
        <f>MachinesOnSite!B367</f>
        <v>0</v>
      </c>
      <c r="C366" s="2"/>
      <c r="D366" s="2"/>
    </row>
    <row r="367" spans="1:4" customFormat="1">
      <c r="A367" s="1"/>
      <c r="B367" s="3">
        <f>MachinesOnSite!B368</f>
        <v>0</v>
      </c>
      <c r="C367" s="2"/>
      <c r="D367" s="2"/>
    </row>
    <row r="368" spans="1:4" customFormat="1">
      <c r="A368" s="1"/>
      <c r="B368" s="3">
        <f>MachinesOnSite!B369</f>
        <v>0</v>
      </c>
      <c r="C368" s="2"/>
      <c r="D368" s="2"/>
    </row>
    <row r="369" spans="1:4" customFormat="1">
      <c r="A369" s="1"/>
      <c r="B369" s="3">
        <f>MachinesOnSite!B370</f>
        <v>0</v>
      </c>
      <c r="C369" s="2"/>
      <c r="D369" s="2"/>
    </row>
    <row r="370" spans="1:4" customFormat="1">
      <c r="A370" s="1"/>
      <c r="B370" s="3">
        <f>MachinesOnSite!B371</f>
        <v>0</v>
      </c>
      <c r="C370" s="2"/>
      <c r="D370" s="2"/>
    </row>
    <row r="371" spans="1:4" customFormat="1">
      <c r="A371" s="1"/>
      <c r="B371" s="3">
        <f>MachinesOnSite!B372</f>
        <v>0</v>
      </c>
      <c r="C371" s="2"/>
      <c r="D371" s="2"/>
    </row>
    <row r="372" spans="1:4" customFormat="1">
      <c r="A372" s="1"/>
      <c r="B372" s="3">
        <f>MachinesOnSite!B373</f>
        <v>0</v>
      </c>
      <c r="C372" s="2"/>
      <c r="D372" s="2"/>
    </row>
    <row r="373" spans="1:4" customFormat="1">
      <c r="A373" s="1"/>
      <c r="B373" s="3">
        <f>MachinesOnSite!B374</f>
        <v>0</v>
      </c>
      <c r="C373" s="2"/>
      <c r="D373" s="2"/>
    </row>
    <row r="374" spans="1:4" customFormat="1">
      <c r="A374" s="1"/>
      <c r="B374" s="3">
        <f>MachinesOnSite!B375</f>
        <v>0</v>
      </c>
      <c r="C374" s="2"/>
      <c r="D374" s="2"/>
    </row>
    <row r="375" spans="1:4" customFormat="1">
      <c r="A375" s="1"/>
      <c r="B375" s="3">
        <f>MachinesOnSite!B376</f>
        <v>0</v>
      </c>
      <c r="C375" s="2"/>
      <c r="D375" s="2"/>
    </row>
    <row r="376" spans="1:4" customFormat="1">
      <c r="A376" s="1"/>
      <c r="B376" s="3">
        <f>MachinesOnSite!B377</f>
        <v>0</v>
      </c>
      <c r="C376" s="2"/>
      <c r="D376" s="2"/>
    </row>
    <row r="377" spans="1:4" customFormat="1">
      <c r="A377" s="1"/>
      <c r="B377" s="3">
        <f>MachinesOnSite!B378</f>
        <v>0</v>
      </c>
      <c r="C377" s="2"/>
      <c r="D377" s="2"/>
    </row>
    <row r="378" spans="1:4" customFormat="1">
      <c r="A378" s="1"/>
      <c r="B378" s="3">
        <f>MachinesOnSite!B379</f>
        <v>0</v>
      </c>
      <c r="C378" s="2"/>
      <c r="D378" s="2"/>
    </row>
    <row r="379" spans="1:4" customFormat="1">
      <c r="A379" s="1"/>
      <c r="B379" s="3">
        <f>MachinesOnSite!B380</f>
        <v>0</v>
      </c>
      <c r="C379" s="2"/>
      <c r="D379" s="2"/>
    </row>
    <row r="380" spans="1:4" customFormat="1">
      <c r="A380" s="1"/>
      <c r="B380" s="3">
        <f>MachinesOnSite!B381</f>
        <v>0</v>
      </c>
      <c r="C380" s="2"/>
      <c r="D380" s="2"/>
    </row>
    <row r="381" spans="1:4" customFormat="1">
      <c r="A381" s="1"/>
      <c r="B381" s="3">
        <f>MachinesOnSite!B382</f>
        <v>0</v>
      </c>
      <c r="C381" s="2"/>
      <c r="D381" s="2"/>
    </row>
    <row r="382" spans="1:4" customFormat="1">
      <c r="A382" s="1"/>
      <c r="B382" s="3">
        <f>MachinesOnSite!B383</f>
        <v>0</v>
      </c>
      <c r="C382" s="2"/>
      <c r="D382" s="2"/>
    </row>
    <row r="383" spans="1:4" customFormat="1">
      <c r="A383" s="1"/>
      <c r="B383" s="3">
        <f>MachinesOnSite!B384</f>
        <v>0</v>
      </c>
      <c r="C383" s="2"/>
      <c r="D383" s="2"/>
    </row>
    <row r="384" spans="1:4" customFormat="1">
      <c r="A384" s="1"/>
      <c r="B384" s="3">
        <f>MachinesOnSite!B385</f>
        <v>0</v>
      </c>
      <c r="C384" s="2"/>
      <c r="D384" s="2"/>
    </row>
    <row r="385" spans="1:4" customFormat="1">
      <c r="A385" s="1"/>
      <c r="B385" s="3">
        <f>MachinesOnSite!B386</f>
        <v>0</v>
      </c>
      <c r="C385" s="2"/>
      <c r="D385" s="2"/>
    </row>
    <row r="386" spans="1:4" customFormat="1">
      <c r="A386" s="1"/>
      <c r="B386" s="3">
        <f>MachinesOnSite!B387</f>
        <v>0</v>
      </c>
      <c r="C386" s="2"/>
      <c r="D386" s="2"/>
    </row>
    <row r="387" spans="1:4" customFormat="1">
      <c r="A387" s="1"/>
      <c r="B387" s="3">
        <f>MachinesOnSite!B388</f>
        <v>0</v>
      </c>
      <c r="C387" s="2"/>
      <c r="D387" s="2"/>
    </row>
    <row r="388" spans="1:4" customFormat="1">
      <c r="A388" s="1"/>
      <c r="B388" s="3">
        <f>MachinesOnSite!B389</f>
        <v>0</v>
      </c>
      <c r="C388" s="2"/>
      <c r="D388" s="2"/>
    </row>
    <row r="389" spans="1:4" customFormat="1">
      <c r="A389" s="1"/>
      <c r="B389" s="3">
        <f>MachinesOnSite!B390</f>
        <v>0</v>
      </c>
      <c r="C389" s="2"/>
      <c r="D389" s="2"/>
    </row>
    <row r="390" spans="1:4" customFormat="1">
      <c r="A390" s="1"/>
      <c r="B390" s="3">
        <f>MachinesOnSite!B391</f>
        <v>0</v>
      </c>
      <c r="C390" s="2"/>
      <c r="D390" s="2"/>
    </row>
    <row r="391" spans="1:4" customFormat="1">
      <c r="A391" s="1"/>
      <c r="B391" s="3">
        <f>MachinesOnSite!B392</f>
        <v>0</v>
      </c>
      <c r="C391" s="2"/>
      <c r="D391" s="2"/>
    </row>
    <row r="392" spans="1:4" customFormat="1">
      <c r="A392" s="1"/>
      <c r="B392" s="3">
        <f>MachinesOnSite!B393</f>
        <v>0</v>
      </c>
      <c r="C392" s="2"/>
      <c r="D392" s="2"/>
    </row>
    <row r="393" spans="1:4" customFormat="1">
      <c r="A393" s="1"/>
      <c r="B393" s="3">
        <f>MachinesOnSite!B394</f>
        <v>0</v>
      </c>
      <c r="C393" s="2"/>
      <c r="D393" s="2"/>
    </row>
    <row r="394" spans="1:4" customFormat="1">
      <c r="A394" s="1"/>
      <c r="B394" s="3">
        <f>MachinesOnSite!B395</f>
        <v>0</v>
      </c>
      <c r="C394" s="2"/>
      <c r="D394" s="2"/>
    </row>
    <row r="395" spans="1:4" customFormat="1">
      <c r="A395" s="1"/>
      <c r="B395" s="3">
        <f>MachinesOnSite!B396</f>
        <v>0</v>
      </c>
      <c r="C395" s="2"/>
      <c r="D395" s="2"/>
    </row>
    <row r="396" spans="1:4" customFormat="1">
      <c r="A396" s="1"/>
      <c r="B396" s="3">
        <f>MachinesOnSite!B397</f>
        <v>0</v>
      </c>
      <c r="C396" s="2"/>
      <c r="D396" s="2"/>
    </row>
    <row r="397" spans="1:4" customFormat="1">
      <c r="A397" s="1"/>
      <c r="B397" s="3">
        <f>MachinesOnSite!B398</f>
        <v>0</v>
      </c>
      <c r="C397" s="2"/>
      <c r="D397" s="2"/>
    </row>
    <row r="398" spans="1:4" customFormat="1">
      <c r="A398" s="1"/>
      <c r="B398" s="3">
        <f>MachinesOnSite!B399</f>
        <v>0</v>
      </c>
      <c r="C398" s="2"/>
      <c r="D398" s="2"/>
    </row>
    <row r="399" spans="1:4" customFormat="1">
      <c r="A399" s="1"/>
      <c r="B399" s="3">
        <f>MachinesOnSite!B400</f>
        <v>0</v>
      </c>
      <c r="C399" s="2"/>
      <c r="D399" s="2"/>
    </row>
    <row r="400" spans="1:4" customFormat="1">
      <c r="A400" s="1"/>
      <c r="B400" s="3">
        <f>MachinesOnSite!B401</f>
        <v>0</v>
      </c>
      <c r="C400" s="2"/>
      <c r="D400" s="2"/>
    </row>
    <row r="401" spans="1:4" customFormat="1">
      <c r="A401" s="1"/>
      <c r="B401" s="3">
        <f>MachinesOnSite!B402</f>
        <v>0</v>
      </c>
      <c r="C401" s="2"/>
      <c r="D401" s="2"/>
    </row>
    <row r="402" spans="1:4" customFormat="1">
      <c r="A402" s="1"/>
      <c r="B402" s="3">
        <f>MachinesOnSite!B403</f>
        <v>0</v>
      </c>
      <c r="C402" s="2"/>
      <c r="D402" s="2"/>
    </row>
    <row r="403" spans="1:4" customFormat="1">
      <c r="A403" s="1"/>
      <c r="B403" s="3">
        <f>MachinesOnSite!B404</f>
        <v>0</v>
      </c>
      <c r="C403" s="2"/>
      <c r="D403" s="2"/>
    </row>
    <row r="404" spans="1:4" customFormat="1">
      <c r="A404" s="1"/>
      <c r="B404" s="3">
        <f>MachinesOnSite!B405</f>
        <v>0</v>
      </c>
      <c r="C404" s="2"/>
      <c r="D404" s="2"/>
    </row>
    <row r="405" spans="1:4" customFormat="1">
      <c r="A405" s="1"/>
      <c r="B405" s="3">
        <f>MachinesOnSite!B406</f>
        <v>0</v>
      </c>
      <c r="C405" s="2"/>
      <c r="D405" s="2"/>
    </row>
    <row r="406" spans="1:4" customFormat="1">
      <c r="A406" s="1"/>
      <c r="B406" s="3">
        <f>MachinesOnSite!B407</f>
        <v>0</v>
      </c>
      <c r="C406" s="2"/>
      <c r="D406" s="2"/>
    </row>
    <row r="407" spans="1:4" customFormat="1">
      <c r="A407" s="1"/>
      <c r="B407" s="3">
        <f>MachinesOnSite!B408</f>
        <v>0</v>
      </c>
      <c r="C407" s="2"/>
      <c r="D407" s="2"/>
    </row>
    <row r="408" spans="1:4" customFormat="1">
      <c r="A408" s="1"/>
      <c r="B408" s="3">
        <f>MachinesOnSite!B409</f>
        <v>0</v>
      </c>
      <c r="C408" s="2"/>
      <c r="D408" s="2"/>
    </row>
    <row r="409" spans="1:4" customFormat="1">
      <c r="A409" s="1"/>
      <c r="B409" s="3">
        <f>MachinesOnSite!B410</f>
        <v>0</v>
      </c>
      <c r="C409" s="2"/>
      <c r="D409" s="2"/>
    </row>
    <row r="410" spans="1:4" customFormat="1">
      <c r="A410" s="1"/>
      <c r="B410" s="3">
        <f>MachinesOnSite!B411</f>
        <v>0</v>
      </c>
      <c r="C410" s="2"/>
      <c r="D410" s="2"/>
    </row>
    <row r="411" spans="1:4" customFormat="1">
      <c r="A411" s="1"/>
      <c r="B411" s="3">
        <f>MachinesOnSite!B412</f>
        <v>0</v>
      </c>
      <c r="C411" s="2"/>
      <c r="D411" s="2"/>
    </row>
    <row r="412" spans="1:4" customFormat="1">
      <c r="A412" s="1"/>
      <c r="B412" s="3">
        <f>MachinesOnSite!B413</f>
        <v>0</v>
      </c>
      <c r="C412" s="2"/>
      <c r="D412" s="2"/>
    </row>
    <row r="413" spans="1:4" customFormat="1">
      <c r="A413" s="1"/>
      <c r="B413" s="3">
        <f>MachinesOnSite!B414</f>
        <v>0</v>
      </c>
      <c r="C413" s="2"/>
      <c r="D413" s="2"/>
    </row>
    <row r="414" spans="1:4" customFormat="1">
      <c r="A414" s="1"/>
      <c r="B414" s="3">
        <f>MachinesOnSite!B415</f>
        <v>0</v>
      </c>
      <c r="C414" s="2"/>
      <c r="D414" s="2"/>
    </row>
    <row r="415" spans="1:4" customFormat="1">
      <c r="A415" s="1"/>
      <c r="B415" s="3">
        <f>MachinesOnSite!B416</f>
        <v>0</v>
      </c>
      <c r="C415" s="2"/>
      <c r="D415" s="2"/>
    </row>
    <row r="416" spans="1:4" customFormat="1">
      <c r="A416" s="1"/>
      <c r="B416" s="3">
        <f>MachinesOnSite!B417</f>
        <v>0</v>
      </c>
      <c r="C416" s="2"/>
      <c r="D416" s="2"/>
    </row>
    <row r="417" spans="1:4" customFormat="1">
      <c r="A417" s="1"/>
      <c r="B417" s="3">
        <f>MachinesOnSite!B418</f>
        <v>0</v>
      </c>
      <c r="C417" s="2"/>
      <c r="D417" s="2"/>
    </row>
    <row r="418" spans="1:4" customFormat="1">
      <c r="A418" s="1"/>
      <c r="B418" s="3">
        <f>MachinesOnSite!B419</f>
        <v>0</v>
      </c>
      <c r="C418" s="2"/>
      <c r="D418" s="2"/>
    </row>
    <row r="419" spans="1:4" customFormat="1">
      <c r="A419" s="1"/>
      <c r="B419" s="3">
        <f>MachinesOnSite!B420</f>
        <v>0</v>
      </c>
      <c r="C419" s="2"/>
      <c r="D419" s="2"/>
    </row>
    <row r="420" spans="1:4" customFormat="1">
      <c r="A420" s="1"/>
      <c r="B420" s="3">
        <f>MachinesOnSite!B421</f>
        <v>0</v>
      </c>
      <c r="C420" s="2"/>
      <c r="D420" s="2"/>
    </row>
    <row r="421" spans="1:4" customFormat="1">
      <c r="A421" s="1"/>
      <c r="B421" s="3">
        <f>MachinesOnSite!B422</f>
        <v>0</v>
      </c>
      <c r="C421" s="2"/>
      <c r="D421" s="2"/>
    </row>
    <row r="422" spans="1:4" customFormat="1">
      <c r="A422" s="1"/>
      <c r="B422" s="3">
        <f>MachinesOnSite!B423</f>
        <v>0</v>
      </c>
      <c r="C422" s="2"/>
      <c r="D422" s="2"/>
    </row>
    <row r="423" spans="1:4" customFormat="1">
      <c r="A423" s="1"/>
      <c r="B423" s="3">
        <f>MachinesOnSite!B424</f>
        <v>0</v>
      </c>
      <c r="C423" s="2"/>
      <c r="D423" s="2"/>
    </row>
    <row r="424" spans="1:4" customFormat="1">
      <c r="A424" s="1"/>
      <c r="B424" s="3">
        <f>MachinesOnSite!B425</f>
        <v>0</v>
      </c>
      <c r="C424" s="2"/>
      <c r="D424" s="2"/>
    </row>
    <row r="425" spans="1:4" customFormat="1">
      <c r="A425" s="1"/>
      <c r="B425" s="3">
        <f>MachinesOnSite!B426</f>
        <v>0</v>
      </c>
      <c r="C425" s="2"/>
      <c r="D425" s="2"/>
    </row>
    <row r="426" spans="1:4" customFormat="1">
      <c r="A426" s="1"/>
      <c r="B426" s="3">
        <f>MachinesOnSite!B427</f>
        <v>0</v>
      </c>
      <c r="C426" s="2"/>
      <c r="D426" s="2"/>
    </row>
    <row r="427" spans="1:4" customFormat="1">
      <c r="A427" s="1"/>
      <c r="B427" s="3">
        <f>MachinesOnSite!B428</f>
        <v>0</v>
      </c>
      <c r="C427" s="2"/>
      <c r="D427" s="2"/>
    </row>
    <row r="428" spans="1:4" customFormat="1">
      <c r="A428" s="1"/>
      <c r="B428" s="3">
        <f>MachinesOnSite!B429</f>
        <v>0</v>
      </c>
      <c r="C428" s="2"/>
      <c r="D428" s="2"/>
    </row>
    <row r="429" spans="1:4" customFormat="1">
      <c r="A429" s="1"/>
      <c r="B429" s="3">
        <f>MachinesOnSite!B430</f>
        <v>0</v>
      </c>
      <c r="C429" s="2"/>
      <c r="D429" s="2"/>
    </row>
    <row r="430" spans="1:4" customFormat="1">
      <c r="A430" s="1"/>
      <c r="B430" s="3">
        <f>MachinesOnSite!B431</f>
        <v>0</v>
      </c>
      <c r="C430" s="2"/>
      <c r="D430" s="2"/>
    </row>
    <row r="431" spans="1:4" customFormat="1">
      <c r="A431" s="1"/>
      <c r="B431" s="3">
        <f>MachinesOnSite!B432</f>
        <v>0</v>
      </c>
      <c r="C431" s="2"/>
      <c r="D431" s="2"/>
    </row>
    <row r="432" spans="1:4" customFormat="1">
      <c r="A432" s="1"/>
      <c r="B432" s="3">
        <f>MachinesOnSite!B433</f>
        <v>0</v>
      </c>
      <c r="C432" s="2"/>
      <c r="D432" s="2"/>
    </row>
    <row r="433" spans="1:4" customFormat="1">
      <c r="A433" s="1"/>
      <c r="B433" s="3">
        <f>MachinesOnSite!B434</f>
        <v>0</v>
      </c>
      <c r="C433" s="2"/>
      <c r="D433" s="2"/>
    </row>
    <row r="434" spans="1:4" customFormat="1">
      <c r="A434" s="1"/>
      <c r="B434" s="3">
        <f>MachinesOnSite!B435</f>
        <v>0</v>
      </c>
      <c r="C434" s="2"/>
      <c r="D434" s="2"/>
    </row>
    <row r="435" spans="1:4" customFormat="1">
      <c r="A435" s="1"/>
      <c r="B435" s="3">
        <f>MachinesOnSite!B436</f>
        <v>0</v>
      </c>
      <c r="C435" s="2"/>
      <c r="D435" s="2"/>
    </row>
    <row r="436" spans="1:4" customFormat="1">
      <c r="A436" s="1"/>
      <c r="B436" s="3">
        <f>MachinesOnSite!B437</f>
        <v>0</v>
      </c>
      <c r="C436" s="2"/>
      <c r="D436" s="2"/>
    </row>
    <row r="437" spans="1:4" customFormat="1">
      <c r="A437" s="1"/>
      <c r="B437" s="3">
        <f>MachinesOnSite!B438</f>
        <v>0</v>
      </c>
      <c r="C437" s="2"/>
      <c r="D437" s="2"/>
    </row>
    <row r="438" spans="1:4" customFormat="1">
      <c r="A438" s="1"/>
      <c r="B438" s="3">
        <f>MachinesOnSite!B439</f>
        <v>0</v>
      </c>
      <c r="C438" s="2"/>
      <c r="D438" s="2"/>
    </row>
    <row r="439" spans="1:4" customFormat="1">
      <c r="A439" s="1"/>
      <c r="B439" s="3">
        <f>MachinesOnSite!B440</f>
        <v>0</v>
      </c>
      <c r="C439" s="2"/>
      <c r="D439" s="2"/>
    </row>
    <row r="440" spans="1:4" customFormat="1">
      <c r="A440" s="1"/>
      <c r="B440" s="3">
        <f>MachinesOnSite!B441</f>
        <v>0</v>
      </c>
      <c r="C440" s="2"/>
      <c r="D440" s="2"/>
    </row>
    <row r="441" spans="1:4" customFormat="1">
      <c r="A441" s="1"/>
      <c r="B441" s="3">
        <f>MachinesOnSite!B442</f>
        <v>0</v>
      </c>
      <c r="C441" s="2"/>
      <c r="D441" s="2"/>
    </row>
    <row r="442" spans="1:4" customFormat="1">
      <c r="A442" s="1"/>
      <c r="B442" s="3">
        <f>MachinesOnSite!B443</f>
        <v>0</v>
      </c>
      <c r="C442" s="2"/>
      <c r="D442" s="2"/>
    </row>
    <row r="443" spans="1:4" customFormat="1">
      <c r="A443" s="1"/>
      <c r="B443" s="3">
        <f>MachinesOnSite!B444</f>
        <v>0</v>
      </c>
      <c r="C443" s="2"/>
      <c r="D443" s="2"/>
    </row>
    <row r="444" spans="1:4" customFormat="1">
      <c r="A444" s="1"/>
      <c r="B444" s="3">
        <f>MachinesOnSite!B445</f>
        <v>0</v>
      </c>
      <c r="C444" s="2"/>
      <c r="D444" s="2"/>
    </row>
    <row r="445" spans="1:4" customFormat="1">
      <c r="A445" s="1"/>
      <c r="B445" s="3">
        <f>MachinesOnSite!B446</f>
        <v>0</v>
      </c>
      <c r="C445" s="2"/>
      <c r="D445" s="2"/>
    </row>
    <row r="446" spans="1:4" customFormat="1">
      <c r="A446" s="1"/>
      <c r="B446" s="3">
        <f>MachinesOnSite!B447</f>
        <v>0</v>
      </c>
      <c r="C446" s="2"/>
      <c r="D446" s="2"/>
    </row>
    <row r="447" spans="1:4" customFormat="1">
      <c r="A447" s="1"/>
      <c r="B447" s="3">
        <f>MachinesOnSite!B448</f>
        <v>0</v>
      </c>
      <c r="C447" s="2"/>
      <c r="D447" s="2"/>
    </row>
    <row r="448" spans="1:4" customFormat="1">
      <c r="A448" s="1"/>
      <c r="B448" s="3">
        <f>MachinesOnSite!B449</f>
        <v>0</v>
      </c>
      <c r="C448" s="2"/>
      <c r="D448" s="2"/>
    </row>
    <row r="449" spans="1:4" customFormat="1">
      <c r="A449" s="1"/>
      <c r="B449" s="3">
        <f>MachinesOnSite!B450</f>
        <v>0</v>
      </c>
      <c r="C449" s="2"/>
      <c r="D449" s="2"/>
    </row>
    <row r="450" spans="1:4" customFormat="1">
      <c r="A450" s="1"/>
      <c r="B450" s="3">
        <f>MachinesOnSite!B451</f>
        <v>0</v>
      </c>
      <c r="C450" s="2"/>
      <c r="D450" s="2"/>
    </row>
    <row r="451" spans="1:4" customFormat="1">
      <c r="A451" s="1"/>
      <c r="B451" s="3">
        <f>MachinesOnSite!B452</f>
        <v>0</v>
      </c>
      <c r="C451" s="2"/>
      <c r="D451" s="2"/>
    </row>
    <row r="452" spans="1:4" customFormat="1">
      <c r="A452" s="1"/>
      <c r="B452" s="3">
        <f>MachinesOnSite!B453</f>
        <v>0</v>
      </c>
      <c r="C452" s="2"/>
      <c r="D452" s="2"/>
    </row>
    <row r="453" spans="1:4" customFormat="1">
      <c r="A453" s="1"/>
      <c r="B453" s="3">
        <f>MachinesOnSite!B454</f>
        <v>0</v>
      </c>
      <c r="C453" s="2"/>
      <c r="D453" s="2"/>
    </row>
    <row r="454" spans="1:4" customFormat="1">
      <c r="A454" s="1"/>
      <c r="B454" s="3">
        <f>MachinesOnSite!B455</f>
        <v>0</v>
      </c>
      <c r="C454" s="2"/>
      <c r="D454" s="2"/>
    </row>
    <row r="455" spans="1:4" customFormat="1">
      <c r="A455" s="1"/>
      <c r="B455" s="3">
        <f>MachinesOnSite!B456</f>
        <v>0</v>
      </c>
      <c r="C455" s="2"/>
      <c r="D455" s="2"/>
    </row>
    <row r="456" spans="1:4" customFormat="1">
      <c r="A456" s="1"/>
      <c r="B456" s="3">
        <f>MachinesOnSite!B457</f>
        <v>0</v>
      </c>
      <c r="C456" s="2"/>
      <c r="D456" s="2"/>
    </row>
    <row r="457" spans="1:4" customFormat="1">
      <c r="A457" s="1"/>
      <c r="B457" s="3">
        <f>MachinesOnSite!B458</f>
        <v>0</v>
      </c>
      <c r="C457" s="2"/>
      <c r="D457" s="2"/>
    </row>
    <row r="458" spans="1:4" customFormat="1">
      <c r="A458" s="1"/>
      <c r="B458" s="3">
        <f>MachinesOnSite!B459</f>
        <v>0</v>
      </c>
      <c r="C458" s="2"/>
      <c r="D458" s="2"/>
    </row>
    <row r="459" spans="1:4" customFormat="1">
      <c r="A459" s="1"/>
      <c r="B459" s="3">
        <f>MachinesOnSite!B460</f>
        <v>0</v>
      </c>
      <c r="C459" s="2"/>
      <c r="D459" s="2"/>
    </row>
    <row r="460" spans="1:4" customFormat="1">
      <c r="A460" s="1"/>
      <c r="B460" s="3">
        <f>MachinesOnSite!B461</f>
        <v>0</v>
      </c>
      <c r="C460" s="2"/>
      <c r="D460" s="2"/>
    </row>
    <row r="461" spans="1:4" customFormat="1">
      <c r="A461" s="1"/>
      <c r="B461" s="3">
        <f>MachinesOnSite!B462</f>
        <v>0</v>
      </c>
      <c r="C461" s="2"/>
      <c r="D461" s="2"/>
    </row>
    <row r="462" spans="1:4" customFormat="1">
      <c r="A462" s="1"/>
      <c r="B462" s="3">
        <f>MachinesOnSite!B463</f>
        <v>0</v>
      </c>
      <c r="C462" s="2"/>
      <c r="D462" s="2"/>
    </row>
    <row r="463" spans="1:4" customFormat="1">
      <c r="A463" s="1"/>
      <c r="B463" s="3">
        <f>MachinesOnSite!B464</f>
        <v>0</v>
      </c>
      <c r="C463" s="2"/>
      <c r="D463" s="2"/>
    </row>
    <row r="464" spans="1:4" customFormat="1">
      <c r="A464" s="1"/>
      <c r="B464" s="3">
        <f>MachinesOnSite!B465</f>
        <v>0</v>
      </c>
      <c r="C464" s="2"/>
      <c r="D464" s="2"/>
    </row>
    <row r="465" spans="1:4" customFormat="1">
      <c r="A465" s="1"/>
      <c r="B465" s="3">
        <f>MachinesOnSite!B466</f>
        <v>0</v>
      </c>
      <c r="C465" s="2"/>
      <c r="D465" s="2"/>
    </row>
    <row r="466" spans="1:4" customFormat="1">
      <c r="A466" s="1"/>
      <c r="B466" s="3">
        <f>MachinesOnSite!B467</f>
        <v>0</v>
      </c>
      <c r="C466" s="2"/>
      <c r="D466" s="2"/>
    </row>
    <row r="467" spans="1:4" customFormat="1">
      <c r="A467" s="1"/>
      <c r="B467" s="3">
        <f>MachinesOnSite!B468</f>
        <v>0</v>
      </c>
      <c r="C467" s="2"/>
      <c r="D467" s="2"/>
    </row>
    <row r="468" spans="1:4" customFormat="1">
      <c r="A468" s="1"/>
      <c r="B468" s="3">
        <f>MachinesOnSite!B469</f>
        <v>0</v>
      </c>
      <c r="C468" s="2"/>
      <c r="D468" s="2"/>
    </row>
    <row r="469" spans="1:4" customFormat="1">
      <c r="A469" s="1"/>
      <c r="B469" s="3">
        <f>MachinesOnSite!B470</f>
        <v>0</v>
      </c>
      <c r="C469" s="2"/>
      <c r="D469" s="2"/>
    </row>
    <row r="470" spans="1:4" customFormat="1">
      <c r="A470" s="1"/>
      <c r="B470" s="3">
        <f>MachinesOnSite!B471</f>
        <v>0</v>
      </c>
      <c r="C470" s="2"/>
      <c r="D470" s="2"/>
    </row>
    <row r="471" spans="1:4" customFormat="1">
      <c r="A471" s="1"/>
      <c r="B471" s="3">
        <f>MachinesOnSite!B472</f>
        <v>0</v>
      </c>
      <c r="C471" s="2"/>
      <c r="D471" s="2"/>
    </row>
    <row r="472" spans="1:4" customFormat="1">
      <c r="A472" s="1"/>
      <c r="B472" s="3">
        <f>MachinesOnSite!B473</f>
        <v>0</v>
      </c>
      <c r="C472" s="2"/>
      <c r="D472" s="2"/>
    </row>
    <row r="473" spans="1:4" customFormat="1">
      <c r="A473" s="1"/>
      <c r="B473" s="3">
        <f>MachinesOnSite!B474</f>
        <v>0</v>
      </c>
      <c r="C473" s="2"/>
      <c r="D473" s="2"/>
    </row>
    <row r="474" spans="1:4" customFormat="1">
      <c r="A474" s="1"/>
      <c r="B474" s="3">
        <f>MachinesOnSite!B475</f>
        <v>0</v>
      </c>
      <c r="C474" s="2"/>
      <c r="D474" s="2"/>
    </row>
    <row r="475" spans="1:4" customFormat="1">
      <c r="A475" s="1"/>
      <c r="B475" s="3">
        <f>MachinesOnSite!B476</f>
        <v>0</v>
      </c>
      <c r="C475" s="2"/>
      <c r="D475" s="2"/>
    </row>
    <row r="476" spans="1:4" customFormat="1">
      <c r="A476" s="1"/>
      <c r="B476" s="3">
        <f>MachinesOnSite!B477</f>
        <v>0</v>
      </c>
      <c r="C476" s="2"/>
      <c r="D476" s="2"/>
    </row>
    <row r="477" spans="1:4" customFormat="1">
      <c r="A477" s="1"/>
      <c r="B477" s="3">
        <f>MachinesOnSite!B478</f>
        <v>0</v>
      </c>
      <c r="C477" s="2"/>
      <c r="D477" s="2"/>
    </row>
    <row r="478" spans="1:4" customFormat="1">
      <c r="A478" s="1"/>
      <c r="B478" s="3">
        <f>MachinesOnSite!B479</f>
        <v>0</v>
      </c>
      <c r="C478" s="2"/>
      <c r="D478" s="2"/>
    </row>
    <row r="479" spans="1:4" customFormat="1">
      <c r="A479" s="1"/>
      <c r="B479" s="3">
        <f>MachinesOnSite!B480</f>
        <v>0</v>
      </c>
      <c r="C479" s="2"/>
      <c r="D479" s="2"/>
    </row>
    <row r="480" spans="1:4" customFormat="1">
      <c r="A480" s="1"/>
      <c r="B480" s="3">
        <f>MachinesOnSite!B481</f>
        <v>0</v>
      </c>
      <c r="C480" s="2"/>
      <c r="D480" s="2"/>
    </row>
    <row r="481" spans="1:4" customFormat="1">
      <c r="A481" s="1"/>
      <c r="B481" s="3">
        <f>MachinesOnSite!B482</f>
        <v>0</v>
      </c>
      <c r="C481" s="2"/>
      <c r="D481" s="2"/>
    </row>
    <row r="482" spans="1:4" customFormat="1">
      <c r="A482" s="1"/>
      <c r="B482" s="3">
        <f>MachinesOnSite!B483</f>
        <v>0</v>
      </c>
      <c r="C482" s="2"/>
      <c r="D482" s="2"/>
    </row>
    <row r="483" spans="1:4" customFormat="1">
      <c r="A483" s="1"/>
      <c r="B483" s="3">
        <f>MachinesOnSite!B484</f>
        <v>0</v>
      </c>
      <c r="C483" s="2"/>
      <c r="D483" s="2"/>
    </row>
    <row r="484" spans="1:4" customFormat="1">
      <c r="A484" s="1"/>
      <c r="B484" s="3">
        <f>MachinesOnSite!B485</f>
        <v>0</v>
      </c>
      <c r="C484" s="2"/>
      <c r="D484" s="2"/>
    </row>
    <row r="485" spans="1:4" customFormat="1">
      <c r="A485" s="1"/>
      <c r="B485" s="3">
        <f>MachinesOnSite!B486</f>
        <v>0</v>
      </c>
      <c r="C485" s="2"/>
      <c r="D485" s="2"/>
    </row>
    <row r="486" spans="1:4" customFormat="1">
      <c r="A486" s="1"/>
      <c r="B486" s="3">
        <f>MachinesOnSite!B487</f>
        <v>0</v>
      </c>
      <c r="C486" s="2"/>
      <c r="D486" s="2"/>
    </row>
    <row r="487" spans="1:4" customFormat="1">
      <c r="A487" s="1"/>
      <c r="B487" s="3">
        <f>MachinesOnSite!B488</f>
        <v>0</v>
      </c>
      <c r="C487" s="2"/>
      <c r="D487" s="2"/>
    </row>
    <row r="488" spans="1:4" customFormat="1">
      <c r="A488" s="1"/>
      <c r="B488" s="3">
        <f>MachinesOnSite!B489</f>
        <v>0</v>
      </c>
      <c r="C488" s="2"/>
      <c r="D488" s="2"/>
    </row>
    <row r="489" spans="1:4" customFormat="1">
      <c r="A489" s="1"/>
      <c r="B489" s="3">
        <f>MachinesOnSite!B490</f>
        <v>0</v>
      </c>
      <c r="C489" s="2"/>
      <c r="D489" s="2"/>
    </row>
    <row r="490" spans="1:4" customFormat="1">
      <c r="A490" s="1"/>
      <c r="B490" s="3">
        <f>MachinesOnSite!B491</f>
        <v>0</v>
      </c>
      <c r="C490" s="2"/>
      <c r="D490" s="2"/>
    </row>
    <row r="491" spans="1:4" customFormat="1">
      <c r="A491" s="1"/>
      <c r="B491" s="3">
        <f>MachinesOnSite!B492</f>
        <v>0</v>
      </c>
      <c r="C491" s="2"/>
      <c r="D491" s="2"/>
    </row>
    <row r="492" spans="1:4" customFormat="1">
      <c r="A492" s="1"/>
      <c r="B492" s="3">
        <f>MachinesOnSite!B493</f>
        <v>0</v>
      </c>
      <c r="C492" s="2"/>
      <c r="D492" s="2"/>
    </row>
    <row r="493" spans="1:4" customFormat="1">
      <c r="A493" s="1"/>
      <c r="B493" s="3">
        <f>MachinesOnSite!B494</f>
        <v>0</v>
      </c>
      <c r="C493" s="2"/>
      <c r="D493" s="2"/>
    </row>
    <row r="494" spans="1:4" customFormat="1">
      <c r="A494" s="1"/>
      <c r="B494" s="3">
        <f>MachinesOnSite!B495</f>
        <v>0</v>
      </c>
      <c r="C494" s="2"/>
      <c r="D494" s="2"/>
    </row>
    <row r="495" spans="1:4" customFormat="1">
      <c r="A495" s="1"/>
      <c r="B495" s="3">
        <f>MachinesOnSite!B496</f>
        <v>0</v>
      </c>
      <c r="C495" s="2"/>
      <c r="D495" s="2"/>
    </row>
    <row r="496" spans="1:4" customFormat="1">
      <c r="A496" s="1"/>
      <c r="B496" s="3">
        <f>MachinesOnSite!B497</f>
        <v>0</v>
      </c>
      <c r="C496" s="2"/>
      <c r="D496" s="2"/>
    </row>
    <row r="497" spans="1:4" customFormat="1">
      <c r="A497" s="1"/>
      <c r="B497" s="3">
        <f>MachinesOnSite!B498</f>
        <v>0</v>
      </c>
      <c r="C497" s="2"/>
      <c r="D497" s="2"/>
    </row>
    <row r="498" spans="1:4" customFormat="1">
      <c r="A498" s="1"/>
      <c r="B498" s="3">
        <f>MachinesOnSite!B499</f>
        <v>0</v>
      </c>
      <c r="C498" s="2"/>
      <c r="D498" s="2"/>
    </row>
    <row r="499" spans="1:4" customFormat="1">
      <c r="A499" s="1"/>
      <c r="B499" s="3">
        <f>MachinesOnSite!B500</f>
        <v>0</v>
      </c>
      <c r="C499" s="2"/>
      <c r="D499" s="2"/>
    </row>
    <row r="500" spans="1:4" customFormat="1">
      <c r="A500" s="1"/>
      <c r="B500" s="3">
        <f>MachinesOnSite!B501</f>
        <v>0</v>
      </c>
      <c r="C500" s="2"/>
      <c r="D500" s="2"/>
    </row>
    <row r="501" spans="1:4" customFormat="1">
      <c r="A501" s="1"/>
      <c r="B501" s="3">
        <f>MachinesOnSite!B502</f>
        <v>0</v>
      </c>
      <c r="C501" s="2"/>
      <c r="D501" s="2"/>
    </row>
    <row r="502" spans="1:4" customFormat="1">
      <c r="A502" s="1"/>
      <c r="B502" s="3">
        <f>MachinesOnSite!B503</f>
        <v>0</v>
      </c>
      <c r="C502" s="2"/>
      <c r="D502" s="2"/>
    </row>
    <row r="503" spans="1:4" customFormat="1">
      <c r="A503" s="1"/>
      <c r="B503" s="3">
        <f>MachinesOnSite!B504</f>
        <v>0</v>
      </c>
      <c r="C503" s="2"/>
      <c r="D503" s="2"/>
    </row>
    <row r="504" spans="1:4" customFormat="1">
      <c r="A504" s="1"/>
      <c r="B504" s="3">
        <f>MachinesOnSite!B505</f>
        <v>0</v>
      </c>
      <c r="C504" s="2"/>
      <c r="D504" s="2"/>
    </row>
    <row r="505" spans="1:4" customFormat="1">
      <c r="A505" s="1"/>
      <c r="B505" s="3">
        <f>MachinesOnSite!B506</f>
        <v>0</v>
      </c>
      <c r="C505" s="2"/>
      <c r="D505" s="2"/>
    </row>
    <row r="506" spans="1:4" customFormat="1">
      <c r="A506" s="1"/>
      <c r="B506" s="3">
        <f>MachinesOnSite!B507</f>
        <v>0</v>
      </c>
      <c r="C506" s="2"/>
      <c r="D506" s="2"/>
    </row>
    <row r="507" spans="1:4" customFormat="1">
      <c r="A507" s="1"/>
      <c r="B507" s="3">
        <f>MachinesOnSite!B508</f>
        <v>0</v>
      </c>
      <c r="C507" s="2"/>
      <c r="D507" s="2"/>
    </row>
    <row r="508" spans="1:4" customFormat="1">
      <c r="A508" s="1"/>
      <c r="B508" s="3">
        <f>MachinesOnSite!B509</f>
        <v>0</v>
      </c>
      <c r="C508" s="2"/>
      <c r="D508" s="2"/>
    </row>
    <row r="509" spans="1:4" customFormat="1">
      <c r="A509" s="1"/>
      <c r="B509" s="3">
        <f>MachinesOnSite!B510</f>
        <v>0</v>
      </c>
      <c r="C509" s="2"/>
      <c r="D509" s="2"/>
    </row>
    <row r="510" spans="1:4" customFormat="1">
      <c r="A510" s="1"/>
      <c r="B510" s="3">
        <f>MachinesOnSite!B511</f>
        <v>0</v>
      </c>
      <c r="C510" s="2"/>
      <c r="D510" s="2"/>
    </row>
    <row r="511" spans="1:4" customFormat="1">
      <c r="A511" s="1"/>
      <c r="B511" s="3">
        <f>MachinesOnSite!B512</f>
        <v>0</v>
      </c>
      <c r="C511" s="2"/>
      <c r="D511" s="2"/>
    </row>
    <row r="512" spans="1:4" customFormat="1">
      <c r="A512" s="1"/>
      <c r="B512" s="3">
        <f>MachinesOnSite!B513</f>
        <v>0</v>
      </c>
      <c r="C512" s="2"/>
      <c r="D512" s="2"/>
    </row>
    <row r="513" spans="1:4" customFormat="1">
      <c r="A513" s="1"/>
      <c r="B513" s="3">
        <f>MachinesOnSite!B514</f>
        <v>0</v>
      </c>
      <c r="C513" s="2"/>
      <c r="D513" s="2"/>
    </row>
    <row r="514" spans="1:4" customFormat="1">
      <c r="A514" s="1"/>
      <c r="B514" s="3">
        <f>MachinesOnSite!B515</f>
        <v>0</v>
      </c>
      <c r="C514" s="2"/>
      <c r="D514" s="2"/>
    </row>
    <row r="515" spans="1:4" customFormat="1">
      <c r="A515" s="1"/>
      <c r="B515" s="3">
        <f>MachinesOnSite!B516</f>
        <v>0</v>
      </c>
      <c r="C515" s="2"/>
      <c r="D515" s="2"/>
    </row>
    <row r="516" spans="1:4" customFormat="1">
      <c r="A516" s="1"/>
      <c r="B516" s="3">
        <f>MachinesOnSite!B517</f>
        <v>0</v>
      </c>
      <c r="C516" s="2"/>
      <c r="D516" s="2"/>
    </row>
    <row r="517" spans="1:4" customFormat="1">
      <c r="A517" s="1"/>
      <c r="B517" s="3">
        <f>MachinesOnSite!B518</f>
        <v>0</v>
      </c>
      <c r="C517" s="2"/>
      <c r="D517" s="2"/>
    </row>
    <row r="518" spans="1:4" customFormat="1">
      <c r="A518" s="1"/>
      <c r="B518" s="3">
        <f>MachinesOnSite!B519</f>
        <v>0</v>
      </c>
      <c r="C518" s="2"/>
      <c r="D518" s="2"/>
    </row>
    <row r="519" spans="1:4" customFormat="1">
      <c r="A519" s="1"/>
      <c r="B519" s="3">
        <f>MachinesOnSite!B520</f>
        <v>0</v>
      </c>
      <c r="C519" s="2"/>
      <c r="D519" s="2"/>
    </row>
    <row r="520" spans="1:4" customFormat="1">
      <c r="A520" s="1"/>
      <c r="B520" s="3">
        <f>MachinesOnSite!B521</f>
        <v>0</v>
      </c>
      <c r="C520" s="2"/>
      <c r="D520" s="2"/>
    </row>
    <row r="521" spans="1:4" customFormat="1">
      <c r="A521" s="1"/>
      <c r="B521" s="3">
        <f>MachinesOnSite!B522</f>
        <v>0</v>
      </c>
      <c r="C521" s="2"/>
      <c r="D521" s="2"/>
    </row>
    <row r="522" spans="1:4" customFormat="1">
      <c r="A522" s="1"/>
      <c r="B522" s="3">
        <f>MachinesOnSite!B523</f>
        <v>0</v>
      </c>
      <c r="C522" s="2"/>
      <c r="D522" s="2"/>
    </row>
    <row r="523" spans="1:4" customFormat="1">
      <c r="A523" s="1"/>
      <c r="B523" s="3">
        <f>MachinesOnSite!B524</f>
        <v>0</v>
      </c>
      <c r="C523" s="2"/>
      <c r="D523" s="2"/>
    </row>
    <row r="524" spans="1:4" customFormat="1">
      <c r="A524" s="1"/>
      <c r="B524" s="3">
        <f>MachinesOnSite!B525</f>
        <v>0</v>
      </c>
      <c r="C524" s="2"/>
      <c r="D524" s="2"/>
    </row>
    <row r="525" spans="1:4" customFormat="1">
      <c r="A525" s="1"/>
      <c r="B525" s="3">
        <f>MachinesOnSite!B526</f>
        <v>0</v>
      </c>
      <c r="C525" s="2"/>
      <c r="D525" s="2"/>
    </row>
    <row r="526" spans="1:4" customFormat="1">
      <c r="A526" s="1"/>
      <c r="B526" s="3">
        <f>MachinesOnSite!B527</f>
        <v>0</v>
      </c>
      <c r="C526" s="2"/>
      <c r="D526" s="2"/>
    </row>
    <row r="527" spans="1:4" customFormat="1">
      <c r="A527" s="1"/>
      <c r="B527" s="3">
        <f>MachinesOnSite!B528</f>
        <v>0</v>
      </c>
      <c r="C527" s="2"/>
      <c r="D527" s="2"/>
    </row>
    <row r="528" spans="1:4" customFormat="1">
      <c r="A528" s="1"/>
      <c r="B528" s="3">
        <f>MachinesOnSite!B529</f>
        <v>0</v>
      </c>
      <c r="C528" s="2"/>
      <c r="D528" s="2"/>
    </row>
    <row r="529" spans="1:4" customFormat="1">
      <c r="A529" s="1"/>
      <c r="B529" s="3">
        <f>MachinesOnSite!B530</f>
        <v>0</v>
      </c>
      <c r="C529" s="2"/>
      <c r="D529" s="2"/>
    </row>
    <row r="530" spans="1:4" customFormat="1">
      <c r="A530" s="1"/>
      <c r="B530" s="3">
        <f>MachinesOnSite!B531</f>
        <v>0</v>
      </c>
      <c r="C530" s="2"/>
      <c r="D530" s="2"/>
    </row>
    <row r="531" spans="1:4" customFormat="1">
      <c r="A531" s="1"/>
      <c r="B531" s="3">
        <f>MachinesOnSite!B532</f>
        <v>0</v>
      </c>
      <c r="C531" s="2"/>
      <c r="D531" s="2"/>
    </row>
    <row r="532" spans="1:4" customFormat="1">
      <c r="A532" s="1"/>
      <c r="B532" s="3">
        <f>MachinesOnSite!B533</f>
        <v>0</v>
      </c>
      <c r="C532" s="2"/>
      <c r="D532" s="2"/>
    </row>
    <row r="533" spans="1:4" customFormat="1">
      <c r="A533" s="1"/>
      <c r="B533" s="3">
        <f>MachinesOnSite!B534</f>
        <v>0</v>
      </c>
      <c r="C533" s="2"/>
      <c r="D533" s="2"/>
    </row>
    <row r="534" spans="1:4" customFormat="1">
      <c r="A534" s="1"/>
      <c r="B534" s="3">
        <f>MachinesOnSite!B535</f>
        <v>0</v>
      </c>
      <c r="C534" s="2"/>
      <c r="D534" s="2"/>
    </row>
    <row r="535" spans="1:4" customFormat="1">
      <c r="A535" s="1"/>
      <c r="B535" s="3">
        <f>MachinesOnSite!B536</f>
        <v>0</v>
      </c>
      <c r="C535" s="2"/>
      <c r="D535" s="2"/>
    </row>
    <row r="536" spans="1:4" customFormat="1">
      <c r="A536" s="1"/>
      <c r="B536" s="3">
        <f>MachinesOnSite!B537</f>
        <v>0</v>
      </c>
      <c r="C536" s="2"/>
      <c r="D536" s="2"/>
    </row>
    <row r="537" spans="1:4" customFormat="1">
      <c r="A537" s="1"/>
      <c r="B537" s="3">
        <f>MachinesOnSite!B538</f>
        <v>0</v>
      </c>
      <c r="C537" s="2"/>
      <c r="D537" s="2"/>
    </row>
    <row r="538" spans="1:4" customFormat="1">
      <c r="A538" s="1"/>
      <c r="B538" s="3">
        <f>MachinesOnSite!B539</f>
        <v>0</v>
      </c>
      <c r="C538" s="2"/>
      <c r="D538" s="2"/>
    </row>
    <row r="539" spans="1:4" customFormat="1">
      <c r="A539" s="1"/>
      <c r="B539" s="3">
        <f>MachinesOnSite!B540</f>
        <v>0</v>
      </c>
      <c r="C539" s="2"/>
      <c r="D539" s="2"/>
    </row>
    <row r="540" spans="1:4" customFormat="1">
      <c r="A540" s="1"/>
      <c r="B540" s="3">
        <f>MachinesOnSite!B541</f>
        <v>0</v>
      </c>
      <c r="C540" s="2"/>
      <c r="D540" s="2"/>
    </row>
    <row r="541" spans="1:4" customFormat="1">
      <c r="A541" s="1"/>
      <c r="B541" s="3">
        <f>MachinesOnSite!B542</f>
        <v>0</v>
      </c>
      <c r="C541" s="2"/>
      <c r="D541" s="2"/>
    </row>
    <row r="542" spans="1:4" customFormat="1">
      <c r="A542" s="1"/>
      <c r="B542" s="3">
        <f>MachinesOnSite!B543</f>
        <v>0</v>
      </c>
      <c r="C542" s="2"/>
      <c r="D542" s="2"/>
    </row>
    <row r="543" spans="1:4" customFormat="1">
      <c r="A543" s="1"/>
      <c r="B543" s="3">
        <f>MachinesOnSite!B544</f>
        <v>0</v>
      </c>
      <c r="C543" s="2"/>
      <c r="D543" s="2"/>
    </row>
    <row r="544" spans="1:4" customFormat="1">
      <c r="A544" s="1"/>
      <c r="B544" s="3">
        <f>MachinesOnSite!B545</f>
        <v>0</v>
      </c>
      <c r="C544" s="2"/>
      <c r="D544" s="2"/>
    </row>
    <row r="545" spans="1:4" customFormat="1">
      <c r="A545" s="1"/>
      <c r="B545" s="3">
        <f>MachinesOnSite!B546</f>
        <v>0</v>
      </c>
      <c r="C545" s="2"/>
      <c r="D545" s="2"/>
    </row>
    <row r="546" spans="1:4" customFormat="1">
      <c r="A546" s="1"/>
      <c r="B546" s="3">
        <f>MachinesOnSite!B547</f>
        <v>0</v>
      </c>
      <c r="C546" s="2"/>
      <c r="D546" s="2"/>
    </row>
    <row r="547" spans="1:4" customFormat="1">
      <c r="A547" s="1"/>
      <c r="B547" s="3">
        <f>MachinesOnSite!B548</f>
        <v>0</v>
      </c>
      <c r="C547" s="2"/>
      <c r="D547" s="2"/>
    </row>
    <row r="548" spans="1:4" customFormat="1">
      <c r="A548" s="1"/>
      <c r="B548" s="3">
        <f>MachinesOnSite!B549</f>
        <v>0</v>
      </c>
      <c r="C548" s="2"/>
      <c r="D548" s="2"/>
    </row>
    <row r="549" spans="1:4" customFormat="1">
      <c r="A549" s="1"/>
      <c r="B549" s="3">
        <f>MachinesOnSite!B550</f>
        <v>0</v>
      </c>
      <c r="C549" s="2"/>
      <c r="D549" s="2"/>
    </row>
    <row r="550" spans="1:4" customFormat="1">
      <c r="A550" s="1"/>
      <c r="B550" s="3">
        <f>MachinesOnSite!B551</f>
        <v>0</v>
      </c>
      <c r="C550" s="2"/>
      <c r="D550" s="2"/>
    </row>
    <row r="551" spans="1:4" customFormat="1">
      <c r="A551" s="1"/>
      <c r="B551" s="3">
        <f>MachinesOnSite!B552</f>
        <v>0</v>
      </c>
      <c r="C551" s="2"/>
      <c r="D551" s="2"/>
    </row>
    <row r="552" spans="1:4" customFormat="1">
      <c r="A552" s="1"/>
      <c r="B552" s="3">
        <f>MachinesOnSite!B553</f>
        <v>0</v>
      </c>
      <c r="C552" s="2"/>
      <c r="D552" s="2"/>
    </row>
    <row r="553" spans="1:4" customFormat="1">
      <c r="A553" s="1"/>
      <c r="B553" s="3">
        <f>MachinesOnSite!B554</f>
        <v>0</v>
      </c>
      <c r="C553" s="2"/>
      <c r="D553" s="2"/>
    </row>
    <row r="554" spans="1:4" customFormat="1">
      <c r="A554" s="1"/>
      <c r="B554" s="3">
        <f>MachinesOnSite!B555</f>
        <v>0</v>
      </c>
      <c r="C554" s="2"/>
      <c r="D554" s="2"/>
    </row>
    <row r="555" spans="1:4" customFormat="1">
      <c r="A555" s="1"/>
      <c r="B555" s="3">
        <f>MachinesOnSite!B556</f>
        <v>0</v>
      </c>
      <c r="C555" s="2"/>
      <c r="D555" s="2"/>
    </row>
    <row r="556" spans="1:4" customFormat="1">
      <c r="A556" s="1"/>
      <c r="B556" s="3">
        <f>MachinesOnSite!B557</f>
        <v>0</v>
      </c>
      <c r="C556" s="2"/>
      <c r="D556" s="2"/>
    </row>
    <row r="557" spans="1:4" customFormat="1">
      <c r="A557" s="1"/>
      <c r="B557" s="3">
        <f>MachinesOnSite!B558</f>
        <v>0</v>
      </c>
      <c r="C557" s="2"/>
      <c r="D557" s="2"/>
    </row>
    <row r="558" spans="1:4" customFormat="1">
      <c r="A558" s="1"/>
      <c r="B558" s="3">
        <f>MachinesOnSite!B559</f>
        <v>0</v>
      </c>
      <c r="C558" s="2"/>
      <c r="D558" s="2"/>
    </row>
    <row r="559" spans="1:4" customFormat="1">
      <c r="A559" s="1"/>
      <c r="B559" s="3">
        <f>MachinesOnSite!B560</f>
        <v>0</v>
      </c>
      <c r="C559" s="2"/>
      <c r="D559" s="2"/>
    </row>
    <row r="560" spans="1:4" customFormat="1">
      <c r="A560" s="1"/>
      <c r="B560" s="3">
        <f>MachinesOnSite!B561</f>
        <v>0</v>
      </c>
      <c r="C560" s="2"/>
      <c r="D560" s="2"/>
    </row>
    <row r="561" spans="1:4" customFormat="1">
      <c r="A561" s="1"/>
      <c r="B561" s="3">
        <f>MachinesOnSite!B562</f>
        <v>0</v>
      </c>
      <c r="C561" s="2"/>
      <c r="D561" s="2"/>
    </row>
    <row r="562" spans="1:4" customFormat="1">
      <c r="A562" s="1"/>
      <c r="B562" s="3">
        <f>MachinesOnSite!B563</f>
        <v>0</v>
      </c>
      <c r="C562" s="2"/>
      <c r="D562" s="2"/>
    </row>
    <row r="563" spans="1:4" customFormat="1">
      <c r="A563" s="1"/>
      <c r="B563" s="3">
        <f>MachinesOnSite!B564</f>
        <v>0</v>
      </c>
      <c r="C563" s="2"/>
      <c r="D563" s="2"/>
    </row>
    <row r="564" spans="1:4" customFormat="1">
      <c r="A564" s="1"/>
      <c r="B564" s="3">
        <f>MachinesOnSite!B565</f>
        <v>0</v>
      </c>
      <c r="C564" s="2"/>
      <c r="D564" s="2"/>
    </row>
    <row r="565" spans="1:4" customFormat="1">
      <c r="A565" s="1"/>
      <c r="B565" s="3">
        <f>MachinesOnSite!B566</f>
        <v>0</v>
      </c>
      <c r="C565" s="2"/>
      <c r="D565" s="2"/>
    </row>
    <row r="566" spans="1:4" customFormat="1">
      <c r="A566" s="1"/>
      <c r="B566" s="3">
        <f>MachinesOnSite!B567</f>
        <v>0</v>
      </c>
      <c r="C566" s="2"/>
      <c r="D566" s="2"/>
    </row>
    <row r="567" spans="1:4" customFormat="1">
      <c r="A567" s="1"/>
      <c r="B567" s="3">
        <f>MachinesOnSite!B568</f>
        <v>0</v>
      </c>
      <c r="C567" s="2"/>
      <c r="D567" s="2"/>
    </row>
    <row r="568" spans="1:4" customFormat="1">
      <c r="A568" s="1"/>
      <c r="B568" s="3">
        <f>MachinesOnSite!B569</f>
        <v>0</v>
      </c>
      <c r="C568" s="2"/>
      <c r="D568" s="2"/>
    </row>
    <row r="569" spans="1:4" customFormat="1">
      <c r="A569" s="1"/>
      <c r="B569" s="3">
        <f>MachinesOnSite!B570</f>
        <v>0</v>
      </c>
      <c r="C569" s="2"/>
      <c r="D569" s="2"/>
    </row>
    <row r="570" spans="1:4" customFormat="1">
      <c r="A570" s="1"/>
      <c r="B570" s="3">
        <f>MachinesOnSite!B571</f>
        <v>0</v>
      </c>
      <c r="C570" s="2"/>
      <c r="D570" s="2"/>
    </row>
    <row r="571" spans="1:4" customFormat="1">
      <c r="A571" s="1"/>
      <c r="B571" s="3">
        <f>MachinesOnSite!B572</f>
        <v>0</v>
      </c>
      <c r="C571" s="2"/>
      <c r="D571" s="2"/>
    </row>
    <row r="572" spans="1:4" customFormat="1">
      <c r="A572" s="1"/>
      <c r="B572" s="3">
        <f>MachinesOnSite!B573</f>
        <v>0</v>
      </c>
      <c r="C572" s="2"/>
      <c r="D572" s="2"/>
    </row>
    <row r="573" spans="1:4" customFormat="1">
      <c r="A573" s="1"/>
      <c r="B573" s="3">
        <f>MachinesOnSite!B574</f>
        <v>0</v>
      </c>
      <c r="C573" s="2"/>
      <c r="D573" s="2"/>
    </row>
    <row r="574" spans="1:4" customFormat="1">
      <c r="A574" s="1"/>
      <c r="B574" s="3">
        <f>MachinesOnSite!B575</f>
        <v>0</v>
      </c>
      <c r="C574" s="2"/>
      <c r="D574" s="2"/>
    </row>
    <row r="575" spans="1:4" customFormat="1">
      <c r="A575" s="1"/>
      <c r="B575" s="3">
        <f>MachinesOnSite!B576</f>
        <v>0</v>
      </c>
      <c r="C575" s="2"/>
      <c r="D575" s="2"/>
    </row>
    <row r="576" spans="1:4" customFormat="1">
      <c r="A576" s="1"/>
      <c r="B576" s="3">
        <f>MachinesOnSite!B577</f>
        <v>0</v>
      </c>
      <c r="C576" s="2"/>
      <c r="D576" s="2"/>
    </row>
    <row r="577" spans="1:4" customFormat="1">
      <c r="A577" s="1"/>
      <c r="B577" s="3">
        <f>MachinesOnSite!B578</f>
        <v>0</v>
      </c>
      <c r="C577" s="2"/>
      <c r="D577" s="2"/>
    </row>
    <row r="578" spans="1:4" customFormat="1">
      <c r="A578" s="1"/>
      <c r="B578" s="3">
        <f>MachinesOnSite!B579</f>
        <v>0</v>
      </c>
      <c r="C578" s="2"/>
      <c r="D578" s="2"/>
    </row>
    <row r="579" spans="1:4" customFormat="1">
      <c r="A579" s="1"/>
      <c r="B579" s="3">
        <f>MachinesOnSite!B580</f>
        <v>0</v>
      </c>
      <c r="C579" s="2"/>
      <c r="D579" s="2"/>
    </row>
    <row r="580" spans="1:4" customFormat="1">
      <c r="A580" s="1"/>
      <c r="B580" s="3">
        <f>MachinesOnSite!B581</f>
        <v>0</v>
      </c>
      <c r="C580" s="2"/>
      <c r="D580" s="2"/>
    </row>
    <row r="581" spans="1:4" customFormat="1">
      <c r="A581" s="1"/>
      <c r="B581" s="3">
        <f>MachinesOnSite!B582</f>
        <v>0</v>
      </c>
      <c r="C581" s="2"/>
      <c r="D581" s="2"/>
    </row>
    <row r="582" spans="1:4" customFormat="1">
      <c r="A582" s="1"/>
      <c r="B582" s="3">
        <f>MachinesOnSite!B583</f>
        <v>0</v>
      </c>
      <c r="C582" s="2"/>
      <c r="D582" s="2"/>
    </row>
    <row r="583" spans="1:4" customFormat="1">
      <c r="A583" s="1"/>
      <c r="B583" s="3">
        <f>MachinesOnSite!B584</f>
        <v>0</v>
      </c>
      <c r="C583" s="2"/>
      <c r="D583" s="2"/>
    </row>
    <row r="584" spans="1:4" customFormat="1">
      <c r="A584" s="1"/>
      <c r="B584" s="3">
        <f>MachinesOnSite!B585</f>
        <v>0</v>
      </c>
      <c r="C584" s="2"/>
      <c r="D584" s="2"/>
    </row>
    <row r="585" spans="1:4" customFormat="1">
      <c r="A585" s="1"/>
      <c r="B585" s="3">
        <f>MachinesOnSite!B586</f>
        <v>0</v>
      </c>
      <c r="C585" s="2"/>
      <c r="D585" s="2"/>
    </row>
    <row r="586" spans="1:4" customFormat="1">
      <c r="A586" s="1"/>
      <c r="B586" s="3">
        <f>MachinesOnSite!B587</f>
        <v>0</v>
      </c>
      <c r="C586" s="2"/>
      <c r="D586" s="2"/>
    </row>
    <row r="587" spans="1:4" customFormat="1">
      <c r="A587" s="1"/>
      <c r="B587" s="3">
        <f>MachinesOnSite!B588</f>
        <v>0</v>
      </c>
      <c r="C587" s="2"/>
      <c r="D587" s="2"/>
    </row>
    <row r="588" spans="1:4" customFormat="1">
      <c r="A588" s="1"/>
      <c r="B588" s="3">
        <f>MachinesOnSite!B589</f>
        <v>0</v>
      </c>
      <c r="C588" s="2"/>
      <c r="D588" s="2"/>
    </row>
    <row r="589" spans="1:4" customFormat="1">
      <c r="A589" s="1"/>
      <c r="B589" s="3">
        <f>MachinesOnSite!B590</f>
        <v>0</v>
      </c>
      <c r="C589" s="2"/>
      <c r="D589" s="2"/>
    </row>
    <row r="590" spans="1:4" customFormat="1">
      <c r="A590" s="1"/>
      <c r="B590" s="3">
        <f>MachinesOnSite!B591</f>
        <v>0</v>
      </c>
      <c r="C590" s="2"/>
      <c r="D590" s="2"/>
    </row>
    <row r="591" spans="1:4" customFormat="1">
      <c r="A591" s="1"/>
      <c r="B591" s="3">
        <f>MachinesOnSite!B592</f>
        <v>0</v>
      </c>
      <c r="C591" s="2"/>
      <c r="D591" s="2"/>
    </row>
    <row r="592" spans="1:4" customFormat="1">
      <c r="A592" s="1"/>
      <c r="B592" s="3">
        <f>MachinesOnSite!B593</f>
        <v>0</v>
      </c>
      <c r="C592" s="2"/>
      <c r="D592" s="2"/>
    </row>
    <row r="593" spans="1:4" customFormat="1">
      <c r="A593" s="1"/>
      <c r="B593" s="3">
        <f>MachinesOnSite!B594</f>
        <v>0</v>
      </c>
      <c r="C593" s="2"/>
      <c r="D593" s="2"/>
    </row>
    <row r="594" spans="1:4" customFormat="1">
      <c r="A594" s="1"/>
      <c r="B594" s="3">
        <f>MachinesOnSite!B595</f>
        <v>0</v>
      </c>
      <c r="C594" s="2"/>
      <c r="D594" s="2"/>
    </row>
    <row r="595" spans="1:4" customFormat="1">
      <c r="A595" s="1"/>
      <c r="B595" s="3">
        <f>MachinesOnSite!B596</f>
        <v>0</v>
      </c>
      <c r="C595" s="2"/>
      <c r="D595" s="2"/>
    </row>
    <row r="596" spans="1:4" customFormat="1">
      <c r="A596" s="1"/>
      <c r="B596" s="3">
        <f>MachinesOnSite!B597</f>
        <v>0</v>
      </c>
      <c r="C596" s="2"/>
      <c r="D596" s="2"/>
    </row>
    <row r="597" spans="1:4" customFormat="1">
      <c r="A597" s="1"/>
      <c r="B597" s="3">
        <f>MachinesOnSite!B598</f>
        <v>0</v>
      </c>
      <c r="C597" s="2"/>
      <c r="D597" s="2"/>
    </row>
    <row r="598" spans="1:4" customFormat="1">
      <c r="A598" s="1"/>
      <c r="B598" s="3">
        <f>MachinesOnSite!B599</f>
        <v>0</v>
      </c>
      <c r="C598" s="2"/>
      <c r="D598" s="2"/>
    </row>
    <row r="599" spans="1:4" customFormat="1">
      <c r="A599" s="1"/>
      <c r="B599" s="3">
        <f>MachinesOnSite!B600</f>
        <v>0</v>
      </c>
      <c r="C599" s="2"/>
      <c r="D599" s="2"/>
    </row>
    <row r="600" spans="1:4" customFormat="1">
      <c r="A600" s="1"/>
      <c r="B600" s="3">
        <f>MachinesOnSite!B601</f>
        <v>0</v>
      </c>
      <c r="C600" s="2"/>
      <c r="D600" s="2"/>
    </row>
    <row r="601" spans="1:4" customFormat="1">
      <c r="A601" s="1"/>
      <c r="B601" s="3">
        <f>MachinesOnSite!B602</f>
        <v>0</v>
      </c>
      <c r="C601" s="2"/>
      <c r="D601" s="2"/>
    </row>
    <row r="602" spans="1:4" customFormat="1">
      <c r="A602" s="1"/>
      <c r="B602" s="3">
        <f>MachinesOnSite!B603</f>
        <v>0</v>
      </c>
      <c r="C602" s="2"/>
      <c r="D602" s="2"/>
    </row>
    <row r="603" spans="1:4" customFormat="1">
      <c r="A603" s="1"/>
      <c r="B603" s="3">
        <f>MachinesOnSite!B604</f>
        <v>0</v>
      </c>
      <c r="C603" s="2"/>
      <c r="D603" s="2"/>
    </row>
    <row r="604" spans="1:4" customFormat="1">
      <c r="A604" s="1"/>
      <c r="B604" s="3">
        <f>MachinesOnSite!B605</f>
        <v>0</v>
      </c>
      <c r="C604" s="2"/>
      <c r="D604" s="2"/>
    </row>
    <row r="605" spans="1:4" customFormat="1">
      <c r="A605" s="1"/>
      <c r="B605" s="3">
        <f>MachinesOnSite!B606</f>
        <v>0</v>
      </c>
      <c r="C605" s="2"/>
      <c r="D605" s="2"/>
    </row>
    <row r="606" spans="1:4" customFormat="1">
      <c r="A606" s="1"/>
      <c r="B606" s="3">
        <f>MachinesOnSite!B607</f>
        <v>0</v>
      </c>
      <c r="C606" s="2"/>
      <c r="D606" s="2"/>
    </row>
    <row r="607" spans="1:4" customFormat="1">
      <c r="A607" s="1"/>
      <c r="B607" s="3">
        <f>MachinesOnSite!B608</f>
        <v>0</v>
      </c>
      <c r="C607" s="2"/>
      <c r="D607" s="2"/>
    </row>
    <row r="608" spans="1:4" customFormat="1">
      <c r="A608" s="1"/>
      <c r="B608" s="3">
        <f>MachinesOnSite!B609</f>
        <v>0</v>
      </c>
      <c r="C608" s="2"/>
      <c r="D608" s="2"/>
    </row>
    <row r="609" spans="1:4" customFormat="1">
      <c r="A609" s="1"/>
      <c r="B609" s="3">
        <f>MachinesOnSite!B610</f>
        <v>0</v>
      </c>
      <c r="C609" s="2"/>
      <c r="D609" s="2"/>
    </row>
    <row r="610" spans="1:4" customFormat="1">
      <c r="A610" s="1"/>
      <c r="B610" s="3">
        <f>MachinesOnSite!B611</f>
        <v>0</v>
      </c>
      <c r="C610" s="2"/>
      <c r="D610" s="2"/>
    </row>
    <row r="611" spans="1:4" customFormat="1">
      <c r="A611" s="1"/>
      <c r="B611" s="3">
        <f>MachinesOnSite!B612</f>
        <v>0</v>
      </c>
      <c r="C611" s="2"/>
      <c r="D611" s="2"/>
    </row>
    <row r="612" spans="1:4" customFormat="1">
      <c r="A612" s="1"/>
      <c r="B612" s="3">
        <f>MachinesOnSite!B613</f>
        <v>0</v>
      </c>
      <c r="C612" s="2"/>
      <c r="D612" s="2"/>
    </row>
    <row r="613" spans="1:4" customFormat="1">
      <c r="A613" s="1"/>
      <c r="B613" s="3">
        <f>MachinesOnSite!B614</f>
        <v>0</v>
      </c>
      <c r="C613" s="2"/>
      <c r="D613" s="2"/>
    </row>
    <row r="614" spans="1:4" customFormat="1">
      <c r="A614" s="1"/>
      <c r="B614" s="3">
        <f>MachinesOnSite!B615</f>
        <v>0</v>
      </c>
      <c r="C614" s="2"/>
      <c r="D614" s="2"/>
    </row>
    <row r="615" spans="1:4" customFormat="1">
      <c r="A615" s="1"/>
      <c r="B615" s="3">
        <f>MachinesOnSite!B616</f>
        <v>0</v>
      </c>
      <c r="C615" s="2"/>
      <c r="D615" s="2"/>
    </row>
    <row r="616" spans="1:4" customFormat="1">
      <c r="A616" s="1"/>
      <c r="B616" s="3">
        <f>MachinesOnSite!B617</f>
        <v>0</v>
      </c>
      <c r="C616" s="2"/>
      <c r="D616" s="2"/>
    </row>
    <row r="617" spans="1:4" customFormat="1">
      <c r="A617" s="1"/>
      <c r="B617" s="3">
        <f>MachinesOnSite!B618</f>
        <v>0</v>
      </c>
      <c r="C617" s="2"/>
      <c r="D617" s="2"/>
    </row>
    <row r="618" spans="1:4" customFormat="1">
      <c r="A618" s="1"/>
      <c r="B618" s="3">
        <f>MachinesOnSite!B619</f>
        <v>0</v>
      </c>
      <c r="C618" s="2"/>
      <c r="D618" s="2"/>
    </row>
    <row r="619" spans="1:4" customFormat="1">
      <c r="A619" s="1"/>
      <c r="B619" s="3">
        <f>MachinesOnSite!B620</f>
        <v>0</v>
      </c>
      <c r="C619" s="2"/>
      <c r="D619" s="2"/>
    </row>
    <row r="620" spans="1:4" customFormat="1">
      <c r="A620" s="1"/>
      <c r="B620" s="3">
        <f>MachinesOnSite!B621</f>
        <v>0</v>
      </c>
      <c r="C620" s="2"/>
      <c r="D620" s="2"/>
    </row>
    <row r="621" spans="1:4" customFormat="1">
      <c r="A621" s="1"/>
      <c r="B621" s="3">
        <f>MachinesOnSite!B622</f>
        <v>0</v>
      </c>
      <c r="C621" s="2"/>
      <c r="D621" s="2"/>
    </row>
    <row r="622" spans="1:4" customFormat="1">
      <c r="A622" s="1"/>
      <c r="B622" s="3">
        <f>MachinesOnSite!B623</f>
        <v>0</v>
      </c>
      <c r="C622" s="2"/>
      <c r="D622" s="2"/>
    </row>
    <row r="623" spans="1:4" customFormat="1">
      <c r="A623" s="1"/>
      <c r="B623" s="3">
        <f>MachinesOnSite!B624</f>
        <v>0</v>
      </c>
      <c r="C623" s="2"/>
      <c r="D623" s="2"/>
    </row>
    <row r="624" spans="1:4" customFormat="1">
      <c r="A624" s="1"/>
      <c r="B624" s="3">
        <f>MachinesOnSite!B625</f>
        <v>0</v>
      </c>
      <c r="C624" s="2"/>
      <c r="D624" s="2"/>
    </row>
    <row r="625" spans="1:4" customFormat="1">
      <c r="A625" s="1"/>
      <c r="B625" s="3">
        <f>MachinesOnSite!B626</f>
        <v>0</v>
      </c>
      <c r="C625" s="2"/>
      <c r="D625" s="2"/>
    </row>
    <row r="626" spans="1:4" customFormat="1">
      <c r="A626" s="1"/>
      <c r="B626" s="3">
        <f>MachinesOnSite!B627</f>
        <v>0</v>
      </c>
      <c r="C626" s="2"/>
      <c r="D626" s="2"/>
    </row>
    <row r="627" spans="1:4" customFormat="1">
      <c r="A627" s="1"/>
      <c r="B627" s="3">
        <f>MachinesOnSite!B628</f>
        <v>0</v>
      </c>
      <c r="C627" s="2"/>
      <c r="D627" s="2"/>
    </row>
    <row r="628" spans="1:4" customFormat="1">
      <c r="A628" s="1"/>
      <c r="B628" s="3">
        <f>MachinesOnSite!B629</f>
        <v>0</v>
      </c>
      <c r="C628" s="2"/>
      <c r="D628" s="2"/>
    </row>
    <row r="629" spans="1:4" customFormat="1">
      <c r="A629" s="1"/>
      <c r="B629" s="3">
        <f>MachinesOnSite!B630</f>
        <v>0</v>
      </c>
      <c r="C629" s="2"/>
      <c r="D629" s="2"/>
    </row>
    <row r="630" spans="1:4" customFormat="1">
      <c r="A630" s="1"/>
      <c r="B630" s="3">
        <f>MachinesOnSite!B631</f>
        <v>0</v>
      </c>
      <c r="C630" s="2"/>
      <c r="D630" s="2"/>
    </row>
    <row r="631" spans="1:4" customFormat="1">
      <c r="A631" s="1"/>
      <c r="B631" s="3">
        <f>MachinesOnSite!B632</f>
        <v>0</v>
      </c>
      <c r="C631" s="2"/>
      <c r="D631" s="2"/>
    </row>
    <row r="632" spans="1:4" customFormat="1">
      <c r="A632" s="1"/>
      <c r="B632" s="3">
        <f>MachinesOnSite!B633</f>
        <v>0</v>
      </c>
      <c r="C632" s="2"/>
      <c r="D632" s="2"/>
    </row>
    <row r="633" spans="1:4" customFormat="1">
      <c r="A633" s="1"/>
      <c r="B633" s="3">
        <f>MachinesOnSite!B634</f>
        <v>0</v>
      </c>
      <c r="C633" s="2"/>
      <c r="D633" s="2"/>
    </row>
    <row r="634" spans="1:4" customFormat="1">
      <c r="A634" s="1"/>
      <c r="B634" s="3">
        <f>MachinesOnSite!B635</f>
        <v>0</v>
      </c>
      <c r="C634" s="2"/>
      <c r="D634" s="2"/>
    </row>
    <row r="635" spans="1:4" customFormat="1">
      <c r="A635" s="1"/>
      <c r="B635" s="3">
        <f>MachinesOnSite!B636</f>
        <v>0</v>
      </c>
      <c r="C635" s="2"/>
      <c r="D635" s="2"/>
    </row>
    <row r="636" spans="1:4" customFormat="1">
      <c r="A636" s="1"/>
      <c r="B636" s="3">
        <f>MachinesOnSite!B637</f>
        <v>0</v>
      </c>
      <c r="C636" s="2"/>
      <c r="D636" s="2"/>
    </row>
    <row r="637" spans="1:4" customFormat="1">
      <c r="A637" s="1"/>
      <c r="B637" s="3">
        <f>MachinesOnSite!B638</f>
        <v>0</v>
      </c>
      <c r="C637" s="2"/>
      <c r="D637" s="2"/>
    </row>
    <row r="638" spans="1:4" customFormat="1">
      <c r="A638" s="1"/>
      <c r="B638" s="3">
        <f>MachinesOnSite!B639</f>
        <v>0</v>
      </c>
      <c r="C638" s="2"/>
      <c r="D638" s="2"/>
    </row>
    <row r="639" spans="1:4" customFormat="1">
      <c r="A639" s="1"/>
      <c r="B639" s="3">
        <f>MachinesOnSite!B640</f>
        <v>0</v>
      </c>
      <c r="C639" s="2"/>
      <c r="D639" s="2"/>
    </row>
    <row r="640" spans="1:4" customFormat="1">
      <c r="A640" s="1"/>
      <c r="B640" s="3">
        <f>MachinesOnSite!B641</f>
        <v>0</v>
      </c>
      <c r="C640" s="2"/>
      <c r="D640" s="2"/>
    </row>
    <row r="641" spans="1:4" customFormat="1">
      <c r="A641" s="1"/>
      <c r="B641" s="3">
        <f>MachinesOnSite!B642</f>
        <v>0</v>
      </c>
      <c r="C641" s="2"/>
      <c r="D641" s="2"/>
    </row>
    <row r="642" spans="1:4" customFormat="1">
      <c r="A642" s="1"/>
      <c r="B642" s="3">
        <f>MachinesOnSite!B643</f>
        <v>0</v>
      </c>
      <c r="C642" s="2"/>
      <c r="D642" s="2"/>
    </row>
    <row r="643" spans="1:4" customFormat="1">
      <c r="A643" s="1"/>
      <c r="B643" s="3">
        <f>MachinesOnSite!B644</f>
        <v>0</v>
      </c>
      <c r="C643" s="2"/>
      <c r="D643" s="2"/>
    </row>
    <row r="644" spans="1:4" customFormat="1">
      <c r="A644" s="1"/>
      <c r="B644" s="3">
        <f>MachinesOnSite!B645</f>
        <v>0</v>
      </c>
      <c r="C644" s="2"/>
      <c r="D644" s="2"/>
    </row>
    <row r="645" spans="1:4" customFormat="1">
      <c r="A645" s="1"/>
      <c r="B645" s="3">
        <f>MachinesOnSite!B646</f>
        <v>0</v>
      </c>
      <c r="C645" s="2"/>
      <c r="D645" s="2"/>
    </row>
    <row r="646" spans="1:4" customFormat="1">
      <c r="A646" s="1"/>
      <c r="B646" s="3">
        <f>MachinesOnSite!B647</f>
        <v>0</v>
      </c>
      <c r="C646" s="2"/>
      <c r="D646" s="2"/>
    </row>
    <row r="647" spans="1:4" customFormat="1">
      <c r="A647" s="1"/>
      <c r="B647" s="3">
        <f>MachinesOnSite!B648</f>
        <v>0</v>
      </c>
      <c r="C647" s="2"/>
      <c r="D647" s="2"/>
    </row>
    <row r="648" spans="1:4" customFormat="1">
      <c r="A648" s="1"/>
      <c r="B648" s="3">
        <f>MachinesOnSite!B649</f>
        <v>0</v>
      </c>
      <c r="C648" s="2"/>
      <c r="D648" s="2"/>
    </row>
    <row r="649" spans="1:4" customFormat="1">
      <c r="A649" s="1"/>
      <c r="B649" s="3">
        <f>MachinesOnSite!B650</f>
        <v>0</v>
      </c>
      <c r="C649" s="2"/>
      <c r="D649" s="2"/>
    </row>
    <row r="650" spans="1:4" customFormat="1">
      <c r="A650" s="1"/>
      <c r="B650" s="3">
        <f>MachinesOnSite!B651</f>
        <v>0</v>
      </c>
      <c r="C650" s="2"/>
      <c r="D650" s="2"/>
    </row>
    <row r="651" spans="1:4" customFormat="1">
      <c r="A651" s="1"/>
      <c r="B651" s="3">
        <f>MachinesOnSite!B652</f>
        <v>0</v>
      </c>
      <c r="C651" s="2"/>
      <c r="D651" s="2"/>
    </row>
    <row r="652" spans="1:4" customFormat="1">
      <c r="A652" s="1"/>
      <c r="B652" s="3">
        <f>MachinesOnSite!B653</f>
        <v>0</v>
      </c>
      <c r="C652" s="2"/>
      <c r="D652" s="2"/>
    </row>
    <row r="653" spans="1:4" customFormat="1">
      <c r="A653" s="1"/>
      <c r="B653" s="3">
        <f>MachinesOnSite!B654</f>
        <v>0</v>
      </c>
      <c r="C653" s="2"/>
      <c r="D653" s="2"/>
    </row>
    <row r="654" spans="1:4" customFormat="1">
      <c r="A654" s="1"/>
      <c r="B654" s="3">
        <f>MachinesOnSite!B655</f>
        <v>0</v>
      </c>
      <c r="C654" s="2"/>
      <c r="D654" s="2"/>
    </row>
    <row r="655" spans="1:4" customFormat="1">
      <c r="A655" s="1"/>
      <c r="B655" s="3">
        <f>MachinesOnSite!B656</f>
        <v>0</v>
      </c>
      <c r="C655" s="2"/>
      <c r="D655" s="2"/>
    </row>
    <row r="656" spans="1:4" customFormat="1">
      <c r="A656" s="1"/>
      <c r="B656" s="3">
        <f>MachinesOnSite!B657</f>
        <v>0</v>
      </c>
      <c r="C656" s="2"/>
      <c r="D656" s="2"/>
    </row>
    <row r="657" spans="1:4" customFormat="1">
      <c r="A657" s="1"/>
      <c r="B657" s="3">
        <f>MachinesOnSite!B658</f>
        <v>0</v>
      </c>
      <c r="C657" s="2"/>
      <c r="D657" s="2"/>
    </row>
    <row r="658" spans="1:4" customFormat="1">
      <c r="A658" s="1"/>
      <c r="B658" s="3">
        <f>MachinesOnSite!B659</f>
        <v>0</v>
      </c>
      <c r="C658" s="2"/>
      <c r="D658" s="2"/>
    </row>
    <row r="659" spans="1:4" customFormat="1">
      <c r="A659" s="1"/>
      <c r="B659" s="3">
        <f>MachinesOnSite!B660</f>
        <v>0</v>
      </c>
      <c r="C659" s="2"/>
      <c r="D659" s="2"/>
    </row>
    <row r="660" spans="1:4" customFormat="1">
      <c r="A660" s="1"/>
      <c r="B660" s="3">
        <f>MachinesOnSite!B661</f>
        <v>0</v>
      </c>
      <c r="C660" s="2"/>
      <c r="D660" s="2"/>
    </row>
    <row r="661" spans="1:4" customFormat="1">
      <c r="A661" s="1"/>
      <c r="B661" s="3">
        <f>MachinesOnSite!B662</f>
        <v>0</v>
      </c>
      <c r="C661" s="2"/>
      <c r="D661" s="2"/>
    </row>
    <row r="662" spans="1:4" customFormat="1">
      <c r="A662" s="1"/>
      <c r="B662" s="3">
        <f>MachinesOnSite!B663</f>
        <v>0</v>
      </c>
      <c r="C662" s="2"/>
      <c r="D662" s="2"/>
    </row>
    <row r="663" spans="1:4" customFormat="1">
      <c r="A663" s="1"/>
      <c r="B663" s="3">
        <f>MachinesOnSite!B664</f>
        <v>0</v>
      </c>
      <c r="C663" s="2"/>
      <c r="D663" s="2"/>
    </row>
    <row r="664" spans="1:4" customFormat="1">
      <c r="A664" s="1"/>
      <c r="B664" s="3">
        <f>MachinesOnSite!B665</f>
        <v>0</v>
      </c>
      <c r="C664" s="2"/>
      <c r="D664" s="2"/>
    </row>
    <row r="665" spans="1:4" customFormat="1">
      <c r="A665" s="1"/>
      <c r="B665" s="3">
        <f>MachinesOnSite!B666</f>
        <v>0</v>
      </c>
      <c r="C665" s="2"/>
      <c r="D665" s="2"/>
    </row>
    <row r="666" spans="1:4" customFormat="1">
      <c r="A666" s="1"/>
      <c r="B666" s="3">
        <f>MachinesOnSite!B667</f>
        <v>0</v>
      </c>
      <c r="C666" s="2"/>
      <c r="D666" s="2"/>
    </row>
    <row r="667" spans="1:4" customFormat="1">
      <c r="A667" s="1"/>
      <c r="B667" s="3">
        <f>MachinesOnSite!B668</f>
        <v>0</v>
      </c>
      <c r="C667" s="2"/>
      <c r="D667" s="2"/>
    </row>
    <row r="668" spans="1:4" customFormat="1">
      <c r="A668" s="1"/>
      <c r="B668" s="3">
        <f>MachinesOnSite!B669</f>
        <v>0</v>
      </c>
      <c r="C668" s="2"/>
      <c r="D668" s="2"/>
    </row>
    <row r="669" spans="1:4" customFormat="1">
      <c r="A669" s="1"/>
      <c r="B669" s="3">
        <f>MachinesOnSite!B670</f>
        <v>0</v>
      </c>
      <c r="C669" s="2"/>
      <c r="D669" s="2"/>
    </row>
    <row r="670" spans="1:4" customFormat="1">
      <c r="A670" s="1"/>
      <c r="B670" s="3">
        <f>MachinesOnSite!B671</f>
        <v>0</v>
      </c>
      <c r="C670" s="2"/>
      <c r="D670" s="2"/>
    </row>
    <row r="671" spans="1:4" customFormat="1">
      <c r="A671" s="1"/>
      <c r="B671" s="3">
        <f>MachinesOnSite!B672</f>
        <v>0</v>
      </c>
      <c r="C671" s="2"/>
      <c r="D671" s="2"/>
    </row>
    <row r="672" spans="1:4" customFormat="1">
      <c r="A672" s="1"/>
      <c r="B672" s="3">
        <f>MachinesOnSite!B673</f>
        <v>0</v>
      </c>
      <c r="C672" s="2"/>
      <c r="D672" s="2"/>
    </row>
    <row r="673" spans="1:4" customFormat="1">
      <c r="A673" s="1"/>
      <c r="B673" s="3">
        <f>MachinesOnSite!B674</f>
        <v>0</v>
      </c>
      <c r="C673" s="2"/>
      <c r="D673" s="2"/>
    </row>
    <row r="674" spans="1:4" customFormat="1">
      <c r="A674" s="1"/>
      <c r="B674" s="3">
        <f>MachinesOnSite!B675</f>
        <v>0</v>
      </c>
      <c r="C674" s="2"/>
      <c r="D674" s="2"/>
    </row>
    <row r="675" spans="1:4" customFormat="1">
      <c r="A675" s="1"/>
      <c r="B675" s="3">
        <f>MachinesOnSite!B676</f>
        <v>0</v>
      </c>
      <c r="C675" s="2"/>
      <c r="D675" s="2"/>
    </row>
    <row r="676" spans="1:4" customFormat="1">
      <c r="A676" s="1"/>
      <c r="B676" s="3">
        <f>MachinesOnSite!B677</f>
        <v>0</v>
      </c>
      <c r="C676" s="2"/>
      <c r="D676" s="2"/>
    </row>
    <row r="677" spans="1:4" customFormat="1">
      <c r="A677" s="1"/>
      <c r="B677" s="3">
        <f>MachinesOnSite!B678</f>
        <v>0</v>
      </c>
      <c r="C677" s="2"/>
      <c r="D677" s="2"/>
    </row>
    <row r="678" spans="1:4" customFormat="1">
      <c r="A678" s="1"/>
      <c r="B678" s="3">
        <f>MachinesOnSite!B679</f>
        <v>0</v>
      </c>
      <c r="C678" s="2"/>
      <c r="D678" s="2"/>
    </row>
    <row r="679" spans="1:4" customFormat="1">
      <c r="A679" s="1"/>
      <c r="B679" s="3">
        <f>MachinesOnSite!B680</f>
        <v>0</v>
      </c>
      <c r="C679" s="2"/>
      <c r="D679" s="2"/>
    </row>
    <row r="680" spans="1:4" customFormat="1">
      <c r="A680" s="1"/>
      <c r="B680" s="3">
        <f>MachinesOnSite!B681</f>
        <v>0</v>
      </c>
      <c r="C680" s="2"/>
      <c r="D680" s="2"/>
    </row>
    <row r="681" spans="1:4" customFormat="1">
      <c r="A681" s="1"/>
      <c r="B681" s="3">
        <f>MachinesOnSite!B682</f>
        <v>0</v>
      </c>
      <c r="C681" s="2"/>
      <c r="D681" s="2"/>
    </row>
    <row r="682" spans="1:4" customFormat="1">
      <c r="A682" s="1"/>
      <c r="B682" s="3">
        <f>MachinesOnSite!B683</f>
        <v>0</v>
      </c>
      <c r="C682" s="2"/>
      <c r="D682" s="2"/>
    </row>
    <row r="683" spans="1:4" customFormat="1">
      <c r="A683" s="1"/>
      <c r="B683" s="3">
        <f>MachinesOnSite!B684</f>
        <v>0</v>
      </c>
      <c r="C683" s="2"/>
      <c r="D683" s="2"/>
    </row>
    <row r="684" spans="1:4" customFormat="1">
      <c r="A684" s="1"/>
      <c r="B684" s="3">
        <f>MachinesOnSite!B685</f>
        <v>0</v>
      </c>
      <c r="C684" s="2"/>
      <c r="D684" s="2"/>
    </row>
    <row r="685" spans="1:4" customFormat="1">
      <c r="A685" s="1"/>
      <c r="B685" s="3">
        <f>MachinesOnSite!B686</f>
        <v>0</v>
      </c>
      <c r="C685" s="2"/>
      <c r="D685" s="2"/>
    </row>
    <row r="686" spans="1:4" customFormat="1">
      <c r="A686" s="1"/>
      <c r="B686" s="3">
        <f>MachinesOnSite!B687</f>
        <v>0</v>
      </c>
      <c r="C686" s="2"/>
      <c r="D686" s="2"/>
    </row>
    <row r="687" spans="1:4" customFormat="1">
      <c r="A687" s="1"/>
      <c r="B687" s="3">
        <f>MachinesOnSite!B688</f>
        <v>0</v>
      </c>
      <c r="C687" s="2"/>
      <c r="D687" s="2"/>
    </row>
    <row r="688" spans="1:4" customFormat="1">
      <c r="A688" s="1"/>
      <c r="B688" s="3">
        <f>MachinesOnSite!B689</f>
        <v>0</v>
      </c>
      <c r="C688" s="2"/>
      <c r="D688" s="2"/>
    </row>
    <row r="689" spans="1:4" customFormat="1">
      <c r="A689" s="1"/>
      <c r="B689" s="3">
        <f>MachinesOnSite!B690</f>
        <v>0</v>
      </c>
      <c r="C689" s="2"/>
      <c r="D689" s="2"/>
    </row>
    <row r="690" spans="1:4" customFormat="1">
      <c r="A690" s="1"/>
      <c r="B690" s="3">
        <f>MachinesOnSite!B691</f>
        <v>0</v>
      </c>
      <c r="C690" s="2"/>
      <c r="D690" s="2"/>
    </row>
    <row r="691" spans="1:4" customFormat="1">
      <c r="A691" s="1"/>
      <c r="B691" s="3">
        <f>MachinesOnSite!B692</f>
        <v>0</v>
      </c>
      <c r="C691" s="2"/>
      <c r="D691" s="2"/>
    </row>
    <row r="692" spans="1:4" customFormat="1">
      <c r="A692" s="1"/>
      <c r="B692" s="3">
        <f>MachinesOnSite!B693</f>
        <v>0</v>
      </c>
      <c r="C692" s="2"/>
      <c r="D692" s="2"/>
    </row>
    <row r="693" spans="1:4" customFormat="1">
      <c r="A693" s="1"/>
      <c r="B693" s="3">
        <f>MachinesOnSite!B694</f>
        <v>0</v>
      </c>
      <c r="C693" s="2"/>
      <c r="D693" s="2"/>
    </row>
    <row r="694" spans="1:4" customFormat="1">
      <c r="A694" s="1"/>
      <c r="B694" s="3">
        <f>MachinesOnSite!B695</f>
        <v>0</v>
      </c>
      <c r="C694" s="2"/>
      <c r="D694" s="2"/>
    </row>
    <row r="695" spans="1:4" customFormat="1">
      <c r="A695" s="1"/>
      <c r="B695" s="3">
        <f>MachinesOnSite!B696</f>
        <v>0</v>
      </c>
      <c r="C695" s="2"/>
      <c r="D695" s="2"/>
    </row>
    <row r="696" spans="1:4" customFormat="1">
      <c r="A696" s="1"/>
      <c r="B696" s="3">
        <f>MachinesOnSite!B697</f>
        <v>0</v>
      </c>
      <c r="C696" s="2"/>
      <c r="D696" s="2"/>
    </row>
    <row r="697" spans="1:4" customFormat="1">
      <c r="A697" s="1"/>
      <c r="B697" s="3">
        <f>MachinesOnSite!B698</f>
        <v>0</v>
      </c>
      <c r="C697" s="2"/>
      <c r="D697" s="2"/>
    </row>
    <row r="698" spans="1:4" customFormat="1">
      <c r="A698" s="1"/>
      <c r="B698" s="3">
        <f>MachinesOnSite!B699</f>
        <v>0</v>
      </c>
      <c r="C698" s="2"/>
      <c r="D698" s="2"/>
    </row>
    <row r="699" spans="1:4" customFormat="1">
      <c r="A699" s="1"/>
      <c r="B699" s="3">
        <f>MachinesOnSite!B700</f>
        <v>0</v>
      </c>
      <c r="C699" s="2"/>
      <c r="D699" s="2"/>
    </row>
    <row r="700" spans="1:4" customFormat="1">
      <c r="A700" s="1"/>
      <c r="B700" s="3">
        <f>MachinesOnSite!B701</f>
        <v>0</v>
      </c>
      <c r="C700" s="2"/>
      <c r="D700" s="2"/>
    </row>
    <row r="701" spans="1:4" customFormat="1">
      <c r="A701" s="1"/>
      <c r="B701" s="3">
        <f>MachinesOnSite!B702</f>
        <v>0</v>
      </c>
      <c r="C701" s="2"/>
      <c r="D701" s="2"/>
    </row>
    <row r="702" spans="1:4" customFormat="1">
      <c r="A702" s="1"/>
      <c r="B702" s="3">
        <f>MachinesOnSite!B703</f>
        <v>0</v>
      </c>
      <c r="C702" s="2"/>
      <c r="D702" s="2"/>
    </row>
    <row r="703" spans="1:4" customFormat="1">
      <c r="A703" s="1"/>
      <c r="B703" s="3">
        <f>MachinesOnSite!B704</f>
        <v>0</v>
      </c>
      <c r="C703" s="2"/>
      <c r="D703" s="2"/>
    </row>
    <row r="704" spans="1:4" customFormat="1">
      <c r="A704" s="1"/>
      <c r="B704" s="3">
        <f>MachinesOnSite!B705</f>
        <v>0</v>
      </c>
      <c r="C704" s="2"/>
      <c r="D704" s="2"/>
    </row>
    <row r="705" spans="1:4" customFormat="1">
      <c r="A705" s="1"/>
      <c r="B705" s="3">
        <f>MachinesOnSite!B706</f>
        <v>0</v>
      </c>
      <c r="C705" s="2"/>
      <c r="D705" s="2"/>
    </row>
    <row r="706" spans="1:4" customFormat="1">
      <c r="A706" s="1"/>
      <c r="B706" s="3">
        <f>MachinesOnSite!B707</f>
        <v>0</v>
      </c>
      <c r="C706" s="2"/>
      <c r="D706" s="2"/>
    </row>
    <row r="707" spans="1:4" customFormat="1">
      <c r="A707" s="1"/>
      <c r="B707" s="3">
        <f>MachinesOnSite!B708</f>
        <v>0</v>
      </c>
      <c r="C707" s="2"/>
      <c r="D707" s="2"/>
    </row>
    <row r="708" spans="1:4" customFormat="1">
      <c r="A708" s="1"/>
      <c r="B708" s="3">
        <f>MachinesOnSite!B709</f>
        <v>0</v>
      </c>
      <c r="C708" s="2"/>
      <c r="D708" s="2"/>
    </row>
    <row r="709" spans="1:4" customFormat="1">
      <c r="A709" s="1"/>
      <c r="B709" s="3">
        <f>MachinesOnSite!B710</f>
        <v>0</v>
      </c>
      <c r="C709" s="2"/>
      <c r="D709" s="2"/>
    </row>
    <row r="710" spans="1:4" customFormat="1">
      <c r="A710" s="1"/>
      <c r="B710" s="3">
        <f>MachinesOnSite!B711</f>
        <v>0</v>
      </c>
      <c r="C710" s="2"/>
      <c r="D710" s="2"/>
    </row>
    <row r="711" spans="1:4" customFormat="1">
      <c r="A711" s="1"/>
      <c r="B711" s="3">
        <f>MachinesOnSite!B712</f>
        <v>0</v>
      </c>
      <c r="C711" s="2"/>
      <c r="D711" s="2"/>
    </row>
    <row r="712" spans="1:4" customFormat="1">
      <c r="A712" s="1"/>
      <c r="B712" s="3">
        <f>MachinesOnSite!B713</f>
        <v>0</v>
      </c>
      <c r="C712" s="2"/>
      <c r="D712" s="2"/>
    </row>
    <row r="713" spans="1:4" customFormat="1">
      <c r="A713" s="1"/>
      <c r="B713" s="3">
        <f>MachinesOnSite!B714</f>
        <v>0</v>
      </c>
      <c r="C713" s="2"/>
      <c r="D713" s="2"/>
    </row>
    <row r="714" spans="1:4" customFormat="1">
      <c r="A714" s="1"/>
      <c r="B714" s="3">
        <f>MachinesOnSite!B715</f>
        <v>0</v>
      </c>
      <c r="C714" s="2"/>
      <c r="D714" s="2"/>
    </row>
    <row r="715" spans="1:4" customFormat="1">
      <c r="A715" s="1"/>
      <c r="B715" s="3">
        <f>MachinesOnSite!B716</f>
        <v>0</v>
      </c>
      <c r="C715" s="2"/>
      <c r="D715" s="2"/>
    </row>
    <row r="716" spans="1:4" customFormat="1">
      <c r="A716" s="1"/>
      <c r="B716" s="3">
        <f>MachinesOnSite!B717</f>
        <v>0</v>
      </c>
      <c r="C716" s="2"/>
      <c r="D716" s="2"/>
    </row>
    <row r="717" spans="1:4" customFormat="1">
      <c r="A717" s="1"/>
      <c r="B717" s="3">
        <f>MachinesOnSite!B718</f>
        <v>0</v>
      </c>
      <c r="C717" s="2"/>
      <c r="D717" s="2"/>
    </row>
    <row r="718" spans="1:4" customFormat="1">
      <c r="A718" s="1"/>
      <c r="B718" s="3">
        <f>MachinesOnSite!B719</f>
        <v>0</v>
      </c>
      <c r="C718" s="2"/>
      <c r="D718" s="2"/>
    </row>
    <row r="719" spans="1:4" customFormat="1">
      <c r="A719" s="1"/>
      <c r="B719" s="3">
        <f>MachinesOnSite!B720</f>
        <v>0</v>
      </c>
      <c r="C719" s="2"/>
      <c r="D719" s="2"/>
    </row>
    <row r="720" spans="1:4" customFormat="1">
      <c r="A720" s="1"/>
      <c r="B720" s="3">
        <f>MachinesOnSite!B721</f>
        <v>0</v>
      </c>
      <c r="C720" s="2"/>
      <c r="D720" s="2"/>
    </row>
    <row r="721" spans="1:4" customFormat="1">
      <c r="A721" s="1"/>
      <c r="B721" s="3">
        <f>MachinesOnSite!B722</f>
        <v>0</v>
      </c>
      <c r="C721" s="2"/>
      <c r="D721" s="2"/>
    </row>
    <row r="722" spans="1:4" customFormat="1">
      <c r="A722" s="1"/>
      <c r="B722" s="3">
        <f>MachinesOnSite!B723</f>
        <v>0</v>
      </c>
      <c r="C722" s="2"/>
      <c r="D722" s="2"/>
    </row>
    <row r="723" spans="1:4" customFormat="1">
      <c r="A723" s="1"/>
      <c r="B723" s="3">
        <f>MachinesOnSite!B724</f>
        <v>0</v>
      </c>
      <c r="C723" s="2"/>
      <c r="D723" s="2"/>
    </row>
    <row r="724" spans="1:4" customFormat="1">
      <c r="A724" s="1"/>
      <c r="B724" s="3">
        <f>MachinesOnSite!B725</f>
        <v>0</v>
      </c>
      <c r="C724" s="2"/>
      <c r="D724" s="2"/>
    </row>
    <row r="725" spans="1:4" customFormat="1">
      <c r="A725" s="1"/>
      <c r="B725" s="3">
        <f>MachinesOnSite!B726</f>
        <v>0</v>
      </c>
      <c r="C725" s="2"/>
      <c r="D725" s="2"/>
    </row>
    <row r="726" spans="1:4" customFormat="1">
      <c r="A726" s="1"/>
      <c r="B726" s="3">
        <f>MachinesOnSite!B727</f>
        <v>0</v>
      </c>
      <c r="C726" s="2"/>
      <c r="D726" s="2"/>
    </row>
    <row r="727" spans="1:4" customFormat="1">
      <c r="A727" s="1"/>
      <c r="B727" s="3">
        <f>MachinesOnSite!B728</f>
        <v>0</v>
      </c>
      <c r="C727" s="2"/>
      <c r="D727" s="2"/>
    </row>
    <row r="728" spans="1:4" customFormat="1">
      <c r="A728" s="1"/>
      <c r="B728" s="3">
        <f>MachinesOnSite!B729</f>
        <v>0</v>
      </c>
      <c r="C728" s="2"/>
      <c r="D728" s="2"/>
    </row>
    <row r="729" spans="1:4" customFormat="1">
      <c r="A729" s="1"/>
      <c r="B729" s="3">
        <f>MachinesOnSite!B730</f>
        <v>0</v>
      </c>
      <c r="C729" s="2"/>
      <c r="D729" s="2"/>
    </row>
    <row r="730" spans="1:4" customFormat="1">
      <c r="A730" s="1"/>
      <c r="B730" s="3">
        <f>MachinesOnSite!B731</f>
        <v>0</v>
      </c>
      <c r="C730" s="2"/>
      <c r="D730" s="2"/>
    </row>
    <row r="731" spans="1:4" customFormat="1">
      <c r="A731" s="1"/>
      <c r="B731" s="3">
        <f>MachinesOnSite!B732</f>
        <v>0</v>
      </c>
      <c r="C731" s="2"/>
      <c r="D731" s="2"/>
    </row>
    <row r="732" spans="1:4" customFormat="1">
      <c r="A732" s="1"/>
      <c r="B732" s="3">
        <f>MachinesOnSite!B733</f>
        <v>0</v>
      </c>
      <c r="C732" s="2"/>
      <c r="D732" s="2"/>
    </row>
    <row r="733" spans="1:4" customFormat="1">
      <c r="A733" s="1"/>
      <c r="B733" s="3">
        <f>MachinesOnSite!B734</f>
        <v>0</v>
      </c>
      <c r="C733" s="2"/>
      <c r="D733" s="2"/>
    </row>
    <row r="734" spans="1:4" customFormat="1">
      <c r="A734" s="1"/>
      <c r="B734" s="3">
        <f>MachinesOnSite!B735</f>
        <v>0</v>
      </c>
      <c r="C734" s="2"/>
      <c r="D734" s="2"/>
    </row>
    <row r="735" spans="1:4" customFormat="1">
      <c r="A735" s="1"/>
      <c r="B735" s="3">
        <f>MachinesOnSite!B736</f>
        <v>0</v>
      </c>
      <c r="C735" s="2"/>
      <c r="D735" s="2"/>
    </row>
    <row r="736" spans="1:4" customFormat="1">
      <c r="A736" s="1"/>
      <c r="B736" s="3">
        <f>MachinesOnSite!B737</f>
        <v>0</v>
      </c>
      <c r="C736" s="2"/>
      <c r="D736" s="2"/>
    </row>
    <row r="737" spans="1:4" customFormat="1">
      <c r="A737" s="1"/>
      <c r="B737" s="3">
        <f>MachinesOnSite!B738</f>
        <v>0</v>
      </c>
      <c r="C737" s="2"/>
      <c r="D737" s="2"/>
    </row>
    <row r="738" spans="1:4" customFormat="1">
      <c r="A738" s="1"/>
      <c r="B738" s="3">
        <f>MachinesOnSite!B739</f>
        <v>0</v>
      </c>
      <c r="C738" s="2"/>
      <c r="D738" s="2"/>
    </row>
    <row r="739" spans="1:4" customFormat="1">
      <c r="A739" s="1"/>
      <c r="B739" s="3">
        <f>MachinesOnSite!B740</f>
        <v>0</v>
      </c>
      <c r="C739" s="2"/>
      <c r="D739" s="2"/>
    </row>
    <row r="740" spans="1:4" customFormat="1">
      <c r="A740" s="1"/>
      <c r="B740" s="3">
        <f>MachinesOnSite!B741</f>
        <v>0</v>
      </c>
      <c r="C740" s="2"/>
      <c r="D740" s="2"/>
    </row>
    <row r="741" spans="1:4" customFormat="1">
      <c r="A741" s="1"/>
      <c r="B741" s="3">
        <f>MachinesOnSite!B742</f>
        <v>0</v>
      </c>
      <c r="C741" s="2"/>
      <c r="D741" s="2"/>
    </row>
    <row r="742" spans="1:4" customFormat="1">
      <c r="A742" s="1"/>
      <c r="B742" s="3">
        <f>MachinesOnSite!B743</f>
        <v>0</v>
      </c>
      <c r="C742" s="2"/>
      <c r="D742" s="2"/>
    </row>
    <row r="743" spans="1:4" customFormat="1">
      <c r="A743" s="1"/>
      <c r="B743" s="3">
        <f>MachinesOnSite!B744</f>
        <v>0</v>
      </c>
      <c r="C743" s="2"/>
      <c r="D743" s="2"/>
    </row>
    <row r="744" spans="1:4" customFormat="1">
      <c r="A744" s="1"/>
      <c r="B744" s="3">
        <f>MachinesOnSite!B745</f>
        <v>0</v>
      </c>
      <c r="C744" s="2"/>
      <c r="D744" s="2"/>
    </row>
    <row r="745" spans="1:4" customFormat="1">
      <c r="A745" s="1"/>
      <c r="B745" s="3">
        <f>MachinesOnSite!B746</f>
        <v>0</v>
      </c>
      <c r="C745" s="2"/>
      <c r="D745" s="2"/>
    </row>
    <row r="746" spans="1:4" customFormat="1">
      <c r="A746" s="1"/>
      <c r="B746" s="3">
        <f>MachinesOnSite!B747</f>
        <v>0</v>
      </c>
      <c r="C746" s="2"/>
      <c r="D746" s="2"/>
    </row>
    <row r="747" spans="1:4" customFormat="1">
      <c r="A747" s="1"/>
      <c r="B747" s="3">
        <f>MachinesOnSite!B748</f>
        <v>0</v>
      </c>
      <c r="C747" s="2"/>
      <c r="D747" s="2"/>
    </row>
    <row r="748" spans="1:4" customFormat="1">
      <c r="A748" s="1"/>
      <c r="B748" s="3">
        <f>MachinesOnSite!B749</f>
        <v>0</v>
      </c>
      <c r="C748" s="2"/>
      <c r="D748" s="2"/>
    </row>
    <row r="749" spans="1:4" customFormat="1">
      <c r="A749" s="1"/>
      <c r="B749" s="3">
        <f>MachinesOnSite!B750</f>
        <v>0</v>
      </c>
      <c r="C749" s="2"/>
      <c r="D749" s="2"/>
    </row>
    <row r="750" spans="1:4" customFormat="1">
      <c r="A750" s="1"/>
      <c r="B750" s="3">
        <f>MachinesOnSite!B751</f>
        <v>0</v>
      </c>
      <c r="C750" s="2"/>
      <c r="D750" s="2"/>
    </row>
    <row r="751" spans="1:4" customFormat="1">
      <c r="A751" s="1"/>
      <c r="B751" s="3">
        <f>MachinesOnSite!B752</f>
        <v>0</v>
      </c>
      <c r="C751" s="2"/>
      <c r="D751" s="2"/>
    </row>
    <row r="752" spans="1:4" customFormat="1">
      <c r="A752" s="1"/>
      <c r="B752" s="3">
        <f>MachinesOnSite!B753</f>
        <v>0</v>
      </c>
      <c r="C752" s="2"/>
      <c r="D752" s="2"/>
    </row>
    <row r="753" spans="1:4" customFormat="1">
      <c r="A753" s="1"/>
      <c r="B753" s="3">
        <f>MachinesOnSite!B754</f>
        <v>0</v>
      </c>
      <c r="C753" s="2"/>
      <c r="D753" s="2"/>
    </row>
    <row r="754" spans="1:4" customFormat="1">
      <c r="A754" s="1"/>
      <c r="B754" s="3">
        <f>MachinesOnSite!B755</f>
        <v>0</v>
      </c>
      <c r="C754" s="2"/>
      <c r="D754" s="2"/>
    </row>
    <row r="755" spans="1:4" customFormat="1">
      <c r="A755" s="1"/>
      <c r="B755" s="3">
        <f>MachinesOnSite!B756</f>
        <v>0</v>
      </c>
      <c r="C755" s="2"/>
      <c r="D755" s="2"/>
    </row>
    <row r="756" spans="1:4" customFormat="1">
      <c r="A756" s="1"/>
      <c r="B756" s="3">
        <f>MachinesOnSite!B757</f>
        <v>0</v>
      </c>
      <c r="C756" s="2"/>
      <c r="D756" s="2"/>
    </row>
    <row r="757" spans="1:4" customFormat="1">
      <c r="A757" s="1"/>
      <c r="B757" s="3">
        <f>MachinesOnSite!B758</f>
        <v>0</v>
      </c>
      <c r="C757" s="2"/>
      <c r="D757" s="2"/>
    </row>
    <row r="758" spans="1:4" customFormat="1">
      <c r="A758" s="1"/>
      <c r="B758" s="3">
        <f>MachinesOnSite!B759</f>
        <v>0</v>
      </c>
      <c r="C758" s="2"/>
      <c r="D758" s="2"/>
    </row>
    <row r="759" spans="1:4" customFormat="1">
      <c r="A759" s="1"/>
      <c r="B759" s="3">
        <f>MachinesOnSite!B760</f>
        <v>0</v>
      </c>
      <c r="C759" s="2"/>
      <c r="D759" s="2"/>
    </row>
    <row r="760" spans="1:4" customFormat="1">
      <c r="A760" s="1"/>
      <c r="B760" s="3">
        <f>MachinesOnSite!B761</f>
        <v>0</v>
      </c>
      <c r="C760" s="2"/>
      <c r="D760" s="2"/>
    </row>
    <row r="761" spans="1:4" customFormat="1">
      <c r="A761" s="1"/>
      <c r="B761" s="3">
        <f>MachinesOnSite!B762</f>
        <v>0</v>
      </c>
      <c r="C761" s="2"/>
      <c r="D761" s="2"/>
    </row>
    <row r="762" spans="1:4" customFormat="1">
      <c r="A762" s="1"/>
      <c r="B762" s="3">
        <f>MachinesOnSite!B763</f>
        <v>0</v>
      </c>
      <c r="C762" s="2"/>
      <c r="D762" s="2"/>
    </row>
    <row r="763" spans="1:4" customFormat="1">
      <c r="A763" s="1"/>
      <c r="B763" s="3">
        <f>MachinesOnSite!B764</f>
        <v>0</v>
      </c>
      <c r="C763" s="2"/>
      <c r="D763" s="2"/>
    </row>
    <row r="764" spans="1:4" customFormat="1">
      <c r="A764" s="1"/>
      <c r="B764" s="3">
        <f>MachinesOnSite!B765</f>
        <v>0</v>
      </c>
      <c r="C764" s="2"/>
      <c r="D764" s="2"/>
    </row>
    <row r="765" spans="1:4" customFormat="1">
      <c r="A765" s="1"/>
      <c r="B765" s="3">
        <f>MachinesOnSite!B766</f>
        <v>0</v>
      </c>
      <c r="C765" s="2"/>
      <c r="D765" s="2"/>
    </row>
    <row r="766" spans="1:4" customFormat="1">
      <c r="A766" s="1"/>
      <c r="B766" s="3">
        <f>MachinesOnSite!B767</f>
        <v>0</v>
      </c>
      <c r="C766" s="2"/>
      <c r="D766" s="2"/>
    </row>
    <row r="767" spans="1:4" customFormat="1">
      <c r="A767" s="1"/>
      <c r="B767" s="3">
        <f>MachinesOnSite!B768</f>
        <v>0</v>
      </c>
      <c r="C767" s="2"/>
      <c r="D767" s="2"/>
    </row>
    <row r="768" spans="1:4" customFormat="1">
      <c r="A768" s="1"/>
      <c r="B768" s="3">
        <f>MachinesOnSite!B769</f>
        <v>0</v>
      </c>
      <c r="C768" s="2"/>
      <c r="D768" s="2"/>
    </row>
    <row r="769" spans="1:4" customFormat="1">
      <c r="A769" s="1"/>
      <c r="B769" s="3">
        <f>MachinesOnSite!B770</f>
        <v>0</v>
      </c>
      <c r="C769" s="2"/>
      <c r="D769" s="2"/>
    </row>
    <row r="770" spans="1:4" customFormat="1">
      <c r="A770" s="1"/>
      <c r="B770" s="3">
        <f>MachinesOnSite!B771</f>
        <v>0</v>
      </c>
      <c r="C770" s="2"/>
      <c r="D770" s="2"/>
    </row>
    <row r="771" spans="1:4" customFormat="1">
      <c r="A771" s="1"/>
      <c r="B771" s="3">
        <f>MachinesOnSite!B772</f>
        <v>0</v>
      </c>
      <c r="C771" s="2"/>
      <c r="D771" s="2"/>
    </row>
    <row r="772" spans="1:4" customFormat="1">
      <c r="A772" s="1"/>
      <c r="B772" s="3">
        <f>MachinesOnSite!B773</f>
        <v>0</v>
      </c>
      <c r="C772" s="2"/>
      <c r="D772" s="2"/>
    </row>
    <row r="773" spans="1:4" customFormat="1">
      <c r="A773" s="1"/>
      <c r="B773" s="3">
        <f>MachinesOnSite!B774</f>
        <v>0</v>
      </c>
      <c r="C773" s="2"/>
      <c r="D773" s="2"/>
    </row>
    <row r="774" spans="1:4" customFormat="1">
      <c r="A774" s="1"/>
      <c r="B774" s="3">
        <f>MachinesOnSite!B775</f>
        <v>0</v>
      </c>
      <c r="C774" s="2"/>
      <c r="D774" s="2"/>
    </row>
    <row r="775" spans="1:4" customFormat="1">
      <c r="A775" s="1"/>
      <c r="B775" s="3">
        <f>MachinesOnSite!B776</f>
        <v>0</v>
      </c>
      <c r="C775" s="2"/>
      <c r="D775" s="2"/>
    </row>
    <row r="776" spans="1:4" customFormat="1">
      <c r="A776" s="1"/>
      <c r="B776" s="3">
        <f>MachinesOnSite!B777</f>
        <v>0</v>
      </c>
      <c r="C776" s="2"/>
      <c r="D776" s="2"/>
    </row>
    <row r="777" spans="1:4" customFormat="1">
      <c r="A777" s="1"/>
      <c r="B777" s="3">
        <f>MachinesOnSite!B778</f>
        <v>0</v>
      </c>
      <c r="C777" s="2"/>
      <c r="D777" s="2"/>
    </row>
    <row r="778" spans="1:4" customFormat="1">
      <c r="A778" s="1"/>
      <c r="B778" s="3">
        <f>MachinesOnSite!B779</f>
        <v>0</v>
      </c>
      <c r="C778" s="2"/>
      <c r="D778" s="2"/>
    </row>
    <row r="779" spans="1:4" customFormat="1">
      <c r="A779" s="1"/>
      <c r="B779" s="3">
        <f>MachinesOnSite!B780</f>
        <v>0</v>
      </c>
      <c r="C779" s="2"/>
      <c r="D779" s="2"/>
    </row>
    <row r="780" spans="1:4" customFormat="1">
      <c r="A780" s="1"/>
      <c r="B780" s="3">
        <f>MachinesOnSite!B781</f>
        <v>0</v>
      </c>
      <c r="C780" s="2"/>
      <c r="D780" s="2"/>
    </row>
    <row r="781" spans="1:4" customFormat="1">
      <c r="A781" s="1"/>
      <c r="B781" s="3">
        <f>MachinesOnSite!B782</f>
        <v>0</v>
      </c>
      <c r="C781" s="2"/>
      <c r="D781" s="2"/>
    </row>
    <row r="782" spans="1:4" customFormat="1">
      <c r="A782" s="1"/>
      <c r="B782" s="3">
        <f>MachinesOnSite!B783</f>
        <v>0</v>
      </c>
      <c r="C782" s="2"/>
      <c r="D782" s="2"/>
    </row>
    <row r="783" spans="1:4" customFormat="1">
      <c r="A783" s="1"/>
      <c r="B783" s="3">
        <f>MachinesOnSite!B784</f>
        <v>0</v>
      </c>
      <c r="C783" s="2"/>
      <c r="D783" s="2"/>
    </row>
    <row r="784" spans="1:4" customFormat="1">
      <c r="A784" s="1"/>
      <c r="B784" s="3">
        <f>MachinesOnSite!B785</f>
        <v>0</v>
      </c>
      <c r="C784" s="2"/>
      <c r="D784" s="2"/>
    </row>
    <row r="785" spans="1:4" customFormat="1">
      <c r="A785" s="1"/>
      <c r="B785" s="3">
        <f>MachinesOnSite!B786</f>
        <v>0</v>
      </c>
      <c r="C785" s="2"/>
      <c r="D785" s="2"/>
    </row>
    <row r="786" spans="1:4" customFormat="1">
      <c r="A786" s="1"/>
      <c r="B786" s="3">
        <f>MachinesOnSite!B787</f>
        <v>0</v>
      </c>
      <c r="C786" s="2"/>
      <c r="D786" s="2"/>
    </row>
    <row r="787" spans="1:4" customFormat="1">
      <c r="A787" s="1"/>
      <c r="B787" s="3">
        <f>MachinesOnSite!B788</f>
        <v>0</v>
      </c>
      <c r="C787" s="2"/>
      <c r="D787" s="2"/>
    </row>
    <row r="788" spans="1:4" customFormat="1">
      <c r="A788" s="1"/>
      <c r="B788" s="3">
        <f>MachinesOnSite!B789</f>
        <v>0</v>
      </c>
      <c r="C788" s="2"/>
      <c r="D788" s="2"/>
    </row>
    <row r="789" spans="1:4" customFormat="1">
      <c r="A789" s="1"/>
      <c r="B789" s="3">
        <f>MachinesOnSite!B790</f>
        <v>0</v>
      </c>
      <c r="C789" s="2"/>
      <c r="D789" s="2"/>
    </row>
    <row r="790" spans="1:4" customFormat="1">
      <c r="A790" s="1"/>
      <c r="B790" s="3">
        <f>MachinesOnSite!B791</f>
        <v>0</v>
      </c>
      <c r="C790" s="2"/>
      <c r="D790" s="2"/>
    </row>
    <row r="791" spans="1:4" customFormat="1">
      <c r="A791" s="1"/>
      <c r="B791" s="3">
        <f>MachinesOnSite!B792</f>
        <v>0</v>
      </c>
      <c r="C791" s="2"/>
      <c r="D791" s="2"/>
    </row>
    <row r="792" spans="1:4" customFormat="1">
      <c r="A792" s="1"/>
      <c r="B792" s="3">
        <f>MachinesOnSite!B793</f>
        <v>0</v>
      </c>
      <c r="C792" s="2"/>
      <c r="D792" s="2"/>
    </row>
    <row r="793" spans="1:4" customFormat="1">
      <c r="A793" s="1"/>
      <c r="B793" s="3">
        <f>MachinesOnSite!B794</f>
        <v>0</v>
      </c>
      <c r="C793" s="2"/>
      <c r="D793" s="2"/>
    </row>
    <row r="794" spans="1:4" customFormat="1">
      <c r="A794" s="1"/>
      <c r="B794" s="3">
        <f>MachinesOnSite!B795</f>
        <v>0</v>
      </c>
      <c r="C794" s="2"/>
      <c r="D794" s="2"/>
    </row>
    <row r="795" spans="1:4" customFormat="1">
      <c r="A795" s="1"/>
      <c r="B795" s="3">
        <f>MachinesOnSite!B796</f>
        <v>0</v>
      </c>
      <c r="C795" s="2"/>
      <c r="D795" s="2"/>
    </row>
    <row r="796" spans="1:4" customFormat="1">
      <c r="A796" s="1"/>
      <c r="B796" s="3">
        <f>MachinesOnSite!B797</f>
        <v>0</v>
      </c>
      <c r="C796" s="2"/>
      <c r="D796" s="2"/>
    </row>
    <row r="797" spans="1:4" customFormat="1">
      <c r="A797" s="1"/>
      <c r="B797" s="3">
        <f>MachinesOnSite!B798</f>
        <v>0</v>
      </c>
      <c r="C797" s="2"/>
      <c r="D797" s="2"/>
    </row>
    <row r="798" spans="1:4" customFormat="1">
      <c r="A798" s="1"/>
      <c r="B798" s="3">
        <f>MachinesOnSite!B799</f>
        <v>0</v>
      </c>
      <c r="C798" s="2"/>
      <c r="D798" s="2"/>
    </row>
    <row r="799" spans="1:4" customFormat="1">
      <c r="A799" s="1"/>
      <c r="B799" s="3">
        <f>MachinesOnSite!B800</f>
        <v>0</v>
      </c>
      <c r="C799" s="2"/>
      <c r="D799" s="2"/>
    </row>
    <row r="800" spans="1:4" customFormat="1">
      <c r="A800" s="1"/>
      <c r="B800" s="3">
        <f>MachinesOnSite!B801</f>
        <v>0</v>
      </c>
      <c r="C800" s="2"/>
      <c r="D800" s="2"/>
    </row>
    <row r="801" spans="1:4" customFormat="1">
      <c r="A801" s="1"/>
      <c r="B801" s="3">
        <f>MachinesOnSite!B802</f>
        <v>0</v>
      </c>
      <c r="C801" s="2"/>
      <c r="D801" s="2"/>
    </row>
    <row r="802" spans="1:4" customFormat="1">
      <c r="A802" s="1"/>
      <c r="B802" s="3">
        <f>MachinesOnSite!B803</f>
        <v>0</v>
      </c>
      <c r="C802" s="2"/>
      <c r="D802" s="2"/>
    </row>
    <row r="803" spans="1:4" customFormat="1">
      <c r="A803" s="1"/>
      <c r="B803" s="3">
        <f>MachinesOnSite!B804</f>
        <v>0</v>
      </c>
      <c r="C803" s="2"/>
      <c r="D803" s="2"/>
    </row>
    <row r="804" spans="1:4" customFormat="1">
      <c r="A804" s="1"/>
      <c r="B804" s="3">
        <f>MachinesOnSite!B805</f>
        <v>0</v>
      </c>
      <c r="C804" s="2"/>
      <c r="D804" s="2"/>
    </row>
    <row r="805" spans="1:4" customFormat="1">
      <c r="A805" s="1"/>
      <c r="B805" s="3">
        <f>MachinesOnSite!B806</f>
        <v>0</v>
      </c>
      <c r="C805" s="2"/>
      <c r="D805" s="2"/>
    </row>
    <row r="806" spans="1:4" customFormat="1">
      <c r="A806" s="1"/>
      <c r="B806" s="3">
        <f>MachinesOnSite!B807</f>
        <v>0</v>
      </c>
      <c r="C806" s="2"/>
      <c r="D806" s="2"/>
    </row>
    <row r="807" spans="1:4" customFormat="1">
      <c r="A807" s="1"/>
      <c r="B807" s="3">
        <f>MachinesOnSite!B808</f>
        <v>0</v>
      </c>
      <c r="C807" s="2"/>
      <c r="D807" s="2"/>
    </row>
    <row r="808" spans="1:4" customFormat="1">
      <c r="A808" s="1"/>
      <c r="B808" s="3">
        <f>MachinesOnSite!B809</f>
        <v>0</v>
      </c>
      <c r="C808" s="2"/>
      <c r="D808" s="2"/>
    </row>
    <row r="809" spans="1:4" customFormat="1">
      <c r="A809" s="1"/>
      <c r="B809" s="3">
        <f>MachinesOnSite!B810</f>
        <v>0</v>
      </c>
      <c r="C809" s="2"/>
      <c r="D809" s="2"/>
    </row>
    <row r="810" spans="1:4" customFormat="1">
      <c r="A810" s="1"/>
      <c r="B810" s="3">
        <f>MachinesOnSite!B811</f>
        <v>0</v>
      </c>
      <c r="C810" s="2"/>
      <c r="D810" s="2"/>
    </row>
    <row r="811" spans="1:4" customFormat="1">
      <c r="A811" s="1"/>
      <c r="B811" s="3">
        <f>MachinesOnSite!B812</f>
        <v>0</v>
      </c>
      <c r="C811" s="2"/>
      <c r="D811" s="2"/>
    </row>
    <row r="812" spans="1:4" customFormat="1">
      <c r="A812" s="1"/>
      <c r="B812" s="3">
        <f>MachinesOnSite!B813</f>
        <v>0</v>
      </c>
      <c r="C812" s="2"/>
      <c r="D812" s="2"/>
    </row>
    <row r="813" spans="1:4" customFormat="1">
      <c r="A813" s="1"/>
      <c r="B813" s="3">
        <f>MachinesOnSite!B814</f>
        <v>0</v>
      </c>
      <c r="C813" s="2"/>
      <c r="D813" s="2"/>
    </row>
    <row r="814" spans="1:4" customFormat="1">
      <c r="A814" s="1"/>
      <c r="B814" s="3">
        <f>MachinesOnSite!B815</f>
        <v>0</v>
      </c>
      <c r="C814" s="2"/>
      <c r="D814" s="2"/>
    </row>
    <row r="815" spans="1:4" customFormat="1">
      <c r="A815" s="1"/>
      <c r="B815" s="3">
        <f>MachinesOnSite!B816</f>
        <v>0</v>
      </c>
      <c r="C815" s="2"/>
      <c r="D815" s="2"/>
    </row>
    <row r="816" spans="1:4" customFormat="1">
      <c r="A816" s="1"/>
      <c r="B816" s="3">
        <f>MachinesOnSite!B817</f>
        <v>0</v>
      </c>
      <c r="C816" s="2"/>
      <c r="D816" s="2"/>
    </row>
    <row r="817" spans="1:4" customFormat="1">
      <c r="A817" s="1"/>
      <c r="B817" s="3">
        <f>MachinesOnSite!B818</f>
        <v>0</v>
      </c>
      <c r="C817" s="2"/>
      <c r="D817" s="2"/>
    </row>
    <row r="818" spans="1:4" customFormat="1">
      <c r="A818" s="1"/>
      <c r="B818" s="3">
        <f>MachinesOnSite!B819</f>
        <v>0</v>
      </c>
      <c r="C818" s="2"/>
      <c r="D818" s="2"/>
    </row>
    <row r="819" spans="1:4" customFormat="1">
      <c r="A819" s="1"/>
      <c r="B819" s="3">
        <f>MachinesOnSite!B820</f>
        <v>0</v>
      </c>
      <c r="C819" s="2"/>
      <c r="D819" s="2"/>
    </row>
    <row r="820" spans="1:4" customFormat="1">
      <c r="A820" s="1"/>
      <c r="B820" s="3">
        <f>MachinesOnSite!B821</f>
        <v>0</v>
      </c>
      <c r="C820" s="2"/>
      <c r="D820" s="2"/>
    </row>
    <row r="821" spans="1:4" customFormat="1">
      <c r="A821" s="1"/>
      <c r="B821" s="3">
        <f>MachinesOnSite!B822</f>
        <v>0</v>
      </c>
      <c r="C821" s="2"/>
      <c r="D821" s="2"/>
    </row>
    <row r="822" spans="1:4" customFormat="1">
      <c r="A822" s="1"/>
      <c r="B822" s="3">
        <f>MachinesOnSite!B823</f>
        <v>0</v>
      </c>
      <c r="C822" s="2"/>
      <c r="D822" s="2"/>
    </row>
    <row r="823" spans="1:4" customFormat="1">
      <c r="A823" s="1"/>
      <c r="B823" s="3">
        <f>MachinesOnSite!B824</f>
        <v>0</v>
      </c>
      <c r="C823" s="2"/>
      <c r="D823" s="2"/>
    </row>
    <row r="824" spans="1:4" customFormat="1">
      <c r="A824" s="1"/>
      <c r="B824" s="3">
        <f>MachinesOnSite!B825</f>
        <v>0</v>
      </c>
      <c r="C824" s="2"/>
      <c r="D824" s="2"/>
    </row>
    <row r="825" spans="1:4" customFormat="1">
      <c r="A825" s="1"/>
      <c r="B825" s="3">
        <f>MachinesOnSite!B826</f>
        <v>0</v>
      </c>
      <c r="C825" s="2"/>
      <c r="D825" s="2"/>
    </row>
    <row r="826" spans="1:4" customFormat="1">
      <c r="A826" s="1"/>
      <c r="B826" s="3">
        <f>MachinesOnSite!B827</f>
        <v>0</v>
      </c>
      <c r="C826" s="2"/>
      <c r="D826" s="2"/>
    </row>
    <row r="827" spans="1:4" customFormat="1">
      <c r="A827" s="1"/>
      <c r="B827" s="3">
        <f>MachinesOnSite!B828</f>
        <v>0</v>
      </c>
      <c r="C827" s="2"/>
      <c r="D827" s="2"/>
    </row>
    <row r="828" spans="1:4" customFormat="1">
      <c r="A828" s="1"/>
      <c r="B828" s="3">
        <f>MachinesOnSite!B829</f>
        <v>0</v>
      </c>
      <c r="C828" s="2"/>
      <c r="D828" s="2"/>
    </row>
    <row r="829" spans="1:4" customFormat="1">
      <c r="A829" s="1"/>
      <c r="B829" s="3">
        <f>MachinesOnSite!B830</f>
        <v>0</v>
      </c>
      <c r="C829" s="2"/>
      <c r="D829" s="2"/>
    </row>
    <row r="830" spans="1:4" customFormat="1">
      <c r="A830" s="1"/>
      <c r="B830" s="3">
        <f>MachinesOnSite!B831</f>
        <v>0</v>
      </c>
      <c r="C830" s="2"/>
      <c r="D830" s="2"/>
    </row>
    <row r="831" spans="1:4" customFormat="1">
      <c r="A831" s="1"/>
      <c r="B831" s="3">
        <f>MachinesOnSite!B832</f>
        <v>0</v>
      </c>
      <c r="C831" s="2"/>
      <c r="D831" s="2"/>
    </row>
    <row r="832" spans="1:4" customFormat="1">
      <c r="A832" s="1"/>
      <c r="B832" s="3">
        <f>MachinesOnSite!B833</f>
        <v>0</v>
      </c>
      <c r="C832" s="2"/>
      <c r="D832" s="2"/>
    </row>
    <row r="833" spans="1:4" customFormat="1">
      <c r="A833" s="1"/>
      <c r="B833" s="3">
        <f>MachinesOnSite!B834</f>
        <v>0</v>
      </c>
      <c r="C833" s="2"/>
      <c r="D833" s="2"/>
    </row>
    <row r="834" spans="1:4" customFormat="1">
      <c r="A834" s="1"/>
      <c r="B834" s="3">
        <f>MachinesOnSite!B835</f>
        <v>0</v>
      </c>
      <c r="C834" s="2"/>
      <c r="D834" s="2"/>
    </row>
    <row r="835" spans="1:4" customFormat="1">
      <c r="A835" s="1"/>
      <c r="B835" s="3">
        <f>MachinesOnSite!B836</f>
        <v>0</v>
      </c>
      <c r="C835" s="2"/>
      <c r="D835" s="2"/>
    </row>
    <row r="836" spans="1:4" customFormat="1">
      <c r="A836" s="1"/>
      <c r="B836" s="3">
        <f>MachinesOnSite!B837</f>
        <v>0</v>
      </c>
      <c r="C836" s="2"/>
      <c r="D836" s="2"/>
    </row>
    <row r="837" spans="1:4" customFormat="1">
      <c r="A837" s="1"/>
      <c r="B837" s="3">
        <f>MachinesOnSite!B838</f>
        <v>0</v>
      </c>
      <c r="C837" s="2"/>
      <c r="D837" s="2"/>
    </row>
    <row r="838" spans="1:4" customFormat="1">
      <c r="A838" s="1"/>
      <c r="B838" s="3">
        <f>MachinesOnSite!B839</f>
        <v>0</v>
      </c>
      <c r="C838" s="2"/>
      <c r="D838" s="2"/>
    </row>
    <row r="839" spans="1:4" customFormat="1">
      <c r="A839" s="1"/>
      <c r="B839" s="3">
        <f>MachinesOnSite!B840</f>
        <v>0</v>
      </c>
      <c r="C839" s="2"/>
      <c r="D839" s="2"/>
    </row>
    <row r="840" spans="1:4" customFormat="1">
      <c r="A840" s="1"/>
      <c r="B840" s="3">
        <f>MachinesOnSite!B841</f>
        <v>0</v>
      </c>
      <c r="C840" s="2"/>
      <c r="D840" s="2"/>
    </row>
    <row r="841" spans="1:4" customFormat="1">
      <c r="A841" s="1"/>
      <c r="B841" s="3">
        <f>MachinesOnSite!B842</f>
        <v>0</v>
      </c>
      <c r="C841" s="2"/>
      <c r="D841" s="2"/>
    </row>
    <row r="842" spans="1:4" customFormat="1">
      <c r="A842" s="1"/>
      <c r="B842" s="3">
        <f>MachinesOnSite!B843</f>
        <v>0</v>
      </c>
      <c r="C842" s="2"/>
      <c r="D842" s="2"/>
    </row>
    <row r="843" spans="1:4" customFormat="1">
      <c r="A843" s="1"/>
      <c r="B843" s="3">
        <f>MachinesOnSite!B844</f>
        <v>0</v>
      </c>
      <c r="C843" s="2"/>
      <c r="D843" s="2"/>
    </row>
    <row r="844" spans="1:4" customFormat="1">
      <c r="A844" s="1"/>
      <c r="B844" s="3">
        <f>MachinesOnSite!B845</f>
        <v>0</v>
      </c>
      <c r="C844" s="2"/>
      <c r="D844" s="2"/>
    </row>
    <row r="845" spans="1:4" customFormat="1">
      <c r="A845" s="1"/>
      <c r="B845" s="3">
        <f>MachinesOnSite!B846</f>
        <v>0</v>
      </c>
      <c r="C845" s="2"/>
      <c r="D845" s="2"/>
    </row>
    <row r="846" spans="1:4" customFormat="1">
      <c r="A846" s="1"/>
      <c r="B846" s="3">
        <f>MachinesOnSite!B847</f>
        <v>0</v>
      </c>
      <c r="C846" s="2"/>
      <c r="D846" s="2"/>
    </row>
    <row r="847" spans="1:4" customFormat="1">
      <c r="A847" s="1"/>
      <c r="B847" s="3">
        <f>MachinesOnSite!B848</f>
        <v>0</v>
      </c>
      <c r="C847" s="2"/>
      <c r="D847" s="2"/>
    </row>
    <row r="848" spans="1:4" customFormat="1">
      <c r="A848" s="1"/>
      <c r="B848" s="3">
        <f>MachinesOnSite!B849</f>
        <v>0</v>
      </c>
      <c r="C848" s="2"/>
      <c r="D848" s="2"/>
    </row>
    <row r="849" spans="1:4" customFormat="1">
      <c r="A849" s="1"/>
      <c r="B849" s="3">
        <f>MachinesOnSite!B850</f>
        <v>0</v>
      </c>
      <c r="C849" s="2"/>
      <c r="D849" s="2"/>
    </row>
    <row r="850" spans="1:4" customFormat="1">
      <c r="A850" s="1"/>
      <c r="B850" s="3">
        <f>MachinesOnSite!B851</f>
        <v>0</v>
      </c>
      <c r="C850" s="2"/>
      <c r="D850" s="2"/>
    </row>
    <row r="851" spans="1:4" customFormat="1">
      <c r="A851" s="1"/>
      <c r="B851" s="3">
        <f>MachinesOnSite!B852</f>
        <v>0</v>
      </c>
      <c r="C851" s="2"/>
      <c r="D851" s="2"/>
    </row>
    <row r="852" spans="1:4" customFormat="1">
      <c r="A852" s="1"/>
      <c r="B852" s="3">
        <f>MachinesOnSite!B853</f>
        <v>0</v>
      </c>
      <c r="C852" s="2"/>
      <c r="D852" s="2"/>
    </row>
    <row r="853" spans="1:4" customFormat="1">
      <c r="A853" s="1"/>
      <c r="B853" s="3">
        <f>MachinesOnSite!B854</f>
        <v>0</v>
      </c>
      <c r="C853" s="2"/>
      <c r="D853" s="2"/>
    </row>
    <row r="854" spans="1:4" customFormat="1">
      <c r="A854" s="1"/>
      <c r="B854" s="3">
        <f>MachinesOnSite!B855</f>
        <v>0</v>
      </c>
      <c r="C854" s="2"/>
      <c r="D854" s="2"/>
    </row>
    <row r="855" spans="1:4" customFormat="1">
      <c r="A855" s="1"/>
      <c r="B855" s="3">
        <f>MachinesOnSite!B856</f>
        <v>0</v>
      </c>
      <c r="C855" s="2"/>
      <c r="D855" s="2"/>
    </row>
    <row r="856" spans="1:4" customFormat="1">
      <c r="A856" s="1"/>
      <c r="B856" s="3">
        <f>MachinesOnSite!B857</f>
        <v>0</v>
      </c>
      <c r="C856" s="2"/>
      <c r="D856" s="2"/>
    </row>
    <row r="857" spans="1:4" customFormat="1">
      <c r="A857" s="1"/>
      <c r="B857" s="3">
        <f>MachinesOnSite!B858</f>
        <v>0</v>
      </c>
      <c r="C857" s="2"/>
      <c r="D857" s="2"/>
    </row>
    <row r="858" spans="1:4" customFormat="1">
      <c r="A858" s="1"/>
      <c r="B858" s="3">
        <f>MachinesOnSite!B859</f>
        <v>0</v>
      </c>
      <c r="C858" s="2"/>
      <c r="D858" s="2"/>
    </row>
    <row r="859" spans="1:4" customFormat="1">
      <c r="A859" s="1"/>
      <c r="B859" s="3">
        <f>MachinesOnSite!B860</f>
        <v>0</v>
      </c>
      <c r="C859" s="2"/>
      <c r="D859" s="2"/>
    </row>
    <row r="860" spans="1:4" customFormat="1">
      <c r="A860" s="1"/>
      <c r="B860" s="3">
        <f>MachinesOnSite!B861</f>
        <v>0</v>
      </c>
      <c r="C860" s="2"/>
      <c r="D860" s="2"/>
    </row>
    <row r="861" spans="1:4" customFormat="1">
      <c r="A861" s="1"/>
      <c r="B861" s="3">
        <f>MachinesOnSite!B862</f>
        <v>0</v>
      </c>
      <c r="C861" s="2"/>
      <c r="D861" s="2"/>
    </row>
    <row r="862" spans="1:4" customFormat="1">
      <c r="A862" s="1"/>
      <c r="B862" s="3">
        <f>MachinesOnSite!B863</f>
        <v>0</v>
      </c>
      <c r="C862" s="2"/>
      <c r="D862" s="2"/>
    </row>
    <row r="863" spans="1:4" customFormat="1">
      <c r="A863" s="1"/>
      <c r="B863" s="3">
        <f>MachinesOnSite!B864</f>
        <v>0</v>
      </c>
      <c r="C863" s="2"/>
      <c r="D863" s="2"/>
    </row>
    <row r="864" spans="1:4" customFormat="1">
      <c r="A864" s="1"/>
      <c r="B864" s="3">
        <f>MachinesOnSite!B865</f>
        <v>0</v>
      </c>
      <c r="C864" s="2"/>
      <c r="D864" s="2"/>
    </row>
    <row r="865" spans="1:4" customFormat="1">
      <c r="A865" s="1"/>
      <c r="B865" s="3">
        <f>MachinesOnSite!B866</f>
        <v>0</v>
      </c>
      <c r="C865" s="2"/>
      <c r="D865" s="2"/>
    </row>
    <row r="866" spans="1:4" customFormat="1">
      <c r="A866" s="1"/>
      <c r="B866" s="3">
        <f>MachinesOnSite!B867</f>
        <v>0</v>
      </c>
      <c r="C866" s="2"/>
      <c r="D866" s="2"/>
    </row>
    <row r="867" spans="1:4" customFormat="1">
      <c r="A867" s="1"/>
      <c r="B867" s="3">
        <f>MachinesOnSite!B868</f>
        <v>0</v>
      </c>
      <c r="C867" s="2"/>
      <c r="D867" s="2"/>
    </row>
    <row r="868" spans="1:4" customFormat="1">
      <c r="A868" s="1"/>
      <c r="B868" s="3">
        <f>MachinesOnSite!B869</f>
        <v>0</v>
      </c>
      <c r="C868" s="2"/>
      <c r="D868" s="2"/>
    </row>
    <row r="869" spans="1:4" customFormat="1">
      <c r="A869" s="1"/>
      <c r="B869" s="3">
        <f>MachinesOnSite!B870</f>
        <v>0</v>
      </c>
      <c r="C869" s="2"/>
      <c r="D869" s="2"/>
    </row>
    <row r="870" spans="1:4" customFormat="1">
      <c r="A870" s="1"/>
      <c r="B870" s="3">
        <f>MachinesOnSite!B871</f>
        <v>0</v>
      </c>
      <c r="C870" s="2"/>
      <c r="D870" s="2"/>
    </row>
    <row r="871" spans="1:4" customFormat="1">
      <c r="A871" s="1"/>
      <c r="B871" s="3">
        <f>MachinesOnSite!B872</f>
        <v>0</v>
      </c>
      <c r="C871" s="2"/>
      <c r="D871" s="2"/>
    </row>
    <row r="872" spans="1:4" customFormat="1">
      <c r="A872" s="1"/>
      <c r="B872" s="3">
        <f>MachinesOnSite!B873</f>
        <v>0</v>
      </c>
      <c r="C872" s="2"/>
      <c r="D872" s="2"/>
    </row>
    <row r="873" spans="1:4" customFormat="1">
      <c r="A873" s="1"/>
      <c r="B873" s="3">
        <f>MachinesOnSite!B874</f>
        <v>0</v>
      </c>
      <c r="C873" s="2"/>
      <c r="D873" s="2"/>
    </row>
    <row r="874" spans="1:4" customFormat="1">
      <c r="A874" s="1"/>
      <c r="B874" s="3">
        <f>MachinesOnSite!B875</f>
        <v>0</v>
      </c>
      <c r="C874" s="2"/>
      <c r="D874" s="2"/>
    </row>
    <row r="875" spans="1:4" customFormat="1">
      <c r="A875" s="1"/>
      <c r="B875" s="3">
        <f>MachinesOnSite!B876</f>
        <v>0</v>
      </c>
      <c r="C875" s="2"/>
      <c r="D875" s="2"/>
    </row>
    <row r="876" spans="1:4" customFormat="1">
      <c r="A876" s="1"/>
      <c r="B876" s="3">
        <f>MachinesOnSite!B877</f>
        <v>0</v>
      </c>
      <c r="C876" s="2"/>
      <c r="D876" s="2"/>
    </row>
    <row r="877" spans="1:4" customFormat="1">
      <c r="A877" s="1"/>
      <c r="B877" s="3">
        <f>MachinesOnSite!B878</f>
        <v>0</v>
      </c>
      <c r="C877" s="2"/>
      <c r="D877" s="2"/>
    </row>
    <row r="878" spans="1:4" customFormat="1">
      <c r="A878" s="1"/>
      <c r="B878" s="3">
        <f>MachinesOnSite!B879</f>
        <v>0</v>
      </c>
      <c r="C878" s="2"/>
      <c r="D878" s="2"/>
    </row>
    <row r="879" spans="1:4" customFormat="1">
      <c r="A879" s="1"/>
      <c r="B879" s="3">
        <f>MachinesOnSite!B880</f>
        <v>0</v>
      </c>
      <c r="C879" s="2"/>
      <c r="D879" s="2"/>
    </row>
    <row r="880" spans="1:4" customFormat="1">
      <c r="A880" s="1"/>
      <c r="B880" s="3">
        <f>MachinesOnSite!B881</f>
        <v>0</v>
      </c>
      <c r="C880" s="2"/>
      <c r="D880" s="2"/>
    </row>
    <row r="881" spans="1:4" customFormat="1">
      <c r="A881" s="1"/>
      <c r="B881" s="3">
        <f>MachinesOnSite!B882</f>
        <v>0</v>
      </c>
      <c r="C881" s="2"/>
      <c r="D881" s="2"/>
    </row>
    <row r="882" spans="1:4" customFormat="1">
      <c r="A882" s="1"/>
      <c r="B882" s="3">
        <f>MachinesOnSite!B883</f>
        <v>0</v>
      </c>
      <c r="C882" s="2"/>
      <c r="D882" s="2"/>
    </row>
    <row r="883" spans="1:4" customFormat="1">
      <c r="A883" s="1"/>
      <c r="B883" s="3">
        <f>MachinesOnSite!B884</f>
        <v>0</v>
      </c>
      <c r="C883" s="2"/>
      <c r="D883" s="2"/>
    </row>
    <row r="884" spans="1:4" customFormat="1">
      <c r="A884" s="1"/>
      <c r="B884" s="3">
        <f>MachinesOnSite!B885</f>
        <v>0</v>
      </c>
      <c r="C884" s="2"/>
      <c r="D884" s="2"/>
    </row>
    <row r="885" spans="1:4" customFormat="1">
      <c r="A885" s="1"/>
      <c r="B885" s="3">
        <f>MachinesOnSite!B886</f>
        <v>0</v>
      </c>
      <c r="C885" s="2"/>
      <c r="D885" s="2"/>
    </row>
    <row r="886" spans="1:4" customFormat="1">
      <c r="A886" s="1"/>
      <c r="B886" s="3">
        <f>MachinesOnSite!B887</f>
        <v>0</v>
      </c>
      <c r="C886" s="2"/>
      <c r="D886" s="2"/>
    </row>
    <row r="887" spans="1:4" customFormat="1">
      <c r="A887" s="1"/>
      <c r="B887" s="3">
        <f>MachinesOnSite!B888</f>
        <v>0</v>
      </c>
      <c r="C887" s="2"/>
      <c r="D887" s="2"/>
    </row>
    <row r="888" spans="1:4" customFormat="1">
      <c r="A888" s="1"/>
      <c r="B888" s="3">
        <f>MachinesOnSite!B889</f>
        <v>0</v>
      </c>
      <c r="C888" s="2"/>
      <c r="D888" s="2"/>
    </row>
    <row r="889" spans="1:4" customFormat="1">
      <c r="A889" s="1"/>
      <c r="B889" s="3">
        <f>MachinesOnSite!B890</f>
        <v>0</v>
      </c>
      <c r="C889" s="2"/>
      <c r="D889" s="2"/>
    </row>
    <row r="890" spans="1:4" customFormat="1">
      <c r="A890" s="1"/>
      <c r="B890" s="3">
        <f>MachinesOnSite!B891</f>
        <v>0</v>
      </c>
      <c r="C890" s="2"/>
      <c r="D890" s="2"/>
    </row>
    <row r="891" spans="1:4" customFormat="1">
      <c r="A891" s="1"/>
      <c r="B891" s="3">
        <f>MachinesOnSite!B892</f>
        <v>0</v>
      </c>
      <c r="C891" s="2"/>
      <c r="D891" s="2"/>
    </row>
    <row r="892" spans="1:4" customFormat="1">
      <c r="A892" s="1"/>
      <c r="B892" s="3">
        <f>MachinesOnSite!B893</f>
        <v>0</v>
      </c>
      <c r="C892" s="2"/>
      <c r="D892" s="2"/>
    </row>
    <row r="893" spans="1:4" customFormat="1">
      <c r="A893" s="1"/>
      <c r="B893" s="3">
        <f>MachinesOnSite!B894</f>
        <v>0</v>
      </c>
      <c r="C893" s="2"/>
      <c r="D893" s="2"/>
    </row>
    <row r="894" spans="1:4" customFormat="1">
      <c r="A894" s="1"/>
      <c r="B894" s="3">
        <f>MachinesOnSite!B895</f>
        <v>0</v>
      </c>
      <c r="C894" s="2"/>
      <c r="D894" s="2"/>
    </row>
    <row r="895" spans="1:4" customFormat="1">
      <c r="A895" s="1"/>
      <c r="B895" s="3">
        <f>MachinesOnSite!B896</f>
        <v>0</v>
      </c>
      <c r="C895" s="2"/>
      <c r="D895" s="2"/>
    </row>
    <row r="896" spans="1:4" customFormat="1">
      <c r="A896" s="1"/>
      <c r="B896" s="3">
        <f>MachinesOnSite!B897</f>
        <v>0</v>
      </c>
      <c r="C896" s="2"/>
      <c r="D896" s="2"/>
    </row>
    <row r="897" spans="1:4" customFormat="1">
      <c r="A897" s="1"/>
      <c r="B897" s="3">
        <f>MachinesOnSite!B898</f>
        <v>0</v>
      </c>
      <c r="C897" s="2"/>
      <c r="D897" s="2"/>
    </row>
    <row r="898" spans="1:4" customFormat="1">
      <c r="A898" s="1"/>
      <c r="B898" s="3">
        <f>MachinesOnSite!B899</f>
        <v>0</v>
      </c>
      <c r="C898" s="2"/>
      <c r="D898" s="2"/>
    </row>
    <row r="899" spans="1:4" customFormat="1">
      <c r="A899" s="1"/>
      <c r="B899" s="3">
        <f>MachinesOnSite!B900</f>
        <v>0</v>
      </c>
      <c r="C899" s="2"/>
      <c r="D899" s="2"/>
    </row>
    <row r="900" spans="1:4" customFormat="1">
      <c r="A900" s="1"/>
      <c r="B900" s="3">
        <f>MachinesOnSite!B901</f>
        <v>0</v>
      </c>
      <c r="C900" s="2"/>
      <c r="D900" s="2"/>
    </row>
    <row r="901" spans="1:4" customFormat="1">
      <c r="A901" s="1"/>
      <c r="B901" s="3">
        <f>MachinesOnSite!B902</f>
        <v>0</v>
      </c>
      <c r="C901" s="2"/>
      <c r="D901" s="2"/>
    </row>
    <row r="902" spans="1:4" customFormat="1">
      <c r="A902" s="1"/>
      <c r="B902" s="3">
        <f>MachinesOnSite!B903</f>
        <v>0</v>
      </c>
      <c r="C902" s="2"/>
      <c r="D902" s="2"/>
    </row>
    <row r="903" spans="1:4" customFormat="1">
      <c r="A903" s="1"/>
      <c r="B903" s="3">
        <f>MachinesOnSite!B904</f>
        <v>0</v>
      </c>
      <c r="C903" s="2"/>
      <c r="D903" s="2"/>
    </row>
    <row r="904" spans="1:4" customFormat="1">
      <c r="A904" s="1"/>
      <c r="B904" s="3">
        <f>MachinesOnSite!B905</f>
        <v>0</v>
      </c>
      <c r="C904" s="2"/>
      <c r="D904" s="2"/>
    </row>
    <row r="905" spans="1:4" customFormat="1">
      <c r="A905" s="1"/>
      <c r="B905" s="3">
        <f>MachinesOnSite!B906</f>
        <v>0</v>
      </c>
      <c r="C905" s="2"/>
      <c r="D905" s="2"/>
    </row>
    <row r="906" spans="1:4" customFormat="1">
      <c r="A906" s="1"/>
      <c r="B906" s="3">
        <f>MachinesOnSite!B907</f>
        <v>0</v>
      </c>
      <c r="C906" s="2"/>
      <c r="D906" s="2"/>
    </row>
    <row r="907" spans="1:4" customFormat="1">
      <c r="A907" s="1"/>
      <c r="B907" s="3">
        <f>MachinesOnSite!B908</f>
        <v>0</v>
      </c>
      <c r="C907" s="2"/>
      <c r="D907" s="2"/>
    </row>
    <row r="908" spans="1:4" customFormat="1">
      <c r="A908" s="1"/>
      <c r="B908" s="3">
        <f>MachinesOnSite!B909</f>
        <v>0</v>
      </c>
      <c r="C908" s="2"/>
      <c r="D908" s="2"/>
    </row>
    <row r="909" spans="1:4" customFormat="1">
      <c r="A909" s="1"/>
      <c r="B909" s="3">
        <f>MachinesOnSite!B910</f>
        <v>0</v>
      </c>
      <c r="C909" s="2"/>
      <c r="D909" s="2"/>
    </row>
    <row r="910" spans="1:4" customFormat="1">
      <c r="A910" s="1"/>
      <c r="B910" s="3">
        <f>MachinesOnSite!B911</f>
        <v>0</v>
      </c>
      <c r="C910" s="2"/>
      <c r="D910" s="2"/>
    </row>
    <row r="911" spans="1:4" customFormat="1">
      <c r="A911" s="1"/>
      <c r="B911" s="3">
        <f>MachinesOnSite!B912</f>
        <v>0</v>
      </c>
      <c r="C911" s="2"/>
      <c r="D911" s="2"/>
    </row>
    <row r="912" spans="1:4" customFormat="1">
      <c r="A912" s="1"/>
      <c r="B912" s="3">
        <f>MachinesOnSite!B913</f>
        <v>0</v>
      </c>
      <c r="C912" s="2"/>
      <c r="D912" s="2"/>
    </row>
    <row r="913" spans="1:4" customFormat="1">
      <c r="A913" s="1"/>
      <c r="B913" s="3">
        <f>MachinesOnSite!B914</f>
        <v>0</v>
      </c>
      <c r="C913" s="2"/>
      <c r="D913" s="2"/>
    </row>
    <row r="914" spans="1:4" customFormat="1">
      <c r="A914" s="1"/>
      <c r="B914" s="3">
        <f>MachinesOnSite!B915</f>
        <v>0</v>
      </c>
      <c r="C914" s="2"/>
      <c r="D914" s="2"/>
    </row>
    <row r="915" spans="1:4" customFormat="1">
      <c r="A915" s="1"/>
      <c r="B915" s="3">
        <f>MachinesOnSite!B916</f>
        <v>0</v>
      </c>
      <c r="C915" s="2"/>
      <c r="D915" s="2"/>
    </row>
    <row r="916" spans="1:4" customFormat="1">
      <c r="A916" s="1"/>
      <c r="B916" s="3">
        <f>MachinesOnSite!B917</f>
        <v>0</v>
      </c>
      <c r="C916" s="2"/>
      <c r="D916" s="2"/>
    </row>
    <row r="917" spans="1:4" customFormat="1">
      <c r="A917" s="1"/>
      <c r="B917" s="3">
        <f>MachinesOnSite!B918</f>
        <v>0</v>
      </c>
      <c r="C917" s="2"/>
      <c r="D917" s="2"/>
    </row>
    <row r="918" spans="1:4" customFormat="1">
      <c r="A918" s="1"/>
      <c r="B918" s="3">
        <f>MachinesOnSite!B919</f>
        <v>0</v>
      </c>
      <c r="C918" s="2"/>
      <c r="D918" s="2"/>
    </row>
    <row r="919" spans="1:4" customFormat="1">
      <c r="A919" s="1"/>
      <c r="B919" s="3">
        <f>MachinesOnSite!B920</f>
        <v>0</v>
      </c>
      <c r="C919" s="2"/>
      <c r="D919" s="2"/>
    </row>
    <row r="920" spans="1:4" customFormat="1">
      <c r="A920" s="1"/>
      <c r="B920" s="3">
        <f>MachinesOnSite!B921</f>
        <v>0</v>
      </c>
      <c r="C920" s="2"/>
      <c r="D920" s="2"/>
    </row>
    <row r="921" spans="1:4" customFormat="1">
      <c r="A921" s="1"/>
      <c r="B921" s="3">
        <f>MachinesOnSite!B922</f>
        <v>0</v>
      </c>
      <c r="C921" s="2"/>
      <c r="D921" s="2"/>
    </row>
    <row r="922" spans="1:4" customFormat="1">
      <c r="A922" s="1"/>
      <c r="B922" s="3">
        <f>MachinesOnSite!B923</f>
        <v>0</v>
      </c>
      <c r="C922" s="2"/>
      <c r="D922" s="2"/>
    </row>
    <row r="923" spans="1:4" customFormat="1">
      <c r="A923" s="1"/>
      <c r="B923" s="3">
        <f>MachinesOnSite!B924</f>
        <v>0</v>
      </c>
      <c r="C923" s="2"/>
      <c r="D923" s="2"/>
    </row>
    <row r="924" spans="1:4" customFormat="1">
      <c r="A924" s="1"/>
      <c r="B924" s="3">
        <f>MachinesOnSite!B925</f>
        <v>0</v>
      </c>
      <c r="C924" s="2"/>
      <c r="D924" s="2"/>
    </row>
    <row r="925" spans="1:4" customFormat="1">
      <c r="A925" s="1"/>
      <c r="B925" s="3">
        <f>MachinesOnSite!B926</f>
        <v>0</v>
      </c>
      <c r="C925" s="2"/>
      <c r="D925" s="2"/>
    </row>
    <row r="926" spans="1:4" customFormat="1">
      <c r="A926" s="1"/>
      <c r="B926" s="3">
        <f>MachinesOnSite!B927</f>
        <v>0</v>
      </c>
      <c r="C926" s="2"/>
      <c r="D926" s="2"/>
    </row>
    <row r="927" spans="1:4" customFormat="1">
      <c r="A927" s="1"/>
      <c r="B927" s="3">
        <f>MachinesOnSite!B928</f>
        <v>0</v>
      </c>
      <c r="C927" s="2"/>
      <c r="D927" s="2"/>
    </row>
    <row r="928" spans="1:4" customFormat="1">
      <c r="A928" s="1"/>
      <c r="B928" s="3">
        <f>MachinesOnSite!B929</f>
        <v>0</v>
      </c>
      <c r="C928" s="2"/>
      <c r="D928" s="2"/>
    </row>
    <row r="929" spans="1:4" customFormat="1">
      <c r="A929" s="1"/>
      <c r="B929" s="3">
        <f>MachinesOnSite!B930</f>
        <v>0</v>
      </c>
      <c r="C929" s="2"/>
      <c r="D929" s="2"/>
    </row>
    <row r="930" spans="1:4" customFormat="1">
      <c r="A930" s="1"/>
      <c r="B930" s="3">
        <f>MachinesOnSite!B931</f>
        <v>0</v>
      </c>
      <c r="C930" s="2"/>
      <c r="D930" s="2"/>
    </row>
    <row r="931" spans="1:4" customFormat="1">
      <c r="A931" s="1"/>
      <c r="B931" s="3">
        <f>MachinesOnSite!B932</f>
        <v>0</v>
      </c>
      <c r="C931" s="2"/>
      <c r="D931" s="2"/>
    </row>
    <row r="932" spans="1:4" customFormat="1">
      <c r="A932" s="1"/>
      <c r="B932" s="3">
        <f>MachinesOnSite!B933</f>
        <v>0</v>
      </c>
      <c r="C932" s="2"/>
      <c r="D932" s="2"/>
    </row>
    <row r="933" spans="1:4" customFormat="1">
      <c r="A933" s="1"/>
      <c r="B933" s="3">
        <f>MachinesOnSite!B934</f>
        <v>0</v>
      </c>
      <c r="C933" s="2"/>
      <c r="D933" s="2"/>
    </row>
    <row r="934" spans="1:4" customFormat="1">
      <c r="A934" s="1"/>
      <c r="B934" s="3">
        <f>MachinesOnSite!B935</f>
        <v>0</v>
      </c>
      <c r="C934" s="2"/>
      <c r="D934" s="2"/>
    </row>
    <row r="935" spans="1:4" customFormat="1">
      <c r="A935" s="1"/>
      <c r="B935" s="3">
        <f>MachinesOnSite!B936</f>
        <v>0</v>
      </c>
      <c r="C935" s="2"/>
      <c r="D935" s="2"/>
    </row>
    <row r="936" spans="1:4" customFormat="1">
      <c r="A936" s="1"/>
      <c r="B936" s="3">
        <f>MachinesOnSite!B937</f>
        <v>0</v>
      </c>
      <c r="C936" s="2"/>
      <c r="D936" s="2"/>
    </row>
    <row r="937" spans="1:4" customFormat="1">
      <c r="A937" s="1"/>
      <c r="B937" s="3">
        <f>MachinesOnSite!B938</f>
        <v>0</v>
      </c>
      <c r="C937" s="2"/>
      <c r="D937" s="2"/>
    </row>
    <row r="938" spans="1:4" customFormat="1">
      <c r="A938" s="1"/>
      <c r="B938" s="3">
        <f>MachinesOnSite!B939</f>
        <v>0</v>
      </c>
      <c r="C938" s="2"/>
      <c r="D938" s="2"/>
    </row>
    <row r="939" spans="1:4" customFormat="1">
      <c r="A939" s="1"/>
      <c r="B939" s="3">
        <f>MachinesOnSite!B940</f>
        <v>0</v>
      </c>
      <c r="C939" s="2"/>
      <c r="D939" s="2"/>
    </row>
    <row r="940" spans="1:4" customFormat="1">
      <c r="A940" s="1"/>
      <c r="B940" s="3">
        <f>MachinesOnSite!B941</f>
        <v>0</v>
      </c>
      <c r="C940" s="2"/>
      <c r="D940" s="2"/>
    </row>
    <row r="941" spans="1:4" customFormat="1">
      <c r="A941" s="1"/>
      <c r="B941" s="3">
        <f>MachinesOnSite!B942</f>
        <v>0</v>
      </c>
      <c r="C941" s="2"/>
      <c r="D941" s="2"/>
    </row>
    <row r="942" spans="1:4" customFormat="1">
      <c r="A942" s="1"/>
      <c r="B942" s="3">
        <f>MachinesOnSite!B943</f>
        <v>0</v>
      </c>
      <c r="C942" s="2"/>
      <c r="D942" s="2"/>
    </row>
    <row r="943" spans="1:4" customFormat="1">
      <c r="A943" s="1"/>
      <c r="B943" s="3">
        <f>MachinesOnSite!B944</f>
        <v>0</v>
      </c>
      <c r="C943" s="2"/>
      <c r="D943" s="2"/>
    </row>
    <row r="944" spans="1:4" customFormat="1">
      <c r="A944" s="1"/>
      <c r="B944" s="3">
        <f>MachinesOnSite!B945</f>
        <v>0</v>
      </c>
      <c r="C944" s="2"/>
      <c r="D944" s="2"/>
    </row>
    <row r="945" spans="1:4" customFormat="1">
      <c r="A945" s="1"/>
      <c r="B945" s="3">
        <f>MachinesOnSite!B946</f>
        <v>0</v>
      </c>
      <c r="C945" s="2"/>
      <c r="D945" s="2"/>
    </row>
    <row r="946" spans="1:4" customFormat="1">
      <c r="A946" s="1"/>
      <c r="B946" s="3">
        <f>MachinesOnSite!B947</f>
        <v>0</v>
      </c>
      <c r="C946" s="2"/>
      <c r="D946" s="2"/>
    </row>
    <row r="947" spans="1:4" customFormat="1">
      <c r="A947" s="1"/>
      <c r="B947" s="3">
        <f>MachinesOnSite!B948</f>
        <v>0</v>
      </c>
      <c r="C947" s="2"/>
      <c r="D947" s="2"/>
    </row>
    <row r="948" spans="1:4" customFormat="1">
      <c r="A948" s="1"/>
      <c r="B948" s="3">
        <f>MachinesOnSite!B949</f>
        <v>0</v>
      </c>
      <c r="C948" s="2"/>
      <c r="D948" s="2"/>
    </row>
    <row r="949" spans="1:4" customFormat="1">
      <c r="A949" s="1"/>
      <c r="B949" s="3">
        <f>MachinesOnSite!B950</f>
        <v>0</v>
      </c>
      <c r="C949" s="2"/>
      <c r="D949" s="2"/>
    </row>
    <row r="950" spans="1:4" customFormat="1">
      <c r="A950" s="1"/>
      <c r="B950" s="3">
        <f>MachinesOnSite!B951</f>
        <v>0</v>
      </c>
      <c r="C950" s="2"/>
      <c r="D950" s="2"/>
    </row>
    <row r="951" spans="1:4" customFormat="1">
      <c r="A951" s="1"/>
      <c r="B951" s="3">
        <f>MachinesOnSite!B952</f>
        <v>0</v>
      </c>
      <c r="C951" s="2"/>
      <c r="D951" s="2"/>
    </row>
    <row r="952" spans="1:4" customFormat="1">
      <c r="A952" s="1"/>
      <c r="B952" s="3">
        <f>MachinesOnSite!B953</f>
        <v>0</v>
      </c>
      <c r="C952" s="2"/>
      <c r="D952" s="2"/>
    </row>
    <row r="953" spans="1:4" customFormat="1">
      <c r="A953" s="1"/>
      <c r="B953" s="3">
        <f>MachinesOnSite!B954</f>
        <v>0</v>
      </c>
      <c r="C953" s="2"/>
      <c r="D953" s="2"/>
    </row>
    <row r="954" spans="1:4" customFormat="1">
      <c r="A954" s="1"/>
      <c r="B954" s="3">
        <f>MachinesOnSite!B955</f>
        <v>0</v>
      </c>
      <c r="C954" s="2"/>
      <c r="D954" s="2"/>
    </row>
    <row r="955" spans="1:4" customFormat="1">
      <c r="A955" s="1"/>
      <c r="B955" s="3">
        <f>MachinesOnSite!B956</f>
        <v>0</v>
      </c>
      <c r="C955" s="2"/>
      <c r="D955" s="2"/>
    </row>
    <row r="956" spans="1:4" customFormat="1">
      <c r="A956" s="1"/>
      <c r="B956" s="3">
        <f>MachinesOnSite!B957</f>
        <v>0</v>
      </c>
      <c r="C956" s="2"/>
      <c r="D956" s="2"/>
    </row>
    <row r="957" spans="1:4" customFormat="1">
      <c r="A957" s="1"/>
      <c r="B957" s="3">
        <f>MachinesOnSite!B958</f>
        <v>0</v>
      </c>
      <c r="C957" s="2"/>
      <c r="D957" s="2"/>
    </row>
    <row r="958" spans="1:4" customFormat="1">
      <c r="A958" s="1"/>
      <c r="B958" s="3">
        <f>MachinesOnSite!B959</f>
        <v>0</v>
      </c>
      <c r="C958" s="2"/>
      <c r="D958" s="2"/>
    </row>
    <row r="959" spans="1:4" customFormat="1">
      <c r="A959" s="1"/>
      <c r="B959" s="3">
        <f>MachinesOnSite!B960</f>
        <v>0</v>
      </c>
      <c r="C959" s="2"/>
      <c r="D959" s="2"/>
    </row>
    <row r="960" spans="1:4" customFormat="1">
      <c r="A960" s="1"/>
      <c r="B960" s="3">
        <f>MachinesOnSite!B961</f>
        <v>0</v>
      </c>
      <c r="C960" s="2"/>
      <c r="D960" s="2"/>
    </row>
    <row r="961" spans="1:4" customFormat="1">
      <c r="A961" s="1"/>
      <c r="B961" s="3">
        <f>MachinesOnSite!B962</f>
        <v>0</v>
      </c>
      <c r="C961" s="2"/>
      <c r="D961" s="2"/>
    </row>
    <row r="962" spans="1:4" customFormat="1">
      <c r="A962" s="1"/>
      <c r="B962" s="3">
        <f>MachinesOnSite!B963</f>
        <v>0</v>
      </c>
      <c r="C962" s="2"/>
      <c r="D962" s="2"/>
    </row>
    <row r="963" spans="1:4" customFormat="1">
      <c r="A963" s="1"/>
      <c r="B963" s="3">
        <f>MachinesOnSite!B964</f>
        <v>0</v>
      </c>
      <c r="C963" s="2"/>
      <c r="D963" s="2"/>
    </row>
    <row r="964" spans="1:4" customFormat="1">
      <c r="A964" s="1"/>
      <c r="B964" s="3">
        <f>MachinesOnSite!B965</f>
        <v>0</v>
      </c>
      <c r="C964" s="2"/>
      <c r="D964" s="2"/>
    </row>
    <row r="965" spans="1:4" customFormat="1">
      <c r="A965" s="1"/>
      <c r="B965" s="3">
        <f>MachinesOnSite!B966</f>
        <v>0</v>
      </c>
      <c r="C965" s="2"/>
      <c r="D965" s="2"/>
    </row>
    <row r="966" spans="1:4" customFormat="1">
      <c r="A966" s="1"/>
      <c r="B966" s="3">
        <f>MachinesOnSite!B967</f>
        <v>0</v>
      </c>
      <c r="C966" s="2"/>
      <c r="D966" s="2"/>
    </row>
    <row r="967" spans="1:4" customFormat="1">
      <c r="A967" s="1"/>
      <c r="B967" s="3">
        <f>MachinesOnSite!B968</f>
        <v>0</v>
      </c>
      <c r="C967" s="2"/>
      <c r="D967" s="2"/>
    </row>
    <row r="968" spans="1:4" customFormat="1">
      <c r="A968" s="1"/>
      <c r="B968" s="3">
        <f>MachinesOnSite!B969</f>
        <v>0</v>
      </c>
      <c r="C968" s="2"/>
      <c r="D968" s="2"/>
    </row>
    <row r="969" spans="1:4" customFormat="1">
      <c r="A969" s="1"/>
      <c r="B969" s="3">
        <f>MachinesOnSite!B970</f>
        <v>0</v>
      </c>
      <c r="C969" s="2"/>
      <c r="D969" s="2"/>
    </row>
    <row r="970" spans="1:4" customFormat="1">
      <c r="A970" s="1"/>
      <c r="B970" s="3">
        <f>MachinesOnSite!B971</f>
        <v>0</v>
      </c>
      <c r="C970" s="2"/>
      <c r="D970" s="2"/>
    </row>
    <row r="971" spans="1:4" customFormat="1">
      <c r="A971" s="1"/>
      <c r="B971" s="3">
        <f>MachinesOnSite!B972</f>
        <v>0</v>
      </c>
      <c r="C971" s="2"/>
      <c r="D971" s="2"/>
    </row>
    <row r="972" spans="1:4" customFormat="1">
      <c r="A972" s="1"/>
      <c r="B972" s="3">
        <f>MachinesOnSite!B973</f>
        <v>0</v>
      </c>
      <c r="C972" s="2"/>
      <c r="D972" s="2"/>
    </row>
    <row r="973" spans="1:4" customFormat="1">
      <c r="A973" s="1"/>
      <c r="B973" s="3">
        <f>MachinesOnSite!B974</f>
        <v>0</v>
      </c>
      <c r="C973" s="2"/>
      <c r="D973" s="2"/>
    </row>
    <row r="974" spans="1:4" customFormat="1">
      <c r="A974" s="1"/>
      <c r="B974" s="3">
        <f>MachinesOnSite!B975</f>
        <v>0</v>
      </c>
      <c r="C974" s="2"/>
      <c r="D974" s="2"/>
    </row>
    <row r="975" spans="1:4" customFormat="1">
      <c r="A975" s="1"/>
      <c r="B975" s="3">
        <f>MachinesOnSite!B976</f>
        <v>0</v>
      </c>
      <c r="C975" s="2"/>
      <c r="D975" s="2"/>
    </row>
    <row r="976" spans="1:4" customFormat="1">
      <c r="A976" s="1"/>
      <c r="B976" s="3">
        <f>MachinesOnSite!B977</f>
        <v>0</v>
      </c>
      <c r="C976" s="2"/>
      <c r="D976" s="2"/>
    </row>
    <row r="977" spans="1:4" customFormat="1">
      <c r="A977" s="1"/>
      <c r="B977" s="3">
        <f>MachinesOnSite!B978</f>
        <v>0</v>
      </c>
      <c r="C977" s="2"/>
      <c r="D977" s="2"/>
    </row>
    <row r="978" spans="1:4" customFormat="1">
      <c r="A978" s="1"/>
      <c r="B978" s="3">
        <f>MachinesOnSite!B979</f>
        <v>0</v>
      </c>
      <c r="C978" s="2"/>
      <c r="D978" s="2"/>
    </row>
    <row r="979" spans="1:4" customFormat="1">
      <c r="A979" s="1"/>
      <c r="B979" s="3">
        <f>MachinesOnSite!B980</f>
        <v>0</v>
      </c>
      <c r="C979" s="2"/>
      <c r="D979" s="2"/>
    </row>
    <row r="980" spans="1:4" customFormat="1">
      <c r="A980" s="1"/>
      <c r="B980" s="3">
        <f>MachinesOnSite!B981</f>
        <v>0</v>
      </c>
      <c r="C980" s="2"/>
      <c r="D980" s="2"/>
    </row>
    <row r="981" spans="1:4" customFormat="1">
      <c r="A981" s="1"/>
      <c r="B981" s="3">
        <f>MachinesOnSite!B982</f>
        <v>0</v>
      </c>
      <c r="C981" s="2"/>
      <c r="D981" s="2"/>
    </row>
    <row r="982" spans="1:4" customFormat="1">
      <c r="A982" s="1"/>
      <c r="B982" s="3">
        <f>MachinesOnSite!B983</f>
        <v>0</v>
      </c>
      <c r="C982" s="2"/>
      <c r="D982" s="2"/>
    </row>
    <row r="983" spans="1:4" customFormat="1">
      <c r="A983" s="1"/>
      <c r="B983" s="3">
        <f>MachinesOnSite!B984</f>
        <v>0</v>
      </c>
      <c r="C983" s="2"/>
      <c r="D983" s="2"/>
    </row>
    <row r="984" spans="1:4" customFormat="1">
      <c r="A984" s="1"/>
      <c r="B984" s="3">
        <f>MachinesOnSite!B985</f>
        <v>0</v>
      </c>
      <c r="C984" s="2"/>
      <c r="D984" s="2"/>
    </row>
    <row r="985" spans="1:4" customFormat="1">
      <c r="A985" s="1"/>
      <c r="B985" s="3">
        <f>MachinesOnSite!B986</f>
        <v>0</v>
      </c>
      <c r="C985" s="2"/>
      <c r="D985" s="2"/>
    </row>
    <row r="986" spans="1:4" customFormat="1">
      <c r="A986" s="1"/>
      <c r="B986" s="3">
        <f>MachinesOnSite!B987</f>
        <v>0</v>
      </c>
      <c r="C986" s="2"/>
      <c r="D986" s="2"/>
    </row>
    <row r="987" spans="1:4" customFormat="1">
      <c r="A987" s="1"/>
      <c r="B987" s="3">
        <f>MachinesOnSite!B988</f>
        <v>0</v>
      </c>
      <c r="C987" s="2"/>
      <c r="D987" s="2"/>
    </row>
    <row r="988" spans="1:4" customFormat="1">
      <c r="A988" s="1"/>
      <c r="B988" s="3">
        <f>MachinesOnSite!B989</f>
        <v>0</v>
      </c>
      <c r="C988" s="2"/>
      <c r="D988" s="2"/>
    </row>
    <row r="989" spans="1:4" customFormat="1">
      <c r="A989" s="1"/>
      <c r="B989" s="3">
        <f>MachinesOnSite!B990</f>
        <v>0</v>
      </c>
      <c r="C989" s="2"/>
      <c r="D989" s="2"/>
    </row>
    <row r="990" spans="1:4" customFormat="1">
      <c r="A990" s="1"/>
      <c r="B990" s="3">
        <f>MachinesOnSite!B991</f>
        <v>0</v>
      </c>
      <c r="C990" s="2"/>
      <c r="D990" s="2"/>
    </row>
    <row r="991" spans="1:4" customFormat="1">
      <c r="A991" s="1"/>
      <c r="B991" s="3">
        <f>MachinesOnSite!B992</f>
        <v>0</v>
      </c>
      <c r="C991" s="2"/>
      <c r="D991" s="2"/>
    </row>
    <row r="992" spans="1:4" customFormat="1">
      <c r="A992" s="1"/>
      <c r="B992" s="3">
        <f>MachinesOnSite!B993</f>
        <v>0</v>
      </c>
      <c r="C992" s="2"/>
      <c r="D992" s="2"/>
    </row>
    <row r="993" spans="1:4" customFormat="1">
      <c r="A993" s="1"/>
      <c r="B993" s="3">
        <f>MachinesOnSite!B994</f>
        <v>0</v>
      </c>
      <c r="C993" s="2"/>
      <c r="D993" s="2"/>
    </row>
    <row r="994" spans="1:4" customFormat="1">
      <c r="A994" s="1"/>
      <c r="B994" s="3">
        <f>MachinesOnSite!B995</f>
        <v>0</v>
      </c>
      <c r="C994" s="2"/>
      <c r="D994" s="2"/>
    </row>
    <row r="995" spans="1:4" customFormat="1">
      <c r="A995" s="1"/>
      <c r="B995" s="3">
        <f>MachinesOnSite!B996</f>
        <v>0</v>
      </c>
      <c r="C995" s="2"/>
      <c r="D995" s="2"/>
    </row>
    <row r="996" spans="1:4" customFormat="1">
      <c r="A996" s="1"/>
      <c r="B996" s="3">
        <f>MachinesOnSite!B997</f>
        <v>0</v>
      </c>
      <c r="C996" s="2"/>
      <c r="D996" s="2"/>
    </row>
    <row r="997" spans="1:4" customFormat="1">
      <c r="A997" s="1"/>
      <c r="B997" s="3">
        <f>MachinesOnSite!B998</f>
        <v>0</v>
      </c>
      <c r="C997" s="2"/>
      <c r="D997" s="2"/>
    </row>
    <row r="998" spans="1:4" customFormat="1">
      <c r="A998" s="1"/>
      <c r="B998" s="3">
        <f>MachinesOnSite!B999</f>
        <v>0</v>
      </c>
      <c r="C998" s="2"/>
      <c r="D998" s="2"/>
    </row>
    <row r="999" spans="1:4" customFormat="1">
      <c r="A999" s="1"/>
      <c r="B999" s="3">
        <f>MachinesOnSite!B1000</f>
        <v>0</v>
      </c>
      <c r="C999" s="2"/>
      <c r="D999" s="2"/>
    </row>
    <row r="1000" spans="1:4" customFormat="1">
      <c r="A1000" s="1"/>
      <c r="B1000" s="3">
        <f>MachinesOnSite!B1001</f>
        <v>0</v>
      </c>
      <c r="C1000" s="2"/>
      <c r="D1000" s="2"/>
    </row>
    <row r="1001" spans="1:4" customFormat="1">
      <c r="A1001" s="1"/>
      <c r="B1001" s="3">
        <f>MachinesOnSite!B1002</f>
        <v>0</v>
      </c>
      <c r="C1001" s="2"/>
      <c r="D1001" s="2"/>
    </row>
    <row r="1002" spans="1:4" customFormat="1">
      <c r="A1002" s="1"/>
      <c r="B1002" s="3">
        <f>MachinesOnSite!B1003</f>
        <v>0</v>
      </c>
      <c r="C1002" s="2"/>
      <c r="D1002" s="2"/>
    </row>
    <row r="1003" spans="1:4" customFormat="1">
      <c r="A1003" s="1"/>
      <c r="B1003" s="3">
        <f>MachinesOnSite!B1004</f>
        <v>0</v>
      </c>
      <c r="C1003" s="2"/>
      <c r="D1003" s="2"/>
    </row>
    <row r="1004" spans="1:4" customFormat="1">
      <c r="A1004" s="1"/>
      <c r="B1004" s="3">
        <f>MachinesOnSite!B1005</f>
        <v>0</v>
      </c>
      <c r="C1004" s="2"/>
      <c r="D1004" s="2"/>
    </row>
    <row r="1005" spans="1:4" customFormat="1">
      <c r="A1005" s="1"/>
      <c r="B1005" s="3">
        <f>MachinesOnSite!B1006</f>
        <v>0</v>
      </c>
      <c r="C1005" s="2"/>
      <c r="D1005" s="2"/>
    </row>
    <row r="1006" spans="1:4" customFormat="1">
      <c r="A1006" s="1"/>
      <c r="B1006" s="3">
        <f>MachinesOnSite!B1007</f>
        <v>0</v>
      </c>
      <c r="C1006" s="2"/>
      <c r="D1006" s="2"/>
    </row>
    <row r="1007" spans="1:4" customFormat="1">
      <c r="A1007" s="1"/>
      <c r="B1007" s="3">
        <f>MachinesOnSite!B1008</f>
        <v>0</v>
      </c>
      <c r="C1007" s="2"/>
      <c r="D1007" s="2"/>
    </row>
    <row r="1008" spans="1:4" customFormat="1">
      <c r="A1008" s="1"/>
      <c r="B1008" s="3">
        <f>MachinesOnSite!B1009</f>
        <v>0</v>
      </c>
      <c r="C1008" s="2"/>
      <c r="D1008" s="2"/>
    </row>
    <row r="1009" spans="1:4" customFormat="1">
      <c r="A1009" s="1"/>
      <c r="B1009" s="3">
        <f>MachinesOnSite!B1010</f>
        <v>0</v>
      </c>
      <c r="C1009" s="2"/>
      <c r="D1009" s="2"/>
    </row>
    <row r="1010" spans="1:4" customFormat="1">
      <c r="A1010" s="1"/>
      <c r="B1010" s="3">
        <f>MachinesOnSite!B1011</f>
        <v>0</v>
      </c>
      <c r="C1010" s="2"/>
      <c r="D1010" s="2"/>
    </row>
    <row r="1011" spans="1:4" customFormat="1">
      <c r="A1011" s="1"/>
      <c r="B1011" s="3">
        <f>MachinesOnSite!B1012</f>
        <v>0</v>
      </c>
      <c r="C1011" s="2"/>
      <c r="D1011" s="2"/>
    </row>
    <row r="1012" spans="1:4" customFormat="1">
      <c r="A1012" s="1"/>
      <c r="B1012" s="3">
        <f>MachinesOnSite!B1013</f>
        <v>0</v>
      </c>
      <c r="C1012" s="2"/>
      <c r="D1012" s="2"/>
    </row>
    <row r="1013" spans="1:4" customFormat="1">
      <c r="A1013" s="1"/>
      <c r="B1013" s="3">
        <f>MachinesOnSite!B1014</f>
        <v>0</v>
      </c>
      <c r="C1013" s="2"/>
      <c r="D1013" s="2"/>
    </row>
    <row r="1014" spans="1:4" customFormat="1">
      <c r="A1014" s="1"/>
      <c r="B1014" s="3">
        <f>MachinesOnSite!B1015</f>
        <v>0</v>
      </c>
      <c r="C1014" s="2"/>
      <c r="D1014" s="2"/>
    </row>
    <row r="1015" spans="1:4" customFormat="1">
      <c r="A1015" s="1"/>
      <c r="B1015" s="3">
        <f>MachinesOnSite!B1016</f>
        <v>0</v>
      </c>
      <c r="C1015" s="2"/>
      <c r="D1015" s="2"/>
    </row>
    <row r="1016" spans="1:4" customFormat="1">
      <c r="A1016" s="1"/>
      <c r="B1016" s="3">
        <f>MachinesOnSite!B1017</f>
        <v>0</v>
      </c>
      <c r="C1016" s="2"/>
      <c r="D1016" s="2"/>
    </row>
    <row r="1017" spans="1:4" customFormat="1">
      <c r="A1017" s="1"/>
      <c r="B1017" s="3">
        <f>MachinesOnSite!B1018</f>
        <v>0</v>
      </c>
      <c r="C1017" s="2"/>
      <c r="D1017" s="2"/>
    </row>
    <row r="1018" spans="1:4" customFormat="1">
      <c r="A1018" s="1"/>
      <c r="B1018" s="3">
        <f>MachinesOnSite!B1019</f>
        <v>0</v>
      </c>
      <c r="C1018" s="2"/>
      <c r="D1018" s="2"/>
    </row>
    <row r="1019" spans="1:4" customFormat="1">
      <c r="A1019" s="1"/>
      <c r="B1019" s="3">
        <f>MachinesOnSite!B1020</f>
        <v>0</v>
      </c>
      <c r="C1019" s="2"/>
      <c r="D1019" s="2"/>
    </row>
    <row r="1020" spans="1:4" customFormat="1">
      <c r="A1020" s="1"/>
      <c r="B1020" s="3">
        <f>MachinesOnSite!B1021</f>
        <v>0</v>
      </c>
      <c r="C1020" s="2"/>
      <c r="D1020" s="2"/>
    </row>
    <row r="1021" spans="1:4" customFormat="1">
      <c r="A1021" s="1"/>
      <c r="B1021" s="3">
        <f>MachinesOnSite!B1022</f>
        <v>0</v>
      </c>
      <c r="C1021" s="2"/>
      <c r="D1021" s="2"/>
    </row>
    <row r="1022" spans="1:4" customFormat="1">
      <c r="A1022" s="1"/>
      <c r="B1022" s="3">
        <f>MachinesOnSite!B1023</f>
        <v>0</v>
      </c>
      <c r="C1022" s="2"/>
      <c r="D1022" s="2"/>
    </row>
    <row r="1023" spans="1:4" customFormat="1">
      <c r="A1023" s="1"/>
      <c r="B1023" s="3">
        <f>MachinesOnSite!B1024</f>
        <v>0</v>
      </c>
      <c r="C1023" s="2"/>
      <c r="D1023" s="2"/>
    </row>
    <row r="1024" spans="1:4" customFormat="1">
      <c r="A1024" s="1"/>
      <c r="B1024" s="3">
        <f>MachinesOnSite!B1025</f>
        <v>0</v>
      </c>
      <c r="C1024" s="2"/>
      <c r="D1024" s="2"/>
    </row>
    <row r="1025" spans="1:4" customFormat="1">
      <c r="A1025" s="1"/>
      <c r="B1025" s="3">
        <f>MachinesOnSite!B1026</f>
        <v>0</v>
      </c>
      <c r="C1025" s="2"/>
      <c r="D1025" s="2"/>
    </row>
    <row r="1026" spans="1:4" customFormat="1">
      <c r="A1026" s="1"/>
      <c r="B1026" s="3">
        <f>MachinesOnSite!B1027</f>
        <v>0</v>
      </c>
      <c r="C1026" s="2"/>
      <c r="D1026" s="2"/>
    </row>
    <row r="1027" spans="1:4" customFormat="1">
      <c r="A1027" s="1"/>
      <c r="B1027" s="3">
        <f>MachinesOnSite!B1028</f>
        <v>0</v>
      </c>
      <c r="C1027" s="2"/>
      <c r="D1027" s="2"/>
    </row>
    <row r="1028" spans="1:4" customFormat="1">
      <c r="A1028" s="1"/>
      <c r="B1028" s="3">
        <f>MachinesOnSite!B1029</f>
        <v>0</v>
      </c>
      <c r="C1028" s="2"/>
      <c r="D1028" s="2"/>
    </row>
    <row r="1029" spans="1:4" customFormat="1">
      <c r="A1029" s="1"/>
      <c r="B1029" s="3">
        <f>MachinesOnSite!B1030</f>
        <v>0</v>
      </c>
      <c r="C1029" s="2"/>
      <c r="D1029" s="2"/>
    </row>
    <row r="1030" spans="1:4" customFormat="1">
      <c r="A1030" s="1"/>
      <c r="B1030" s="3">
        <f>MachinesOnSite!B1031</f>
        <v>0</v>
      </c>
      <c r="C1030" s="2"/>
      <c r="D1030" s="2"/>
    </row>
    <row r="1031" spans="1:4" customFormat="1">
      <c r="A1031" s="1"/>
      <c r="B1031" s="3">
        <f>MachinesOnSite!B1032</f>
        <v>0</v>
      </c>
      <c r="C1031" s="2"/>
      <c r="D1031" s="2"/>
    </row>
    <row r="1032" spans="1:4" customFormat="1">
      <c r="A1032" s="1"/>
      <c r="B1032" s="3">
        <f>MachinesOnSite!B1033</f>
        <v>0</v>
      </c>
      <c r="C1032" s="2"/>
      <c r="D1032" s="2"/>
    </row>
    <row r="1033" spans="1:4" customFormat="1">
      <c r="A1033" s="1"/>
      <c r="B1033" s="3">
        <f>MachinesOnSite!B1034</f>
        <v>0</v>
      </c>
      <c r="C1033" s="2"/>
      <c r="D1033" s="2"/>
    </row>
    <row r="1034" spans="1:4" customFormat="1">
      <c r="A1034" s="1"/>
      <c r="B1034" s="3">
        <f>MachinesOnSite!B1035</f>
        <v>0</v>
      </c>
      <c r="C1034" s="2"/>
      <c r="D1034" s="2"/>
    </row>
    <row r="1035" spans="1:4" customFormat="1">
      <c r="A1035" s="1"/>
      <c r="B1035" s="3">
        <f>MachinesOnSite!B1036</f>
        <v>0</v>
      </c>
      <c r="C1035" s="2"/>
      <c r="D1035" s="2"/>
    </row>
    <row r="1036" spans="1:4" customFormat="1">
      <c r="A1036" s="1"/>
      <c r="B1036" s="3">
        <f>MachinesOnSite!B1037</f>
        <v>0</v>
      </c>
      <c r="C1036" s="2"/>
      <c r="D1036" s="2"/>
    </row>
    <row r="1037" spans="1:4" customFormat="1">
      <c r="A1037" s="1"/>
      <c r="B1037" s="3">
        <f>MachinesOnSite!B1038</f>
        <v>0</v>
      </c>
      <c r="C1037" s="2"/>
      <c r="D1037" s="2"/>
    </row>
    <row r="1038" spans="1:4" customFormat="1">
      <c r="A1038" s="1"/>
      <c r="B1038" s="3">
        <f>MachinesOnSite!B1039</f>
        <v>0</v>
      </c>
      <c r="C1038" s="2"/>
      <c r="D1038" s="2"/>
    </row>
    <row r="1039" spans="1:4" customFormat="1">
      <c r="A1039" s="1"/>
      <c r="B1039" s="3">
        <f>MachinesOnSite!B1040</f>
        <v>0</v>
      </c>
      <c r="C1039" s="2"/>
      <c r="D1039" s="2"/>
    </row>
    <row r="1040" spans="1:4" customFormat="1">
      <c r="A1040" s="1"/>
      <c r="B1040" s="3">
        <f>MachinesOnSite!B1041</f>
        <v>0</v>
      </c>
      <c r="C1040" s="2"/>
      <c r="D1040" s="2"/>
    </row>
    <row r="1041" spans="1:4" customFormat="1">
      <c r="A1041" s="1"/>
      <c r="B1041" s="3">
        <f>MachinesOnSite!B1042</f>
        <v>0</v>
      </c>
      <c r="C1041" s="2"/>
      <c r="D1041" s="2"/>
    </row>
    <row r="1042" spans="1:4" customFormat="1">
      <c r="A1042" s="1"/>
      <c r="B1042" s="3">
        <f>MachinesOnSite!B1043</f>
        <v>0</v>
      </c>
      <c r="C1042" s="2"/>
      <c r="D1042" s="2"/>
    </row>
    <row r="1043" spans="1:4" customFormat="1">
      <c r="A1043" s="1"/>
      <c r="B1043" s="3">
        <f>MachinesOnSite!B1044</f>
        <v>0</v>
      </c>
      <c r="C1043" s="2"/>
      <c r="D1043" s="2"/>
    </row>
    <row r="1044" spans="1:4" customFormat="1">
      <c r="A1044" s="1"/>
      <c r="B1044" s="3">
        <f>MachinesOnSite!B1045</f>
        <v>0</v>
      </c>
      <c r="C1044" s="2"/>
      <c r="D1044" s="2"/>
    </row>
    <row r="1045" spans="1:4" customFormat="1">
      <c r="A1045" s="1"/>
      <c r="B1045" s="3">
        <f>MachinesOnSite!B1046</f>
        <v>0</v>
      </c>
      <c r="C1045" s="2"/>
      <c r="D1045" s="2"/>
    </row>
    <row r="1046" spans="1:4" customFormat="1">
      <c r="A1046" s="1"/>
      <c r="B1046" s="3">
        <f>MachinesOnSite!B1047</f>
        <v>0</v>
      </c>
      <c r="C1046" s="2"/>
      <c r="D1046" s="2"/>
    </row>
    <row r="1047" spans="1:4" customFormat="1">
      <c r="A1047" s="1"/>
      <c r="B1047" s="3">
        <f>MachinesOnSite!B1048</f>
        <v>0</v>
      </c>
      <c r="C1047" s="2"/>
      <c r="D1047" s="2"/>
    </row>
    <row r="1048" spans="1:4" customFormat="1">
      <c r="A1048" s="1"/>
      <c r="B1048" s="3">
        <f>MachinesOnSite!B1049</f>
        <v>0</v>
      </c>
      <c r="C1048" s="2"/>
      <c r="D1048" s="2"/>
    </row>
    <row r="1049" spans="1:4" customFormat="1">
      <c r="A1049" s="1"/>
      <c r="B1049" s="3">
        <f>MachinesOnSite!B1050</f>
        <v>0</v>
      </c>
      <c r="C1049" s="2"/>
      <c r="D1049" s="2"/>
    </row>
  </sheetData>
  <autoFilter ref="C1:E1049" xr:uid="{F4A26127-734E-4774-B6AC-0DAA60C7F167}">
    <sortState xmlns:xlrd2="http://schemas.microsoft.com/office/spreadsheetml/2017/richdata2" ref="C38:E150">
      <sortCondition ref="E1:E1049"/>
    </sortState>
  </autoFilter>
  <phoneticPr fontId="5" type="noConversion"/>
  <conditionalFormatting sqref="M3:M37 M38:N144">
    <cfRule type="containsText" dxfId="1" priority="1" operator="containsText" text="TRUE">
      <formula>NOT(ISERROR(SEARCH("TRUE",M3)))</formula>
    </cfRule>
    <cfRule type="containsText" dxfId="0" priority="2" operator="containsText" text="FALSE">
      <formula>NOT(ISERROR(SEARCH("FALSE",M3)))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76EF-A8E9-4630-9A49-01FFE81E4A85}">
  <dimension ref="A1:CE952"/>
  <sheetViews>
    <sheetView zoomScale="85" zoomScaleNormal="85" workbookViewId="0">
      <pane ySplit="2" topLeftCell="A4" activePane="bottomLeft" state="frozen"/>
      <selection pane="bottomLeft" activeCell="D16" sqref="D16"/>
    </sheetView>
  </sheetViews>
  <sheetFormatPr defaultColWidth="20.140625" defaultRowHeight="21" customHeight="1"/>
  <cols>
    <col min="1" max="1" width="7.28515625" style="6" bestFit="1" customWidth="1"/>
    <col min="2" max="2" width="31.7109375" style="6" bestFit="1" customWidth="1"/>
    <col min="3" max="3" width="11.28515625" style="6" bestFit="1" customWidth="1"/>
    <col min="4" max="4" width="28.5703125" style="6" bestFit="1" customWidth="1"/>
    <col min="5" max="5" width="8.5703125" style="6" customWidth="1"/>
    <col min="6" max="6" width="17.85546875" style="6" bestFit="1" customWidth="1"/>
    <col min="7" max="7" width="7.7109375" style="6" bestFit="1" customWidth="1"/>
    <col min="8" max="8" width="9" style="6" customWidth="1"/>
    <col min="9" max="9" width="15" style="6" bestFit="1" customWidth="1"/>
    <col min="10" max="10" width="21.28515625" style="6" bestFit="1" customWidth="1"/>
    <col min="11" max="11" width="21.28515625" style="6" customWidth="1"/>
    <col min="12" max="12" width="17.28515625" style="6" bestFit="1" customWidth="1"/>
    <col min="13" max="13" width="16.7109375" style="6" bestFit="1" customWidth="1"/>
    <col min="14" max="14" width="9.7109375" style="6" bestFit="1" customWidth="1"/>
    <col min="15" max="15" width="14" style="6" bestFit="1" customWidth="1"/>
    <col min="16" max="16" width="11.28515625" style="6" bestFit="1" customWidth="1"/>
    <col min="17" max="17" width="14.5703125" style="6" customWidth="1"/>
    <col min="18" max="18" width="15.7109375" style="6" bestFit="1" customWidth="1"/>
    <col min="19" max="19" width="15.7109375" style="6" customWidth="1"/>
    <col min="20" max="20" width="16.5703125" style="6" bestFit="1" customWidth="1"/>
    <col min="21" max="21" width="8.28515625" style="6" customWidth="1"/>
    <col min="22" max="22" width="13.28515625" style="6" customWidth="1"/>
    <col min="23" max="23" width="17.28515625" style="6" bestFit="1" customWidth="1"/>
    <col min="24" max="24" width="14.28515625" style="6" bestFit="1" customWidth="1"/>
    <col min="25" max="25" width="14.28515625" style="6" customWidth="1"/>
    <col min="26" max="26" width="17.7109375" style="6" bestFit="1" customWidth="1"/>
    <col min="27" max="27" width="12.85546875" style="6" bestFit="1" customWidth="1"/>
    <col min="28" max="28" width="9.42578125" style="6" bestFit="1" customWidth="1"/>
    <col min="29" max="29" width="14.7109375" style="6" bestFit="1" customWidth="1"/>
    <col min="30" max="30" width="11.85546875" style="6" bestFit="1" customWidth="1"/>
    <col min="31" max="31" width="14.7109375" style="6" bestFit="1" customWidth="1"/>
    <col min="32" max="32" width="19.7109375" style="6" bestFit="1" customWidth="1"/>
    <col min="33" max="33" width="9.85546875" style="6" bestFit="1" customWidth="1"/>
    <col min="34" max="34" width="7.42578125" style="6" bestFit="1" customWidth="1"/>
    <col min="35" max="35" width="9.85546875" style="6" bestFit="1" customWidth="1"/>
    <col min="36" max="36" width="17.28515625" style="60" customWidth="1"/>
    <col min="37" max="16384" width="20.140625" style="6"/>
  </cols>
  <sheetData>
    <row r="1" spans="1:83" s="70" customFormat="1" ht="21" customHeight="1">
      <c r="A1" s="70" t="s">
        <v>150</v>
      </c>
      <c r="I1" s="67" t="s">
        <v>57</v>
      </c>
      <c r="J1" s="67"/>
      <c r="K1" s="67"/>
      <c r="L1" s="70" t="s">
        <v>10</v>
      </c>
      <c r="M1" s="66" t="s">
        <v>151</v>
      </c>
      <c r="N1" s="66"/>
      <c r="O1" s="66"/>
      <c r="P1" s="66"/>
      <c r="Q1" s="66"/>
      <c r="R1" s="67"/>
      <c r="S1" s="67"/>
      <c r="T1" s="66"/>
      <c r="U1" s="66"/>
      <c r="V1" s="66"/>
      <c r="W1" s="66"/>
      <c r="X1" s="66"/>
      <c r="Y1" s="66"/>
      <c r="Z1" s="67" t="s">
        <v>152</v>
      </c>
      <c r="AA1" s="67"/>
      <c r="AB1" s="67"/>
      <c r="AC1" s="67"/>
      <c r="AD1" s="67" t="s">
        <v>153</v>
      </c>
      <c r="AE1" s="67"/>
      <c r="AF1" s="67"/>
      <c r="AG1" s="67"/>
      <c r="AH1" s="103"/>
      <c r="AI1" s="103"/>
      <c r="AJ1" s="93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</row>
    <row r="2" spans="1:83" s="51" customFormat="1" ht="42" customHeight="1">
      <c r="A2" s="69" t="s">
        <v>120</v>
      </c>
      <c r="B2" s="64" t="s">
        <v>154</v>
      </c>
      <c r="C2" s="64" t="s">
        <v>155</v>
      </c>
      <c r="D2" s="64" t="s">
        <v>19</v>
      </c>
      <c r="E2" s="65" t="s">
        <v>156</v>
      </c>
      <c r="F2" s="65" t="s">
        <v>5</v>
      </c>
      <c r="G2" s="64" t="s">
        <v>157</v>
      </c>
      <c r="H2" s="65" t="s">
        <v>158</v>
      </c>
      <c r="I2" s="65" t="s">
        <v>159</v>
      </c>
      <c r="J2" s="64" t="s">
        <v>160</v>
      </c>
      <c r="K2" s="64" t="s">
        <v>161</v>
      </c>
      <c r="L2" s="65" t="s">
        <v>162</v>
      </c>
      <c r="M2" s="65" t="s">
        <v>163</v>
      </c>
      <c r="N2" s="65" t="s">
        <v>164</v>
      </c>
      <c r="O2" s="65" t="s">
        <v>165</v>
      </c>
      <c r="P2" s="65" t="s">
        <v>166</v>
      </c>
      <c r="Q2" s="65" t="s">
        <v>167</v>
      </c>
      <c r="R2" s="65" t="s">
        <v>168</v>
      </c>
      <c r="S2" s="65" t="s">
        <v>169</v>
      </c>
      <c r="T2" s="65" t="s">
        <v>170</v>
      </c>
      <c r="U2" s="65" t="s">
        <v>171</v>
      </c>
      <c r="V2" s="65" t="s">
        <v>172</v>
      </c>
      <c r="W2" s="65" t="s">
        <v>173</v>
      </c>
      <c r="X2" s="65" t="s">
        <v>174</v>
      </c>
      <c r="Y2" s="65" t="s">
        <v>175</v>
      </c>
      <c r="Z2" s="65" t="s">
        <v>176</v>
      </c>
      <c r="AA2" s="65" t="s">
        <v>177</v>
      </c>
      <c r="AB2" s="65" t="s">
        <v>178</v>
      </c>
      <c r="AC2" s="65" t="s">
        <v>179</v>
      </c>
      <c r="AD2" s="65" t="s">
        <v>180</v>
      </c>
      <c r="AE2" s="65" t="s">
        <v>181</v>
      </c>
      <c r="AF2" s="65" t="s">
        <v>182</v>
      </c>
      <c r="AG2" s="65" t="s">
        <v>183</v>
      </c>
      <c r="AH2" s="68" t="s">
        <v>184</v>
      </c>
      <c r="AI2" s="68" t="s">
        <v>185</v>
      </c>
      <c r="AJ2" s="94" t="s">
        <v>186</v>
      </c>
    </row>
    <row r="3" spans="1:83" s="99" customFormat="1" ht="14.45">
      <c r="A3" s="96">
        <v>0</v>
      </c>
      <c r="B3" s="96" t="s">
        <v>135</v>
      </c>
      <c r="C3" s="96" t="s">
        <v>135</v>
      </c>
      <c r="D3" s="96" t="s">
        <v>135</v>
      </c>
      <c r="E3" s="96"/>
      <c r="F3" s="96"/>
      <c r="G3" s="78"/>
      <c r="H3" s="79">
        <v>1</v>
      </c>
      <c r="I3" s="79"/>
      <c r="J3" s="78"/>
      <c r="K3" s="78"/>
      <c r="L3" s="78"/>
      <c r="M3" s="87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96"/>
      <c r="AF3" s="96"/>
      <c r="AG3" s="96"/>
      <c r="AH3" s="97"/>
      <c r="AI3" s="97"/>
      <c r="AJ3" s="98"/>
    </row>
    <row r="4" spans="1:83" ht="14.45">
      <c r="A4" s="5">
        <f t="shared" ref="A4:A39" si="0">1+A3</f>
        <v>1</v>
      </c>
      <c r="B4" s="5" t="s">
        <v>187</v>
      </c>
      <c r="C4" s="5" t="s">
        <v>188</v>
      </c>
      <c r="D4" s="5" t="s">
        <v>189</v>
      </c>
      <c r="E4" s="5"/>
      <c r="F4" s="5" t="s">
        <v>190</v>
      </c>
      <c r="G4" s="5"/>
      <c r="H4" s="5"/>
      <c r="I4" s="5" t="str">
        <f t="shared" ref="I4:I39" si="1">IF(H4=24,(16+(16*0.03))," ")</f>
        <v xml:space="preserve"> </v>
      </c>
      <c r="J4" s="5"/>
      <c r="K4" s="5"/>
      <c r="L4" s="5"/>
      <c r="M4" s="5"/>
      <c r="N4" s="5" t="str">
        <f t="shared" ref="N4:N39" si="2">IF(I4=16.48,16," ")</f>
        <v xml:space="preserve"> </v>
      </c>
      <c r="O4" s="5"/>
      <c r="P4" s="5">
        <v>56.25</v>
      </c>
      <c r="Q4" s="5" t="e">
        <f t="shared" ref="Q4:Q18" si="3">ROUNDUP(((O4*1000*100)/(N4*P4)),0)</f>
        <v>#VALUE!</v>
      </c>
      <c r="R4" s="5"/>
      <c r="S4" s="5"/>
      <c r="T4" s="5"/>
      <c r="U4" s="5"/>
      <c r="V4" s="5"/>
      <c r="W4" s="5"/>
      <c r="X4" s="5"/>
      <c r="Y4" s="5">
        <f t="shared" ref="Y4:Y39" si="4">IF(X4 &lt;5, 5, X4)</f>
        <v>5</v>
      </c>
      <c r="Z4" s="5"/>
      <c r="AA4" s="5"/>
      <c r="AB4" s="5"/>
      <c r="AC4" s="5"/>
      <c r="AD4" s="5"/>
      <c r="AE4" s="5"/>
      <c r="AF4" s="5"/>
      <c r="AG4" s="5"/>
      <c r="AH4" s="100"/>
      <c r="AI4" s="100"/>
    </row>
    <row r="5" spans="1:83" ht="14.45">
      <c r="A5" s="5">
        <f t="shared" si="0"/>
        <v>2</v>
      </c>
      <c r="B5" s="5" t="s">
        <v>187</v>
      </c>
      <c r="C5" s="5" t="s">
        <v>191</v>
      </c>
      <c r="D5" s="5" t="s">
        <v>21</v>
      </c>
      <c r="E5" s="5"/>
      <c r="F5" s="5" t="s">
        <v>192</v>
      </c>
      <c r="G5" s="5"/>
      <c r="H5" s="5">
        <v>24</v>
      </c>
      <c r="I5" s="5">
        <f t="shared" si="1"/>
        <v>16.48</v>
      </c>
      <c r="J5" s="5" t="s">
        <v>193</v>
      </c>
      <c r="K5" s="5">
        <f>75*3600/5</f>
        <v>54000</v>
      </c>
      <c r="L5" s="5">
        <v>1000</v>
      </c>
      <c r="M5" s="5"/>
      <c r="N5" s="5">
        <f t="shared" si="2"/>
        <v>16</v>
      </c>
      <c r="O5" s="5">
        <v>4.5</v>
      </c>
      <c r="P5" s="5">
        <v>56.25</v>
      </c>
      <c r="Q5" s="5">
        <f t="shared" si="3"/>
        <v>500</v>
      </c>
      <c r="R5" s="5">
        <v>330</v>
      </c>
      <c r="S5" s="5"/>
      <c r="T5" s="5">
        <v>200</v>
      </c>
      <c r="U5" s="5">
        <v>1</v>
      </c>
      <c r="V5" s="5"/>
      <c r="W5" s="5">
        <v>20</v>
      </c>
      <c r="X5" s="5">
        <v>3</v>
      </c>
      <c r="Y5" s="5">
        <f t="shared" si="4"/>
        <v>5</v>
      </c>
      <c r="Z5" s="5">
        <v>80</v>
      </c>
      <c r="AA5" s="5"/>
      <c r="AB5" s="5">
        <v>1</v>
      </c>
      <c r="AC5" s="5"/>
      <c r="AD5" s="5" t="s">
        <v>194</v>
      </c>
      <c r="AE5" s="5">
        <v>70</v>
      </c>
      <c r="AF5" s="5">
        <v>60</v>
      </c>
      <c r="AG5" s="5">
        <v>314</v>
      </c>
      <c r="AH5" s="100"/>
      <c r="AI5" s="100">
        <v>6</v>
      </c>
    </row>
    <row r="6" spans="1:83" ht="14.45">
      <c r="A6" s="5">
        <f t="shared" si="0"/>
        <v>3</v>
      </c>
      <c r="B6" s="5" t="s">
        <v>187</v>
      </c>
      <c r="C6" s="5" t="s">
        <v>195</v>
      </c>
      <c r="D6" s="5" t="s">
        <v>196</v>
      </c>
      <c r="E6" s="5"/>
      <c r="F6" s="5" t="s">
        <v>190</v>
      </c>
      <c r="G6" s="5"/>
      <c r="H6" s="5"/>
      <c r="I6" s="5" t="str">
        <f t="shared" si="1"/>
        <v xml:space="preserve"> </v>
      </c>
      <c r="J6" s="5"/>
      <c r="K6" s="5"/>
      <c r="L6" s="5"/>
      <c r="M6" s="5"/>
      <c r="N6" s="5" t="str">
        <f t="shared" si="2"/>
        <v xml:space="preserve"> </v>
      </c>
      <c r="O6" s="5"/>
      <c r="P6" s="5">
        <v>56.25</v>
      </c>
      <c r="Q6" s="5" t="e">
        <f t="shared" si="3"/>
        <v>#VALUE!</v>
      </c>
      <c r="R6" s="5"/>
      <c r="S6" s="5"/>
      <c r="T6" s="5"/>
      <c r="U6" s="5"/>
      <c r="V6" s="5"/>
      <c r="W6" s="5"/>
      <c r="X6" s="5"/>
      <c r="Y6" s="5">
        <f t="shared" si="4"/>
        <v>5</v>
      </c>
      <c r="Z6" s="5"/>
      <c r="AA6" s="5"/>
      <c r="AB6" s="5"/>
      <c r="AC6" s="5"/>
      <c r="AD6" s="5"/>
      <c r="AE6" s="5"/>
      <c r="AF6" s="5"/>
      <c r="AG6" s="5"/>
      <c r="AH6" s="100"/>
      <c r="AI6" s="100"/>
    </row>
    <row r="7" spans="1:83" ht="14.45">
      <c r="A7" s="5">
        <f t="shared" si="0"/>
        <v>4</v>
      </c>
      <c r="B7" s="5" t="s">
        <v>187</v>
      </c>
      <c r="C7" s="5" t="s">
        <v>195</v>
      </c>
      <c r="D7" s="5" t="s">
        <v>197</v>
      </c>
      <c r="E7" s="5"/>
      <c r="F7" s="5" t="s">
        <v>190</v>
      </c>
      <c r="G7" s="5"/>
      <c r="H7" s="5"/>
      <c r="I7" s="5" t="str">
        <f t="shared" si="1"/>
        <v xml:space="preserve"> </v>
      </c>
      <c r="J7" s="5"/>
      <c r="K7" s="5"/>
      <c r="L7" s="5"/>
      <c r="M7" s="5"/>
      <c r="N7" s="5" t="str">
        <f t="shared" si="2"/>
        <v xml:space="preserve"> </v>
      </c>
      <c r="O7" s="5"/>
      <c r="P7" s="5">
        <v>56.25</v>
      </c>
      <c r="Q7" s="5" t="e">
        <f t="shared" si="3"/>
        <v>#VALUE!</v>
      </c>
      <c r="R7" s="5"/>
      <c r="S7" s="5"/>
      <c r="T7" s="5"/>
      <c r="U7" s="5"/>
      <c r="V7" s="5"/>
      <c r="W7" s="5"/>
      <c r="X7" s="5"/>
      <c r="Y7" s="5">
        <f t="shared" si="4"/>
        <v>5</v>
      </c>
      <c r="Z7" s="5"/>
      <c r="AA7" s="5"/>
      <c r="AB7" s="5"/>
      <c r="AC7" s="5"/>
      <c r="AD7" s="5"/>
      <c r="AE7" s="5"/>
      <c r="AF7" s="5"/>
      <c r="AG7" s="5"/>
      <c r="AH7" s="100"/>
      <c r="AI7" s="100"/>
    </row>
    <row r="8" spans="1:83" ht="14.45">
      <c r="A8" s="5">
        <f t="shared" si="0"/>
        <v>5</v>
      </c>
      <c r="B8" s="5" t="s">
        <v>187</v>
      </c>
      <c r="C8" s="5" t="s">
        <v>198</v>
      </c>
      <c r="D8" s="5">
        <v>773</v>
      </c>
      <c r="E8" s="5"/>
      <c r="F8" s="5" t="s">
        <v>199</v>
      </c>
      <c r="G8" s="5"/>
      <c r="H8" s="5"/>
      <c r="I8" s="5" t="str">
        <f t="shared" si="1"/>
        <v xml:space="preserve"> </v>
      </c>
      <c r="J8" s="5"/>
      <c r="K8" s="5"/>
      <c r="L8" s="5"/>
      <c r="M8" s="5" t="s">
        <v>200</v>
      </c>
      <c r="N8" s="5" t="str">
        <f t="shared" si="2"/>
        <v xml:space="preserve"> </v>
      </c>
      <c r="O8" s="5">
        <v>9</v>
      </c>
      <c r="P8" s="5">
        <v>56.25</v>
      </c>
      <c r="Q8" s="5" t="e">
        <f t="shared" si="3"/>
        <v>#VALUE!</v>
      </c>
      <c r="R8" s="5"/>
      <c r="S8" s="5"/>
      <c r="T8" s="5"/>
      <c r="U8" s="5"/>
      <c r="V8" s="5"/>
      <c r="W8" s="5"/>
      <c r="X8" s="5"/>
      <c r="Y8" s="5">
        <f t="shared" si="4"/>
        <v>5</v>
      </c>
      <c r="Z8" s="5">
        <v>115</v>
      </c>
      <c r="AA8" s="5" t="s">
        <v>201</v>
      </c>
      <c r="AB8" s="5"/>
      <c r="AC8" s="5"/>
      <c r="AD8" s="5"/>
      <c r="AE8" s="5"/>
      <c r="AF8" s="5"/>
      <c r="AG8" s="5"/>
      <c r="AH8" s="100"/>
      <c r="AI8" s="100"/>
    </row>
    <row r="9" spans="1:83" ht="14.45">
      <c r="A9" s="5">
        <f t="shared" si="0"/>
        <v>6</v>
      </c>
      <c r="B9" s="5" t="s">
        <v>187</v>
      </c>
      <c r="C9" s="5" t="s">
        <v>198</v>
      </c>
      <c r="D9" s="5">
        <v>988</v>
      </c>
      <c r="E9" s="5"/>
      <c r="F9" s="5" t="s">
        <v>202</v>
      </c>
      <c r="G9" s="5"/>
      <c r="H9" s="5"/>
      <c r="I9" s="5" t="str">
        <f t="shared" si="1"/>
        <v xml:space="preserve"> </v>
      </c>
      <c r="J9" s="5"/>
      <c r="K9" s="5"/>
      <c r="L9" s="5"/>
      <c r="M9" s="5" t="s">
        <v>203</v>
      </c>
      <c r="N9" s="5" t="str">
        <f t="shared" si="2"/>
        <v xml:space="preserve"> </v>
      </c>
      <c r="O9" s="5">
        <v>9</v>
      </c>
      <c r="P9" s="5">
        <v>56.25</v>
      </c>
      <c r="Q9" s="5" t="e">
        <f t="shared" si="3"/>
        <v>#VALUE!</v>
      </c>
      <c r="R9" s="5"/>
      <c r="S9" s="5"/>
      <c r="T9" s="5"/>
      <c r="U9" s="5"/>
      <c r="V9" s="5"/>
      <c r="W9" s="5"/>
      <c r="X9" s="5"/>
      <c r="Y9" s="5">
        <f t="shared" si="4"/>
        <v>5</v>
      </c>
      <c r="Z9" s="5"/>
      <c r="AA9" s="5"/>
      <c r="AB9" s="5"/>
      <c r="AC9" s="5"/>
      <c r="AD9" s="5"/>
      <c r="AE9" s="5"/>
      <c r="AF9" s="5"/>
      <c r="AG9" s="5"/>
      <c r="AH9" s="100"/>
      <c r="AI9" s="100"/>
    </row>
    <row r="10" spans="1:83" ht="14.45">
      <c r="A10" s="5">
        <f t="shared" si="0"/>
        <v>7</v>
      </c>
      <c r="B10" s="5" t="s">
        <v>187</v>
      </c>
      <c r="C10" s="5" t="s">
        <v>198</v>
      </c>
      <c r="D10" s="5" t="s">
        <v>204</v>
      </c>
      <c r="E10" s="5"/>
      <c r="F10" s="5" t="s">
        <v>205</v>
      </c>
      <c r="G10" s="5"/>
      <c r="H10" s="5"/>
      <c r="I10" s="5" t="str">
        <f t="shared" si="1"/>
        <v xml:space="preserve"> </v>
      </c>
      <c r="J10" s="5"/>
      <c r="K10" s="5"/>
      <c r="L10" s="5"/>
      <c r="M10" s="5" t="s">
        <v>206</v>
      </c>
      <c r="N10" s="5" t="str">
        <f t="shared" si="2"/>
        <v xml:space="preserve"> </v>
      </c>
      <c r="O10" s="5">
        <v>7.3</v>
      </c>
      <c r="P10" s="5">
        <v>56.25</v>
      </c>
      <c r="Q10" s="5" t="e">
        <f t="shared" si="3"/>
        <v>#VALUE!</v>
      </c>
      <c r="R10" s="5"/>
      <c r="S10" s="5"/>
      <c r="T10" s="5"/>
      <c r="U10" s="5"/>
      <c r="V10" s="5"/>
      <c r="W10" s="5"/>
      <c r="X10" s="5"/>
      <c r="Y10" s="5">
        <f t="shared" si="4"/>
        <v>5</v>
      </c>
      <c r="Z10" s="5"/>
      <c r="AA10" s="5"/>
      <c r="AB10" s="5"/>
      <c r="AC10" s="5"/>
      <c r="AD10" s="5"/>
      <c r="AE10" s="5"/>
      <c r="AF10" s="5"/>
      <c r="AG10" s="5"/>
      <c r="AH10" s="100"/>
      <c r="AI10" s="100"/>
    </row>
    <row r="11" spans="1:83" ht="14.45">
      <c r="A11" s="5">
        <f t="shared" si="0"/>
        <v>8</v>
      </c>
      <c r="B11" s="5" t="s">
        <v>187</v>
      </c>
      <c r="C11" s="5" t="s">
        <v>198</v>
      </c>
      <c r="D11" s="5" t="s">
        <v>145</v>
      </c>
      <c r="E11" s="5"/>
      <c r="F11" s="5" t="s">
        <v>205</v>
      </c>
      <c r="G11" s="5"/>
      <c r="H11" s="5">
        <v>24</v>
      </c>
      <c r="I11" s="5">
        <f t="shared" si="1"/>
        <v>16.48</v>
      </c>
      <c r="J11" s="5" t="s">
        <v>207</v>
      </c>
      <c r="K11" s="5">
        <f>145*3600/5</f>
        <v>104400</v>
      </c>
      <c r="L11" s="5">
        <v>100</v>
      </c>
      <c r="M11" s="5" t="s">
        <v>208</v>
      </c>
      <c r="N11" s="5">
        <f t="shared" si="2"/>
        <v>16</v>
      </c>
      <c r="O11" s="5">
        <v>7.3</v>
      </c>
      <c r="P11" s="5">
        <v>56.25</v>
      </c>
      <c r="Q11" s="5">
        <f t="shared" si="3"/>
        <v>812</v>
      </c>
      <c r="R11" s="5">
        <v>450</v>
      </c>
      <c r="S11" s="5"/>
      <c r="T11" s="5">
        <v>350</v>
      </c>
      <c r="U11" s="5">
        <v>1</v>
      </c>
      <c r="V11" s="5" t="s">
        <v>209</v>
      </c>
      <c r="W11" s="5">
        <v>21</v>
      </c>
      <c r="X11" s="5">
        <v>3</v>
      </c>
      <c r="Y11" s="5">
        <f t="shared" si="4"/>
        <v>5</v>
      </c>
      <c r="Z11" s="5">
        <v>150</v>
      </c>
      <c r="AA11" s="5" t="s">
        <v>210</v>
      </c>
      <c r="AB11" s="5">
        <v>1</v>
      </c>
      <c r="AC11" s="5"/>
      <c r="AD11" s="5" t="s">
        <v>211</v>
      </c>
      <c r="AE11" s="5">
        <v>70</v>
      </c>
      <c r="AF11" s="5">
        <v>60</v>
      </c>
      <c r="AG11" s="5">
        <v>314</v>
      </c>
      <c r="AH11" s="5"/>
      <c r="AI11" s="5">
        <v>4</v>
      </c>
    </row>
    <row r="12" spans="1:83" ht="14.45">
      <c r="A12" s="5">
        <f t="shared" si="0"/>
        <v>9</v>
      </c>
      <c r="B12" s="5" t="s">
        <v>187</v>
      </c>
      <c r="C12" s="5" t="s">
        <v>198</v>
      </c>
      <c r="D12" s="5" t="s">
        <v>212</v>
      </c>
      <c r="E12" s="5"/>
      <c r="F12" s="5" t="s">
        <v>205</v>
      </c>
      <c r="G12" s="5"/>
      <c r="H12" s="5"/>
      <c r="I12" s="5" t="str">
        <f t="shared" si="1"/>
        <v xml:space="preserve"> </v>
      </c>
      <c r="J12" s="5"/>
      <c r="K12" s="5"/>
      <c r="L12" s="5"/>
      <c r="M12" s="5" t="s">
        <v>208</v>
      </c>
      <c r="N12" s="5" t="str">
        <f t="shared" si="2"/>
        <v xml:space="preserve"> </v>
      </c>
      <c r="O12" s="5">
        <v>7.3</v>
      </c>
      <c r="P12" s="5">
        <v>56.25</v>
      </c>
      <c r="Q12" s="5" t="e">
        <f t="shared" si="3"/>
        <v>#VALUE!</v>
      </c>
      <c r="R12" s="5"/>
      <c r="S12" s="5"/>
      <c r="T12" s="5"/>
      <c r="U12" s="5"/>
      <c r="V12" s="5"/>
      <c r="W12" s="5"/>
      <c r="X12" s="5"/>
      <c r="Y12" s="5">
        <f t="shared" si="4"/>
        <v>5</v>
      </c>
      <c r="Z12" s="5"/>
      <c r="AA12" s="5"/>
      <c r="AB12" s="5"/>
      <c r="AC12" s="5"/>
      <c r="AD12" s="5"/>
      <c r="AE12" s="5"/>
      <c r="AF12" s="5"/>
      <c r="AG12" s="5"/>
      <c r="AH12" s="100"/>
      <c r="AI12" s="100"/>
    </row>
    <row r="13" spans="1:83" ht="14.45">
      <c r="A13" s="5">
        <f t="shared" si="0"/>
        <v>10</v>
      </c>
      <c r="B13" s="5" t="s">
        <v>187</v>
      </c>
      <c r="C13" s="5" t="s">
        <v>198</v>
      </c>
      <c r="D13" s="5" t="s">
        <v>213</v>
      </c>
      <c r="E13" s="5"/>
      <c r="F13" s="5" t="s">
        <v>190</v>
      </c>
      <c r="G13" s="5"/>
      <c r="H13" s="5"/>
      <c r="I13" s="5" t="str">
        <f t="shared" si="1"/>
        <v xml:space="preserve"> </v>
      </c>
      <c r="J13" s="5"/>
      <c r="K13" s="5"/>
      <c r="L13" s="5"/>
      <c r="M13" s="5" t="s">
        <v>214</v>
      </c>
      <c r="N13" s="5" t="str">
        <f t="shared" si="2"/>
        <v xml:space="preserve"> </v>
      </c>
      <c r="O13" s="5">
        <v>4.5</v>
      </c>
      <c r="P13" s="5">
        <v>56.25</v>
      </c>
      <c r="Q13" s="5" t="e">
        <f t="shared" si="3"/>
        <v>#VALUE!</v>
      </c>
      <c r="R13" s="5"/>
      <c r="S13" s="5"/>
      <c r="T13" s="5"/>
      <c r="U13" s="5"/>
      <c r="V13" s="5"/>
      <c r="W13" s="5"/>
      <c r="X13" s="5"/>
      <c r="Y13" s="5">
        <f t="shared" si="4"/>
        <v>5</v>
      </c>
      <c r="Z13" s="5"/>
      <c r="AA13" s="5"/>
      <c r="AB13" s="5"/>
      <c r="AC13" s="5"/>
      <c r="AD13" s="5"/>
      <c r="AE13" s="5"/>
      <c r="AF13" s="5"/>
      <c r="AG13" s="5"/>
      <c r="AH13" s="100"/>
      <c r="AI13" s="100"/>
    </row>
    <row r="14" spans="1:83" ht="14.45">
      <c r="A14" s="5">
        <f t="shared" si="0"/>
        <v>11</v>
      </c>
      <c r="B14" s="5" t="s">
        <v>187</v>
      </c>
      <c r="C14" s="5" t="s">
        <v>198</v>
      </c>
      <c r="D14" s="5" t="s">
        <v>215</v>
      </c>
      <c r="E14" s="5"/>
      <c r="F14" s="5" t="s">
        <v>216</v>
      </c>
      <c r="G14" s="5"/>
      <c r="H14" s="5"/>
      <c r="I14" s="5" t="str">
        <f t="shared" si="1"/>
        <v xml:space="preserve"> </v>
      </c>
      <c r="J14" s="5"/>
      <c r="K14" s="5"/>
      <c r="L14" s="5"/>
      <c r="M14" s="5" t="s">
        <v>217</v>
      </c>
      <c r="N14" s="5" t="str">
        <f t="shared" si="2"/>
        <v xml:space="preserve"> </v>
      </c>
      <c r="O14" s="5">
        <v>7.8</v>
      </c>
      <c r="P14" s="5">
        <v>56.25</v>
      </c>
      <c r="Q14" s="5" t="e">
        <f t="shared" si="3"/>
        <v>#VALUE!</v>
      </c>
      <c r="R14" s="5"/>
      <c r="S14" s="5"/>
      <c r="T14" s="5"/>
      <c r="U14" s="5"/>
      <c r="V14" s="5"/>
      <c r="W14" s="5"/>
      <c r="X14" s="5"/>
      <c r="Y14" s="5">
        <f t="shared" si="4"/>
        <v>5</v>
      </c>
      <c r="Z14" s="5"/>
      <c r="AA14" s="5"/>
      <c r="AB14" s="5"/>
      <c r="AC14" s="5"/>
      <c r="AD14" s="5"/>
      <c r="AE14" s="5"/>
      <c r="AF14" s="5"/>
      <c r="AG14" s="5"/>
      <c r="AH14" s="100"/>
      <c r="AI14" s="100"/>
    </row>
    <row r="15" spans="1:83" ht="15" customHeight="1">
      <c r="A15" s="5">
        <f t="shared" si="0"/>
        <v>12</v>
      </c>
      <c r="B15" s="5" t="s">
        <v>187</v>
      </c>
      <c r="C15" s="5" t="s">
        <v>198</v>
      </c>
      <c r="D15" s="5" t="s">
        <v>218</v>
      </c>
      <c r="E15" s="5"/>
      <c r="F15" s="5" t="s">
        <v>219</v>
      </c>
      <c r="G15" s="5" t="s">
        <v>220</v>
      </c>
      <c r="H15" s="5">
        <v>24</v>
      </c>
      <c r="I15" s="5">
        <f t="shared" si="1"/>
        <v>16.48</v>
      </c>
      <c r="J15" s="5" t="s">
        <v>221</v>
      </c>
      <c r="K15" s="5"/>
      <c r="L15" s="5"/>
      <c r="M15" s="5" t="s">
        <v>217</v>
      </c>
      <c r="N15" s="5">
        <f t="shared" si="2"/>
        <v>16</v>
      </c>
      <c r="O15" s="5">
        <v>7.8</v>
      </c>
      <c r="P15" s="5">
        <v>56.25</v>
      </c>
      <c r="Q15" s="5">
        <f t="shared" si="3"/>
        <v>867</v>
      </c>
      <c r="R15" s="5"/>
      <c r="S15" s="5"/>
      <c r="T15" s="5"/>
      <c r="U15" s="5"/>
      <c r="V15" s="5"/>
      <c r="W15" s="5"/>
      <c r="X15" s="5"/>
      <c r="Y15" s="5">
        <f t="shared" si="4"/>
        <v>5</v>
      </c>
      <c r="Z15" s="5">
        <v>115</v>
      </c>
      <c r="AA15" s="5"/>
      <c r="AB15" s="5"/>
      <c r="AC15" s="5"/>
      <c r="AD15" s="5"/>
      <c r="AE15" s="5"/>
      <c r="AF15" s="5"/>
      <c r="AG15" s="5"/>
      <c r="AH15" s="100"/>
      <c r="AI15" s="100"/>
      <c r="AJ15" s="101" t="s">
        <v>222</v>
      </c>
    </row>
    <row r="16" spans="1:83" ht="16.899999999999999" customHeight="1">
      <c r="A16" s="5">
        <f t="shared" si="0"/>
        <v>13</v>
      </c>
      <c r="B16" s="5" t="s">
        <v>223</v>
      </c>
      <c r="C16" s="5" t="s">
        <v>198</v>
      </c>
      <c r="D16" s="5" t="s">
        <v>20</v>
      </c>
      <c r="E16" s="5"/>
      <c r="F16" s="5" t="s">
        <v>224</v>
      </c>
      <c r="G16" s="5" t="s">
        <v>225</v>
      </c>
      <c r="H16" s="5">
        <v>24</v>
      </c>
      <c r="I16" s="5">
        <f t="shared" si="1"/>
        <v>16.48</v>
      </c>
      <c r="J16" s="5" t="s">
        <v>226</v>
      </c>
      <c r="K16" s="5"/>
      <c r="L16" s="5" t="s">
        <v>136</v>
      </c>
      <c r="M16" s="5" t="s">
        <v>227</v>
      </c>
      <c r="N16" s="5">
        <f t="shared" si="2"/>
        <v>16</v>
      </c>
      <c r="O16" s="5">
        <v>9</v>
      </c>
      <c r="P16" s="5">
        <v>56.25</v>
      </c>
      <c r="Q16" s="5">
        <f t="shared" si="3"/>
        <v>1000</v>
      </c>
      <c r="R16" s="5"/>
      <c r="S16" s="5"/>
      <c r="T16" s="5"/>
      <c r="U16" s="5"/>
      <c r="V16" s="5"/>
      <c r="W16" s="5"/>
      <c r="X16" s="5"/>
      <c r="Y16" s="5">
        <f t="shared" si="4"/>
        <v>5</v>
      </c>
      <c r="Z16" s="5">
        <v>150</v>
      </c>
      <c r="AA16" s="5"/>
      <c r="AB16" s="5"/>
      <c r="AC16" s="5"/>
      <c r="AD16" s="5"/>
      <c r="AE16" s="5">
        <v>70</v>
      </c>
      <c r="AF16" s="5"/>
      <c r="AG16" s="5">
        <v>314</v>
      </c>
      <c r="AH16" s="100"/>
      <c r="AI16" s="100"/>
      <c r="AJ16" s="101" t="s">
        <v>228</v>
      </c>
    </row>
    <row r="17" spans="1:36" ht="14.45">
      <c r="A17" s="5">
        <f t="shared" si="0"/>
        <v>14</v>
      </c>
      <c r="B17" s="5" t="s">
        <v>187</v>
      </c>
      <c r="C17" s="5" t="s">
        <v>198</v>
      </c>
      <c r="D17" s="5" t="s">
        <v>229</v>
      </c>
      <c r="E17" s="5"/>
      <c r="F17" s="5" t="s">
        <v>216</v>
      </c>
      <c r="G17" s="5"/>
      <c r="H17" s="5"/>
      <c r="I17" s="5" t="str">
        <f t="shared" si="1"/>
        <v xml:space="preserve"> </v>
      </c>
      <c r="J17" s="5"/>
      <c r="K17" s="5"/>
      <c r="L17" s="5"/>
      <c r="M17" s="5" t="s">
        <v>230</v>
      </c>
      <c r="N17" s="5" t="str">
        <f t="shared" si="2"/>
        <v xml:space="preserve"> </v>
      </c>
      <c r="O17" s="5">
        <v>9</v>
      </c>
      <c r="P17" s="5">
        <v>56.25</v>
      </c>
      <c r="Q17" s="5" t="e">
        <f t="shared" si="3"/>
        <v>#VALUE!</v>
      </c>
      <c r="R17" s="5"/>
      <c r="S17" s="5"/>
      <c r="T17" s="5"/>
      <c r="U17" s="5"/>
      <c r="V17" s="5"/>
      <c r="W17" s="5"/>
      <c r="X17" s="5"/>
      <c r="Y17" s="5">
        <f t="shared" si="4"/>
        <v>5</v>
      </c>
      <c r="Z17" s="5"/>
      <c r="AA17" s="5"/>
      <c r="AB17" s="5"/>
      <c r="AC17" s="5"/>
      <c r="AD17" s="5"/>
      <c r="AE17" s="5"/>
      <c r="AF17" s="5"/>
      <c r="AG17" s="5"/>
      <c r="AH17" s="100"/>
      <c r="AI17" s="100"/>
    </row>
    <row r="18" spans="1:36" ht="14.45">
      <c r="A18" s="5">
        <f t="shared" si="0"/>
        <v>15</v>
      </c>
      <c r="B18" s="5" t="s">
        <v>187</v>
      </c>
      <c r="C18" s="5" t="s">
        <v>198</v>
      </c>
      <c r="D18" s="5" t="s">
        <v>231</v>
      </c>
      <c r="E18" s="5"/>
      <c r="F18" s="5" t="s">
        <v>202</v>
      </c>
      <c r="G18" s="5"/>
      <c r="H18" s="5"/>
      <c r="I18" s="5" t="str">
        <f t="shared" si="1"/>
        <v xml:space="preserve"> </v>
      </c>
      <c r="J18" s="5"/>
      <c r="K18" s="5"/>
      <c r="L18" s="5"/>
      <c r="M18" s="5" t="s">
        <v>232</v>
      </c>
      <c r="N18" s="5" t="str">
        <f t="shared" si="2"/>
        <v xml:space="preserve"> </v>
      </c>
      <c r="O18" s="5">
        <v>2.7</v>
      </c>
      <c r="P18" s="5">
        <v>56.25</v>
      </c>
      <c r="Q18" s="5" t="e">
        <f t="shared" si="3"/>
        <v>#VALUE!</v>
      </c>
      <c r="R18" s="5"/>
      <c r="S18" s="5"/>
      <c r="T18" s="5"/>
      <c r="U18" s="5"/>
      <c r="V18" s="5"/>
      <c r="W18" s="5"/>
      <c r="X18" s="5"/>
      <c r="Y18" s="5">
        <f t="shared" si="4"/>
        <v>5</v>
      </c>
      <c r="Z18" s="5"/>
      <c r="AA18" s="5"/>
      <c r="AB18" s="5"/>
      <c r="AC18" s="5"/>
      <c r="AD18" s="5"/>
      <c r="AE18" s="5"/>
      <c r="AF18" s="5"/>
      <c r="AG18" s="5"/>
      <c r="AH18" s="100"/>
      <c r="AI18" s="100"/>
    </row>
    <row r="19" spans="1:36" ht="14.45" customHeight="1">
      <c r="A19" s="5">
        <f t="shared" si="0"/>
        <v>16</v>
      </c>
      <c r="B19" s="5" t="s">
        <v>187</v>
      </c>
      <c r="C19" s="5" t="s">
        <v>198</v>
      </c>
      <c r="D19" s="5" t="s">
        <v>233</v>
      </c>
      <c r="E19" s="5" t="s">
        <v>234</v>
      </c>
      <c r="F19" s="5" t="s">
        <v>235</v>
      </c>
      <c r="G19" s="5" t="s">
        <v>236</v>
      </c>
      <c r="H19" s="86">
        <v>24</v>
      </c>
      <c r="I19" s="5">
        <f t="shared" si="1"/>
        <v>16.48</v>
      </c>
      <c r="J19" s="5" t="s">
        <v>237</v>
      </c>
      <c r="K19" s="5">
        <f>100*3600/5</f>
        <v>72000</v>
      </c>
      <c r="L19" s="5">
        <v>1000</v>
      </c>
      <c r="M19" s="5" t="s">
        <v>238</v>
      </c>
      <c r="N19" s="5">
        <f t="shared" si="2"/>
        <v>16</v>
      </c>
      <c r="O19" s="5">
        <v>9</v>
      </c>
      <c r="P19" s="5">
        <f>O19*1000*100/(N19*Q19)</f>
        <v>56.25</v>
      </c>
      <c r="Q19" s="5">
        <v>1000</v>
      </c>
      <c r="R19" s="5">
        <v>2000</v>
      </c>
      <c r="S19" s="5"/>
      <c r="T19" s="5">
        <v>1200</v>
      </c>
      <c r="U19" s="5">
        <v>2</v>
      </c>
      <c r="V19" s="5"/>
      <c r="W19" s="5">
        <v>18</v>
      </c>
      <c r="X19" s="5">
        <v>5</v>
      </c>
      <c r="Y19" s="5">
        <f t="shared" si="4"/>
        <v>5</v>
      </c>
      <c r="Z19" s="5">
        <v>150</v>
      </c>
      <c r="AA19" s="5"/>
      <c r="AB19" s="5">
        <v>1</v>
      </c>
      <c r="AC19" s="5"/>
      <c r="AD19" s="5" t="s">
        <v>211</v>
      </c>
      <c r="AE19" s="5">
        <v>95</v>
      </c>
      <c r="AF19" s="5">
        <v>40</v>
      </c>
      <c r="AG19" s="5">
        <v>375</v>
      </c>
      <c r="AH19" s="100">
        <v>1200</v>
      </c>
      <c r="AI19" s="100">
        <v>12</v>
      </c>
      <c r="AJ19" s="101" t="s">
        <v>239</v>
      </c>
    </row>
    <row r="20" spans="1:36" ht="19.899999999999999" customHeight="1">
      <c r="A20" s="5">
        <f t="shared" si="0"/>
        <v>17</v>
      </c>
      <c r="B20" s="5" t="s">
        <v>187</v>
      </c>
      <c r="C20" s="5" t="s">
        <v>198</v>
      </c>
      <c r="D20" s="5" t="s">
        <v>240</v>
      </c>
      <c r="E20" s="5" t="s">
        <v>234</v>
      </c>
      <c r="F20" s="5" t="s">
        <v>241</v>
      </c>
      <c r="G20" s="5" t="s">
        <v>242</v>
      </c>
      <c r="H20" s="5">
        <v>24</v>
      </c>
      <c r="I20" s="5">
        <f t="shared" si="1"/>
        <v>16.48</v>
      </c>
      <c r="J20" s="5" t="s">
        <v>243</v>
      </c>
      <c r="K20" s="5">
        <f>210*3600/5</f>
        <v>151200</v>
      </c>
      <c r="L20" s="5">
        <v>1000</v>
      </c>
      <c r="M20" s="60" t="s">
        <v>244</v>
      </c>
      <c r="N20" s="5">
        <f t="shared" si="2"/>
        <v>16</v>
      </c>
      <c r="O20" s="60">
        <v>9</v>
      </c>
      <c r="P20" s="5">
        <v>56.25</v>
      </c>
      <c r="Q20" s="5">
        <f>ROUNDUP(((O20*1000*100)/(N20*P20)),0)</f>
        <v>1000</v>
      </c>
      <c r="R20" s="5">
        <v>2000</v>
      </c>
      <c r="S20" s="5"/>
      <c r="T20" s="5">
        <v>1200</v>
      </c>
      <c r="U20" s="5">
        <v>2</v>
      </c>
      <c r="V20" s="5"/>
      <c r="W20" s="5">
        <v>18</v>
      </c>
      <c r="X20" s="5">
        <v>6</v>
      </c>
      <c r="Y20" s="5">
        <f t="shared" si="4"/>
        <v>6</v>
      </c>
      <c r="Z20" s="5">
        <v>150</v>
      </c>
      <c r="AA20" s="5"/>
      <c r="AB20" s="5">
        <v>1</v>
      </c>
      <c r="AC20" s="5"/>
      <c r="AD20" s="5" t="s">
        <v>211</v>
      </c>
      <c r="AE20" s="5">
        <v>120</v>
      </c>
      <c r="AF20" s="5">
        <v>40</v>
      </c>
      <c r="AG20" s="5">
        <v>440</v>
      </c>
      <c r="AH20" s="102">
        <v>1200</v>
      </c>
      <c r="AI20" s="5">
        <v>8</v>
      </c>
      <c r="AJ20" s="101" t="s">
        <v>245</v>
      </c>
    </row>
    <row r="21" spans="1:36" ht="16.149999999999999" customHeight="1">
      <c r="A21" s="5">
        <f t="shared" si="0"/>
        <v>18</v>
      </c>
      <c r="B21" s="5" t="s">
        <v>223</v>
      </c>
      <c r="C21" s="5" t="s">
        <v>198</v>
      </c>
      <c r="D21" s="5" t="s">
        <v>246</v>
      </c>
      <c r="E21" s="86"/>
      <c r="F21" s="5" t="s">
        <v>247</v>
      </c>
      <c r="G21" s="5" t="s">
        <v>248</v>
      </c>
      <c r="H21" s="5">
        <v>24</v>
      </c>
      <c r="I21" s="5">
        <f t="shared" si="1"/>
        <v>16.48</v>
      </c>
      <c r="J21" s="5" t="s">
        <v>249</v>
      </c>
      <c r="K21" s="5"/>
      <c r="L21" s="86"/>
      <c r="M21" s="5" t="s">
        <v>230</v>
      </c>
      <c r="N21" s="5">
        <f t="shared" si="2"/>
        <v>16</v>
      </c>
      <c r="O21" s="5">
        <v>9</v>
      </c>
      <c r="P21" s="5">
        <v>56.25</v>
      </c>
      <c r="Q21" s="5">
        <f>ROUNDUP(((O21*1000*100)/(N21*P21)),0)</f>
        <v>1000</v>
      </c>
      <c r="R21" s="86"/>
      <c r="S21" s="86"/>
      <c r="T21" s="86"/>
      <c r="U21" s="86"/>
      <c r="V21" s="86"/>
      <c r="W21" s="86"/>
      <c r="X21" s="86"/>
      <c r="Y21" s="5">
        <f t="shared" si="4"/>
        <v>5</v>
      </c>
      <c r="Z21" s="5">
        <v>150</v>
      </c>
      <c r="AA21" s="5"/>
      <c r="AB21" s="5"/>
      <c r="AC21" s="5"/>
      <c r="AD21" s="86"/>
      <c r="AE21" s="86"/>
      <c r="AF21" s="86"/>
      <c r="AG21" s="86"/>
      <c r="AH21" s="86"/>
      <c r="AI21" s="86"/>
      <c r="AJ21" s="101" t="s">
        <v>250</v>
      </c>
    </row>
    <row r="22" spans="1:36" ht="18" customHeight="1">
      <c r="A22" s="5">
        <f t="shared" si="0"/>
        <v>19</v>
      </c>
      <c r="B22" s="5" t="s">
        <v>187</v>
      </c>
      <c r="C22" s="5" t="s">
        <v>198</v>
      </c>
      <c r="D22" s="5" t="s">
        <v>146</v>
      </c>
      <c r="E22" s="5" t="s">
        <v>234</v>
      </c>
      <c r="F22" s="5" t="s">
        <v>251</v>
      </c>
      <c r="G22" s="5" t="s">
        <v>236</v>
      </c>
      <c r="H22" s="5">
        <v>24</v>
      </c>
      <c r="I22" s="5">
        <f t="shared" si="1"/>
        <v>16.48</v>
      </c>
      <c r="J22" s="5" t="s">
        <v>252</v>
      </c>
      <c r="K22" s="5">
        <f>150*3600/5</f>
        <v>108000</v>
      </c>
      <c r="L22" s="5" t="s">
        <v>253</v>
      </c>
      <c r="M22" s="5" t="s">
        <v>238</v>
      </c>
      <c r="N22" s="5">
        <f t="shared" si="2"/>
        <v>16</v>
      </c>
      <c r="O22" s="5">
        <v>9</v>
      </c>
      <c r="P22" s="5">
        <f>O22*1000*100/(N22*Q22)</f>
        <v>56.25</v>
      </c>
      <c r="Q22" s="5">
        <v>1000</v>
      </c>
      <c r="R22" s="5">
        <v>1380</v>
      </c>
      <c r="S22" s="5"/>
      <c r="T22" s="5">
        <v>950</v>
      </c>
      <c r="U22" s="5">
        <v>1</v>
      </c>
      <c r="V22" s="5" t="s">
        <v>254</v>
      </c>
      <c r="W22" s="5">
        <v>20</v>
      </c>
      <c r="X22" s="5">
        <v>5</v>
      </c>
      <c r="Y22" s="5">
        <f t="shared" si="4"/>
        <v>5</v>
      </c>
      <c r="Z22" s="5">
        <v>150</v>
      </c>
      <c r="AA22" s="5"/>
      <c r="AB22" s="5">
        <v>1</v>
      </c>
      <c r="AC22" s="5"/>
      <c r="AD22" s="5" t="s">
        <v>211</v>
      </c>
      <c r="AE22" s="5">
        <v>120</v>
      </c>
      <c r="AF22" s="5">
        <v>60</v>
      </c>
      <c r="AG22" s="5">
        <v>440</v>
      </c>
      <c r="AH22" s="5">
        <v>950</v>
      </c>
      <c r="AI22" s="5">
        <v>12</v>
      </c>
      <c r="AJ22" s="101" t="s">
        <v>255</v>
      </c>
    </row>
    <row r="23" spans="1:36" ht="14.45">
      <c r="A23" s="5">
        <f t="shared" si="0"/>
        <v>20</v>
      </c>
      <c r="B23" s="5" t="s">
        <v>187</v>
      </c>
      <c r="C23" s="5" t="s">
        <v>198</v>
      </c>
      <c r="D23" s="5" t="s">
        <v>256</v>
      </c>
      <c r="E23" s="5"/>
      <c r="F23" s="5" t="s">
        <v>202</v>
      </c>
      <c r="G23" s="5"/>
      <c r="H23" s="5"/>
      <c r="I23" s="5" t="str">
        <f t="shared" si="1"/>
        <v xml:space="preserve"> </v>
      </c>
      <c r="J23" s="5"/>
      <c r="K23" s="5"/>
      <c r="L23" s="5"/>
      <c r="M23" s="5" t="s">
        <v>238</v>
      </c>
      <c r="N23" s="5" t="str">
        <f t="shared" si="2"/>
        <v xml:space="preserve"> </v>
      </c>
      <c r="O23" s="5">
        <v>9</v>
      </c>
      <c r="P23" s="5">
        <v>56.25</v>
      </c>
      <c r="Q23" s="5">
        <v>1000</v>
      </c>
      <c r="R23" s="5"/>
      <c r="S23" s="5"/>
      <c r="T23" s="5"/>
      <c r="U23" s="5"/>
      <c r="V23" s="5"/>
      <c r="W23" s="5"/>
      <c r="X23" s="5"/>
      <c r="Y23" s="5">
        <f t="shared" si="4"/>
        <v>5</v>
      </c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6" ht="14.45">
      <c r="A24" s="5">
        <f t="shared" si="0"/>
        <v>21</v>
      </c>
      <c r="B24" s="5" t="s">
        <v>187</v>
      </c>
      <c r="C24" s="5" t="s">
        <v>198</v>
      </c>
      <c r="D24" s="5" t="s">
        <v>139</v>
      </c>
      <c r="E24" s="5"/>
      <c r="F24" s="5" t="s">
        <v>257</v>
      </c>
      <c r="G24" s="5"/>
      <c r="H24" s="5">
        <v>24</v>
      </c>
      <c r="I24" s="5">
        <f t="shared" si="1"/>
        <v>16.48</v>
      </c>
      <c r="J24" s="5" t="s">
        <v>258</v>
      </c>
      <c r="K24" s="5">
        <f>200*3600/5</f>
        <v>144000</v>
      </c>
      <c r="L24" s="5">
        <v>1000</v>
      </c>
      <c r="M24" s="5" t="s">
        <v>238</v>
      </c>
      <c r="N24" s="5">
        <f t="shared" si="2"/>
        <v>16</v>
      </c>
      <c r="O24" s="5">
        <v>9</v>
      </c>
      <c r="P24" s="5">
        <f>O24*1000*100/(N24*Q24)</f>
        <v>56.25</v>
      </c>
      <c r="Q24" s="5">
        <v>1000</v>
      </c>
      <c r="R24" s="5">
        <v>1200</v>
      </c>
      <c r="S24" s="5"/>
      <c r="T24" s="5">
        <v>500</v>
      </c>
      <c r="U24" s="5">
        <v>1</v>
      </c>
      <c r="V24" s="5"/>
      <c r="W24" s="5">
        <v>16</v>
      </c>
      <c r="X24" s="5">
        <v>5</v>
      </c>
      <c r="Y24" s="5">
        <f t="shared" si="4"/>
        <v>5</v>
      </c>
      <c r="Z24" s="5">
        <v>95</v>
      </c>
      <c r="AA24" s="5" t="s">
        <v>259</v>
      </c>
      <c r="AB24" s="5"/>
      <c r="AC24" s="5"/>
      <c r="AD24" s="5" t="s">
        <v>260</v>
      </c>
      <c r="AE24" s="5">
        <v>70</v>
      </c>
      <c r="AF24" s="5">
        <v>60</v>
      </c>
      <c r="AG24" s="5">
        <v>314</v>
      </c>
      <c r="AH24" s="5">
        <v>500</v>
      </c>
      <c r="AI24" s="5">
        <v>6</v>
      </c>
    </row>
    <row r="25" spans="1:36" ht="14.45">
      <c r="A25" s="5">
        <f t="shared" si="0"/>
        <v>22</v>
      </c>
      <c r="B25" s="5" t="s">
        <v>187</v>
      </c>
      <c r="C25" s="5" t="s">
        <v>198</v>
      </c>
      <c r="D25" s="5" t="s">
        <v>147</v>
      </c>
      <c r="E25" s="5"/>
      <c r="F25" s="5" t="s">
        <v>257</v>
      </c>
      <c r="G25" s="5"/>
      <c r="H25" s="5">
        <v>24</v>
      </c>
      <c r="I25" s="5">
        <f t="shared" si="1"/>
        <v>16.48</v>
      </c>
      <c r="J25" s="5" t="s">
        <v>258</v>
      </c>
      <c r="K25" s="5"/>
      <c r="L25" s="5" t="s">
        <v>253</v>
      </c>
      <c r="M25" s="5" t="s">
        <v>261</v>
      </c>
      <c r="N25" s="5">
        <f t="shared" si="2"/>
        <v>16</v>
      </c>
      <c r="O25" s="5">
        <v>9</v>
      </c>
      <c r="P25" s="5">
        <v>56.25</v>
      </c>
      <c r="Q25" s="5">
        <f t="shared" ref="Q25:Q39" si="5">ROUNDUP(((O25*1000*100)/(N25*P25)),0)</f>
        <v>1000</v>
      </c>
      <c r="R25" s="5">
        <v>2000</v>
      </c>
      <c r="S25" s="5"/>
      <c r="T25" s="5">
        <v>750</v>
      </c>
      <c r="U25" s="5">
        <v>2</v>
      </c>
      <c r="V25" s="5"/>
      <c r="W25" s="5">
        <v>22</v>
      </c>
      <c r="X25" s="5">
        <v>5</v>
      </c>
      <c r="Y25" s="5">
        <f t="shared" si="4"/>
        <v>5</v>
      </c>
      <c r="Z25" s="5">
        <v>150</v>
      </c>
      <c r="AA25" s="5" t="s">
        <v>262</v>
      </c>
      <c r="AB25" s="5">
        <v>1</v>
      </c>
      <c r="AC25" s="5"/>
      <c r="AD25" s="5" t="s">
        <v>211</v>
      </c>
      <c r="AE25" s="5">
        <v>95</v>
      </c>
      <c r="AF25" s="5">
        <v>60</v>
      </c>
      <c r="AG25" s="5">
        <v>375</v>
      </c>
      <c r="AH25" s="102">
        <v>750</v>
      </c>
      <c r="AI25" s="5">
        <v>6</v>
      </c>
    </row>
    <row r="26" spans="1:36" ht="14.45">
      <c r="A26" s="5">
        <f t="shared" si="0"/>
        <v>23</v>
      </c>
      <c r="B26" s="5" t="s">
        <v>187</v>
      </c>
      <c r="C26" s="5" t="s">
        <v>198</v>
      </c>
      <c r="D26" s="5" t="s">
        <v>263</v>
      </c>
      <c r="E26" s="5"/>
      <c r="F26" s="5" t="s">
        <v>257</v>
      </c>
      <c r="G26" s="5"/>
      <c r="H26" s="5"/>
      <c r="I26" s="5" t="str">
        <f t="shared" si="1"/>
        <v xml:space="preserve"> </v>
      </c>
      <c r="J26" s="5"/>
      <c r="K26" s="5"/>
      <c r="L26" s="5"/>
      <c r="M26" s="5" t="s">
        <v>238</v>
      </c>
      <c r="N26" s="5" t="str">
        <f t="shared" si="2"/>
        <v xml:space="preserve"> </v>
      </c>
      <c r="O26" s="5">
        <v>9</v>
      </c>
      <c r="P26" s="5">
        <v>56.25</v>
      </c>
      <c r="Q26" s="5" t="e">
        <f t="shared" si="5"/>
        <v>#VALUE!</v>
      </c>
      <c r="R26" s="5"/>
      <c r="S26" s="5"/>
      <c r="T26" s="5"/>
      <c r="U26" s="5"/>
      <c r="V26" s="5"/>
      <c r="W26" s="5"/>
      <c r="X26" s="5"/>
      <c r="Y26" s="5">
        <f t="shared" si="4"/>
        <v>5</v>
      </c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6" ht="14.45">
      <c r="A27" s="5">
        <f t="shared" si="0"/>
        <v>24</v>
      </c>
      <c r="B27" s="5" t="s">
        <v>187</v>
      </c>
      <c r="C27" s="5" t="s">
        <v>198</v>
      </c>
      <c r="D27" s="5" t="s">
        <v>264</v>
      </c>
      <c r="E27" s="5"/>
      <c r="F27" s="5" t="s">
        <v>257</v>
      </c>
      <c r="G27" s="5"/>
      <c r="H27" s="5"/>
      <c r="I27" s="5" t="str">
        <f t="shared" si="1"/>
        <v xml:space="preserve"> </v>
      </c>
      <c r="J27" s="5"/>
      <c r="K27" s="5"/>
      <c r="L27" s="5"/>
      <c r="M27" s="5" t="s">
        <v>238</v>
      </c>
      <c r="N27" s="5" t="str">
        <f t="shared" si="2"/>
        <v xml:space="preserve"> </v>
      </c>
      <c r="O27" s="5">
        <v>9</v>
      </c>
      <c r="P27" s="5">
        <v>56.25</v>
      </c>
      <c r="Q27" s="5" t="e">
        <f t="shared" si="5"/>
        <v>#VALUE!</v>
      </c>
      <c r="R27" s="5"/>
      <c r="S27" s="5"/>
      <c r="T27" s="5"/>
      <c r="U27" s="5"/>
      <c r="V27" s="5"/>
      <c r="W27" s="5"/>
      <c r="X27" s="5"/>
      <c r="Y27" s="5">
        <f t="shared" si="4"/>
        <v>5</v>
      </c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6" ht="14.45">
      <c r="A28" s="5">
        <f t="shared" si="0"/>
        <v>25</v>
      </c>
      <c r="B28" s="5" t="s">
        <v>187</v>
      </c>
      <c r="C28" s="5" t="s">
        <v>143</v>
      </c>
      <c r="D28" s="5" t="s">
        <v>265</v>
      </c>
      <c r="E28" s="5"/>
      <c r="F28" s="5" t="s">
        <v>216</v>
      </c>
      <c r="G28" s="5"/>
      <c r="H28" s="5"/>
      <c r="I28" s="5" t="str">
        <f t="shared" si="1"/>
        <v xml:space="preserve"> </v>
      </c>
      <c r="J28" s="5" t="s">
        <v>266</v>
      </c>
      <c r="K28" s="5"/>
      <c r="L28" s="5" t="s">
        <v>267</v>
      </c>
      <c r="M28" s="5" t="s">
        <v>268</v>
      </c>
      <c r="N28" s="5" t="str">
        <f t="shared" si="2"/>
        <v xml:space="preserve"> </v>
      </c>
      <c r="O28" s="5">
        <v>7.5</v>
      </c>
      <c r="P28" s="5">
        <v>56.25</v>
      </c>
      <c r="Q28" s="5" t="e">
        <f t="shared" si="5"/>
        <v>#VALUE!</v>
      </c>
      <c r="R28" s="5">
        <v>2000</v>
      </c>
      <c r="S28" s="5"/>
      <c r="T28" s="5">
        <v>650</v>
      </c>
      <c r="U28" s="5">
        <v>1</v>
      </c>
      <c r="V28" s="5"/>
      <c r="W28" s="5">
        <v>19</v>
      </c>
      <c r="X28" s="5">
        <v>3</v>
      </c>
      <c r="Y28" s="5">
        <f t="shared" si="4"/>
        <v>5</v>
      </c>
      <c r="Z28" s="5">
        <v>140</v>
      </c>
      <c r="AA28" s="5"/>
      <c r="AB28" s="5">
        <v>1</v>
      </c>
      <c r="AC28" s="5"/>
      <c r="AD28" s="5" t="s">
        <v>194</v>
      </c>
      <c r="AE28" s="5">
        <v>120</v>
      </c>
      <c r="AF28" s="5">
        <v>60</v>
      </c>
      <c r="AG28" s="5">
        <v>440</v>
      </c>
      <c r="AH28" s="5">
        <v>650</v>
      </c>
      <c r="AI28" s="5">
        <v>8</v>
      </c>
    </row>
    <row r="29" spans="1:36" ht="14.45">
      <c r="A29" s="5">
        <f t="shared" si="0"/>
        <v>26</v>
      </c>
      <c r="B29" s="5" t="s">
        <v>187</v>
      </c>
      <c r="C29" s="5" t="s">
        <v>143</v>
      </c>
      <c r="D29" s="5" t="s">
        <v>269</v>
      </c>
      <c r="E29" s="5"/>
      <c r="F29" s="5" t="s">
        <v>216</v>
      </c>
      <c r="G29" s="5"/>
      <c r="H29" s="5"/>
      <c r="I29" s="5" t="str">
        <f t="shared" si="1"/>
        <v xml:space="preserve"> </v>
      </c>
      <c r="J29" s="5"/>
      <c r="K29" s="5"/>
      <c r="L29" s="5"/>
      <c r="M29" s="5" t="s">
        <v>270</v>
      </c>
      <c r="N29" s="5" t="str">
        <f t="shared" si="2"/>
        <v xml:space="preserve"> </v>
      </c>
      <c r="O29" s="5">
        <v>8.4</v>
      </c>
      <c r="P29" s="5">
        <v>56.25</v>
      </c>
      <c r="Q29" s="5" t="e">
        <f t="shared" si="5"/>
        <v>#VALUE!</v>
      </c>
      <c r="R29" s="5"/>
      <c r="S29" s="5"/>
      <c r="T29" s="5"/>
      <c r="U29" s="5"/>
      <c r="V29" s="5"/>
      <c r="W29" s="5"/>
      <c r="X29" s="5"/>
      <c r="Y29" s="5">
        <f t="shared" si="4"/>
        <v>5</v>
      </c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6" ht="14.45">
      <c r="A30" s="5">
        <f t="shared" si="0"/>
        <v>27</v>
      </c>
      <c r="B30" s="5" t="s">
        <v>187</v>
      </c>
      <c r="C30" s="5" t="s">
        <v>143</v>
      </c>
      <c r="D30" s="5" t="s">
        <v>271</v>
      </c>
      <c r="E30" s="5"/>
      <c r="F30" s="5" t="s">
        <v>216</v>
      </c>
      <c r="G30" s="5"/>
      <c r="H30" s="5">
        <v>24</v>
      </c>
      <c r="I30" s="5">
        <f t="shared" si="1"/>
        <v>16.48</v>
      </c>
      <c r="J30" s="5" t="s">
        <v>272</v>
      </c>
      <c r="K30" s="5">
        <f>147*3600/5</f>
        <v>105840</v>
      </c>
      <c r="L30" s="5">
        <v>1000</v>
      </c>
      <c r="M30" s="5"/>
      <c r="N30" s="5">
        <f t="shared" si="2"/>
        <v>16</v>
      </c>
      <c r="O30" s="5"/>
      <c r="P30" s="5">
        <v>56.25</v>
      </c>
      <c r="Q30" s="5">
        <f t="shared" si="5"/>
        <v>0</v>
      </c>
      <c r="R30" s="5">
        <v>560</v>
      </c>
      <c r="S30" s="5"/>
      <c r="T30" s="5">
        <v>400</v>
      </c>
      <c r="U30" s="5">
        <v>1</v>
      </c>
      <c r="V30" s="5"/>
      <c r="W30" s="5">
        <v>19</v>
      </c>
      <c r="X30" s="5">
        <v>2</v>
      </c>
      <c r="Y30" s="5">
        <f t="shared" si="4"/>
        <v>5</v>
      </c>
      <c r="Z30" s="5">
        <v>50</v>
      </c>
      <c r="AA30" s="5"/>
      <c r="AB30" s="5">
        <v>1</v>
      </c>
      <c r="AC30" s="5"/>
      <c r="AD30" s="5" t="s">
        <v>211</v>
      </c>
      <c r="AE30" s="5">
        <v>95</v>
      </c>
      <c r="AF30" s="5">
        <v>60</v>
      </c>
      <c r="AG30" s="5">
        <v>375</v>
      </c>
      <c r="AH30" s="5"/>
      <c r="AI30" s="5">
        <v>6</v>
      </c>
    </row>
    <row r="31" spans="1:36" ht="14.45">
      <c r="A31" s="5">
        <f t="shared" si="0"/>
        <v>28</v>
      </c>
      <c r="B31" s="5" t="s">
        <v>187</v>
      </c>
      <c r="C31" s="5" t="s">
        <v>143</v>
      </c>
      <c r="D31" s="5" t="s">
        <v>273</v>
      </c>
      <c r="E31" s="5"/>
      <c r="F31" s="5" t="s">
        <v>216</v>
      </c>
      <c r="G31" s="5"/>
      <c r="H31" s="5"/>
      <c r="I31" s="5" t="str">
        <f t="shared" si="1"/>
        <v xml:space="preserve"> </v>
      </c>
      <c r="J31" s="5"/>
      <c r="K31" s="5"/>
      <c r="L31" s="5"/>
      <c r="M31" s="5"/>
      <c r="N31" s="5" t="str">
        <f t="shared" si="2"/>
        <v xml:space="preserve"> </v>
      </c>
      <c r="O31" s="5"/>
      <c r="P31" s="5">
        <v>56.25</v>
      </c>
      <c r="Q31" s="5" t="e">
        <f t="shared" si="5"/>
        <v>#VALUE!</v>
      </c>
      <c r="R31" s="5"/>
      <c r="S31" s="5"/>
      <c r="T31" s="5"/>
      <c r="U31" s="5"/>
      <c r="V31" s="5"/>
      <c r="W31" s="5"/>
      <c r="X31" s="5"/>
      <c r="Y31" s="5">
        <f t="shared" si="4"/>
        <v>5</v>
      </c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6" ht="14.45">
      <c r="A32" s="5">
        <f t="shared" si="0"/>
        <v>29</v>
      </c>
      <c r="B32" s="5" t="s">
        <v>187</v>
      </c>
      <c r="C32" s="5" t="s">
        <v>143</v>
      </c>
      <c r="D32" s="5" t="s">
        <v>274</v>
      </c>
      <c r="E32" s="5"/>
      <c r="F32" s="5" t="s">
        <v>202</v>
      </c>
      <c r="G32" s="5"/>
      <c r="H32" s="5"/>
      <c r="I32" s="5" t="str">
        <f t="shared" si="1"/>
        <v xml:space="preserve"> </v>
      </c>
      <c r="J32" s="5"/>
      <c r="K32" s="5"/>
      <c r="L32" s="5"/>
      <c r="M32" s="5"/>
      <c r="N32" s="5" t="str">
        <f t="shared" si="2"/>
        <v xml:space="preserve"> </v>
      </c>
      <c r="O32" s="5"/>
      <c r="P32" s="5">
        <v>56.25</v>
      </c>
      <c r="Q32" s="5" t="e">
        <f t="shared" si="5"/>
        <v>#VALUE!</v>
      </c>
      <c r="R32" s="5"/>
      <c r="S32" s="5"/>
      <c r="T32" s="5"/>
      <c r="U32" s="5"/>
      <c r="V32" s="5"/>
      <c r="W32" s="5"/>
      <c r="X32" s="5"/>
      <c r="Y32" s="5">
        <f t="shared" si="4"/>
        <v>5</v>
      </c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6" ht="14.45">
      <c r="A33" s="5">
        <f t="shared" si="0"/>
        <v>30</v>
      </c>
      <c r="B33" s="5" t="s">
        <v>187</v>
      </c>
      <c r="C33" s="5" t="s">
        <v>275</v>
      </c>
      <c r="D33" s="5" t="s">
        <v>276</v>
      </c>
      <c r="E33" s="5"/>
      <c r="F33" s="5" t="s">
        <v>277</v>
      </c>
      <c r="G33" s="5"/>
      <c r="H33" s="5"/>
      <c r="I33" s="5" t="str">
        <f t="shared" si="1"/>
        <v xml:space="preserve"> </v>
      </c>
      <c r="J33" s="5"/>
      <c r="K33" s="5"/>
      <c r="L33" s="5"/>
      <c r="M33" s="5" t="s">
        <v>278</v>
      </c>
      <c r="N33" s="5" t="str">
        <f t="shared" si="2"/>
        <v xml:space="preserve"> </v>
      </c>
      <c r="O33" s="5">
        <v>5</v>
      </c>
      <c r="P33" s="5">
        <v>56.25</v>
      </c>
      <c r="Q33" s="5" t="e">
        <f t="shared" si="5"/>
        <v>#VALUE!</v>
      </c>
      <c r="R33" s="5"/>
      <c r="S33" s="5"/>
      <c r="T33" s="5"/>
      <c r="U33" s="5"/>
      <c r="V33" s="5"/>
      <c r="W33" s="5"/>
      <c r="X33" s="5"/>
      <c r="Y33" s="5">
        <f t="shared" si="4"/>
        <v>5</v>
      </c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6" ht="14.45">
      <c r="A34" s="5">
        <f t="shared" si="0"/>
        <v>31</v>
      </c>
      <c r="B34" s="5" t="s">
        <v>187</v>
      </c>
      <c r="C34" s="5" t="s">
        <v>142</v>
      </c>
      <c r="D34" s="5" t="s">
        <v>279</v>
      </c>
      <c r="E34" s="5"/>
      <c r="F34" s="5" t="s">
        <v>257</v>
      </c>
      <c r="G34" s="5"/>
      <c r="H34" s="5">
        <v>24</v>
      </c>
      <c r="I34" s="5">
        <f t="shared" si="1"/>
        <v>16.48</v>
      </c>
      <c r="J34" s="5" t="s">
        <v>280</v>
      </c>
      <c r="K34" s="5">
        <f>160*3600/5</f>
        <v>115200</v>
      </c>
      <c r="L34" s="5" t="s">
        <v>267</v>
      </c>
      <c r="M34" s="5" t="s">
        <v>281</v>
      </c>
      <c r="N34" s="5">
        <f t="shared" si="2"/>
        <v>16</v>
      </c>
      <c r="O34" s="5">
        <v>11</v>
      </c>
      <c r="P34" s="5">
        <v>56.25</v>
      </c>
      <c r="Q34" s="5">
        <f t="shared" si="5"/>
        <v>1223</v>
      </c>
      <c r="R34" s="5">
        <v>680</v>
      </c>
      <c r="S34" s="5"/>
      <c r="T34" s="5">
        <v>400</v>
      </c>
      <c r="U34" s="5">
        <v>1</v>
      </c>
      <c r="V34" s="5"/>
      <c r="W34" s="5">
        <v>20</v>
      </c>
      <c r="X34" s="5">
        <v>4</v>
      </c>
      <c r="Y34" s="5">
        <f t="shared" si="4"/>
        <v>5</v>
      </c>
      <c r="Z34" s="5">
        <v>35</v>
      </c>
      <c r="AA34" s="5"/>
      <c r="AB34" s="5">
        <v>1</v>
      </c>
      <c r="AC34" s="5"/>
      <c r="AD34" s="5" t="s">
        <v>282</v>
      </c>
      <c r="AE34" s="5">
        <v>95</v>
      </c>
      <c r="AF34" s="5">
        <v>60</v>
      </c>
      <c r="AG34" s="5">
        <v>375</v>
      </c>
      <c r="AH34" s="5"/>
      <c r="AI34" s="5">
        <v>5</v>
      </c>
    </row>
    <row r="35" spans="1:36" ht="14.45">
      <c r="A35" s="5">
        <f t="shared" si="0"/>
        <v>32</v>
      </c>
      <c r="B35" s="5" t="s">
        <v>187</v>
      </c>
      <c r="C35" s="5" t="s">
        <v>142</v>
      </c>
      <c r="D35" s="5" t="s">
        <v>283</v>
      </c>
      <c r="E35" s="5"/>
      <c r="F35" s="5" t="s">
        <v>257</v>
      </c>
      <c r="G35" s="5"/>
      <c r="H35" s="5">
        <v>24</v>
      </c>
      <c r="I35" s="5">
        <f t="shared" si="1"/>
        <v>16.48</v>
      </c>
      <c r="J35" s="5" t="s">
        <v>284</v>
      </c>
      <c r="K35" s="5">
        <f>185*3600/5</f>
        <v>133200</v>
      </c>
      <c r="L35" s="5">
        <v>1000</v>
      </c>
      <c r="M35" s="5" t="s">
        <v>285</v>
      </c>
      <c r="N35" s="5">
        <f t="shared" si="2"/>
        <v>16</v>
      </c>
      <c r="O35" s="5">
        <v>7.5</v>
      </c>
      <c r="P35" s="5">
        <v>56.25</v>
      </c>
      <c r="Q35" s="5">
        <f t="shared" si="5"/>
        <v>834</v>
      </c>
      <c r="R35" s="5">
        <v>960</v>
      </c>
      <c r="S35" s="5"/>
      <c r="T35" s="5">
        <v>750</v>
      </c>
      <c r="U35" s="5">
        <v>1</v>
      </c>
      <c r="V35" s="5"/>
      <c r="W35" s="5">
        <v>17</v>
      </c>
      <c r="X35" s="5">
        <v>4</v>
      </c>
      <c r="Y35" s="5">
        <f t="shared" si="4"/>
        <v>5</v>
      </c>
      <c r="Z35" s="5">
        <v>60</v>
      </c>
      <c r="AA35" s="5"/>
      <c r="AB35" s="5">
        <v>1</v>
      </c>
      <c r="AC35" s="5"/>
      <c r="AD35" s="5" t="s">
        <v>211</v>
      </c>
      <c r="AE35" s="5">
        <v>95</v>
      </c>
      <c r="AF35" s="5">
        <v>60</v>
      </c>
      <c r="AG35" s="5">
        <v>375</v>
      </c>
      <c r="AH35" s="5">
        <v>750</v>
      </c>
      <c r="AI35" s="5">
        <v>4</v>
      </c>
    </row>
    <row r="36" spans="1:36" ht="14.45">
      <c r="A36" s="5">
        <f t="shared" si="0"/>
        <v>33</v>
      </c>
      <c r="B36" s="5" t="s">
        <v>187</v>
      </c>
      <c r="C36" s="5" t="s">
        <v>142</v>
      </c>
      <c r="D36" s="5" t="s">
        <v>286</v>
      </c>
      <c r="E36" s="5"/>
      <c r="F36" s="5" t="s">
        <v>216</v>
      </c>
      <c r="G36" s="5"/>
      <c r="H36" s="5">
        <v>24</v>
      </c>
      <c r="I36" s="5">
        <f t="shared" si="1"/>
        <v>16.48</v>
      </c>
      <c r="J36" s="5"/>
      <c r="K36" s="5"/>
      <c r="L36" s="5"/>
      <c r="M36" s="5" t="s">
        <v>287</v>
      </c>
      <c r="N36" s="5">
        <f t="shared" si="2"/>
        <v>16</v>
      </c>
      <c r="O36" s="5">
        <v>11</v>
      </c>
      <c r="P36" s="5">
        <v>56.25</v>
      </c>
      <c r="Q36" s="5">
        <f t="shared" si="5"/>
        <v>1223</v>
      </c>
      <c r="R36" s="5"/>
      <c r="S36" s="5"/>
      <c r="T36" s="5"/>
      <c r="U36" s="5"/>
      <c r="V36" s="5"/>
      <c r="W36" s="5"/>
      <c r="X36" s="5"/>
      <c r="Y36" s="5">
        <f t="shared" si="4"/>
        <v>5</v>
      </c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6" ht="14.45">
      <c r="A37" s="5">
        <f t="shared" si="0"/>
        <v>34</v>
      </c>
      <c r="B37" s="5" t="s">
        <v>187</v>
      </c>
      <c r="C37" s="5" t="s">
        <v>142</v>
      </c>
      <c r="D37" s="5" t="s">
        <v>288</v>
      </c>
      <c r="E37" s="5"/>
      <c r="F37" s="5" t="s">
        <v>257</v>
      </c>
      <c r="G37" s="5"/>
      <c r="H37" s="5"/>
      <c r="I37" s="5" t="str">
        <f t="shared" si="1"/>
        <v xml:space="preserve"> </v>
      </c>
      <c r="J37" s="5"/>
      <c r="K37" s="5"/>
      <c r="L37" s="5"/>
      <c r="M37" s="5" t="s">
        <v>289</v>
      </c>
      <c r="N37" s="5" t="str">
        <f t="shared" si="2"/>
        <v xml:space="preserve"> </v>
      </c>
      <c r="O37" s="5">
        <v>7.5</v>
      </c>
      <c r="P37" s="5">
        <v>56.25</v>
      </c>
      <c r="Q37" s="5" t="e">
        <f t="shared" si="5"/>
        <v>#VALUE!</v>
      </c>
      <c r="R37" s="5"/>
      <c r="S37" s="5"/>
      <c r="T37" s="5"/>
      <c r="U37" s="5"/>
      <c r="V37" s="5"/>
      <c r="W37" s="5"/>
      <c r="X37" s="5"/>
      <c r="Y37" s="5">
        <f t="shared" si="4"/>
        <v>5</v>
      </c>
      <c r="Z37" s="5">
        <v>140</v>
      </c>
      <c r="AA37" s="5"/>
      <c r="AB37" s="5"/>
      <c r="AC37" s="5"/>
      <c r="AD37" s="5"/>
      <c r="AE37" s="5"/>
      <c r="AF37" s="5"/>
      <c r="AG37" s="5"/>
      <c r="AH37" s="5"/>
      <c r="AI37" s="5"/>
    </row>
    <row r="38" spans="1:36" ht="14.45">
      <c r="A38" s="5">
        <f t="shared" si="0"/>
        <v>35</v>
      </c>
      <c r="B38" s="5" t="s">
        <v>187</v>
      </c>
      <c r="C38" s="5" t="s">
        <v>142</v>
      </c>
      <c r="D38" s="5" t="s">
        <v>290</v>
      </c>
      <c r="E38" s="5"/>
      <c r="F38" s="5" t="s">
        <v>277</v>
      </c>
      <c r="G38" s="5"/>
      <c r="H38" s="5"/>
      <c r="I38" s="5" t="str">
        <f t="shared" si="1"/>
        <v xml:space="preserve"> </v>
      </c>
      <c r="J38" s="5"/>
      <c r="K38" s="5"/>
      <c r="L38" s="5"/>
      <c r="M38" s="5" t="s">
        <v>291</v>
      </c>
      <c r="N38" s="5" t="str">
        <f t="shared" si="2"/>
        <v xml:space="preserve"> </v>
      </c>
      <c r="O38" s="5">
        <v>7.5</v>
      </c>
      <c r="P38" s="5">
        <v>56.25</v>
      </c>
      <c r="Q38" s="5" t="e">
        <f t="shared" si="5"/>
        <v>#VALUE!</v>
      </c>
      <c r="R38" s="5"/>
      <c r="S38" s="5"/>
      <c r="T38" s="5"/>
      <c r="U38" s="5"/>
      <c r="V38" s="5"/>
      <c r="W38" s="5"/>
      <c r="X38" s="5"/>
      <c r="Y38" s="5">
        <f t="shared" si="4"/>
        <v>5</v>
      </c>
      <c r="Z38" s="5">
        <v>50</v>
      </c>
      <c r="AA38" s="5"/>
      <c r="AB38" s="5"/>
      <c r="AC38" s="5"/>
      <c r="AD38" s="5"/>
      <c r="AE38" s="5"/>
      <c r="AF38" s="5"/>
      <c r="AG38" s="5"/>
      <c r="AH38" s="5"/>
      <c r="AI38" s="5"/>
    </row>
    <row r="39" spans="1:36" ht="14.45">
      <c r="A39" s="5">
        <f t="shared" si="0"/>
        <v>36</v>
      </c>
      <c r="B39" s="5" t="s">
        <v>187</v>
      </c>
      <c r="C39" s="5" t="s">
        <v>142</v>
      </c>
      <c r="D39" s="5" t="s">
        <v>292</v>
      </c>
      <c r="E39" s="5"/>
      <c r="F39" s="5" t="s">
        <v>202</v>
      </c>
      <c r="G39" s="5"/>
      <c r="H39" s="5"/>
      <c r="I39" s="5" t="str">
        <f t="shared" si="1"/>
        <v xml:space="preserve"> </v>
      </c>
      <c r="J39" s="5"/>
      <c r="K39" s="5"/>
      <c r="L39" s="5"/>
      <c r="M39" s="5" t="s">
        <v>142</v>
      </c>
      <c r="N39" s="5" t="str">
        <f t="shared" si="2"/>
        <v xml:space="preserve"> </v>
      </c>
      <c r="O39" s="5">
        <v>9</v>
      </c>
      <c r="P39" s="5">
        <v>56.25</v>
      </c>
      <c r="Q39" s="5" t="e">
        <f t="shared" si="5"/>
        <v>#VALUE!</v>
      </c>
      <c r="R39" s="5"/>
      <c r="S39" s="5"/>
      <c r="T39" s="5"/>
      <c r="U39" s="5"/>
      <c r="V39" s="5"/>
      <c r="W39" s="5"/>
      <c r="X39" s="5"/>
      <c r="Y39" s="5">
        <f t="shared" si="4"/>
        <v>5</v>
      </c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6" ht="21" customHeight="1">
      <c r="A40" s="61"/>
      <c r="B40" s="61"/>
      <c r="C40" s="61"/>
      <c r="D40" s="61" t="s">
        <v>293</v>
      </c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23"/>
    </row>
    <row r="41" spans="1:36" ht="21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23"/>
    </row>
    <row r="42" spans="1:36" ht="21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23"/>
    </row>
    <row r="43" spans="1:36" ht="21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23"/>
    </row>
    <row r="44" spans="1:36" ht="21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23"/>
    </row>
    <row r="45" spans="1:36" ht="21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>
        <f>150*1.25</f>
        <v>187.5</v>
      </c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23"/>
    </row>
    <row r="46" spans="1:36" ht="21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23"/>
    </row>
    <row r="47" spans="1:36" ht="21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23"/>
    </row>
    <row r="48" spans="1:36" ht="21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23"/>
    </row>
    <row r="49" spans="1:36" ht="21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23"/>
    </row>
    <row r="50" spans="1:36" ht="21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23"/>
    </row>
    <row r="51" spans="1:36" ht="21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23"/>
    </row>
    <row r="52" spans="1:36" ht="21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23"/>
    </row>
    <row r="53" spans="1:36" ht="21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23"/>
    </row>
    <row r="54" spans="1:36" ht="21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23"/>
    </row>
    <row r="55" spans="1:36" ht="21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23"/>
    </row>
    <row r="56" spans="1:36" ht="21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23"/>
    </row>
    <row r="57" spans="1:36" ht="21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23"/>
    </row>
    <row r="58" spans="1:36" ht="21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23"/>
    </row>
    <row r="59" spans="1:36" ht="21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23"/>
    </row>
    <row r="60" spans="1:36" ht="21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23"/>
    </row>
    <row r="61" spans="1:36" ht="21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23"/>
    </row>
    <row r="62" spans="1:36" ht="21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23"/>
    </row>
    <row r="63" spans="1:36" ht="21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23"/>
    </row>
    <row r="64" spans="1:36" ht="21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23"/>
    </row>
    <row r="65" spans="1:36" ht="21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23"/>
    </row>
    <row r="66" spans="1:36" ht="21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23"/>
    </row>
    <row r="67" spans="1:36" ht="21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23"/>
    </row>
    <row r="68" spans="1:36" ht="21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23"/>
    </row>
    <row r="69" spans="1:36" ht="21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23"/>
    </row>
    <row r="70" spans="1:36" ht="21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23"/>
    </row>
    <row r="71" spans="1:36" ht="21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23"/>
    </row>
    <row r="72" spans="1:36" ht="21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23"/>
    </row>
    <row r="73" spans="1:36" ht="21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23"/>
    </row>
    <row r="74" spans="1:36" ht="21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23"/>
    </row>
    <row r="75" spans="1:36" ht="21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23"/>
    </row>
    <row r="76" spans="1:36" ht="21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23"/>
    </row>
    <row r="77" spans="1:36" ht="21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23"/>
    </row>
    <row r="78" spans="1:36" ht="21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23"/>
    </row>
    <row r="79" spans="1:36" ht="21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23"/>
    </row>
    <row r="80" spans="1:36" ht="21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23"/>
    </row>
    <row r="81" spans="1:36" ht="21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23"/>
    </row>
    <row r="82" spans="1:36" ht="21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23"/>
    </row>
    <row r="83" spans="1:36" ht="21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23"/>
    </row>
    <row r="84" spans="1:36" ht="21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23"/>
    </row>
    <row r="85" spans="1:36" ht="21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23"/>
    </row>
    <row r="86" spans="1:36" ht="21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23"/>
    </row>
    <row r="87" spans="1:36" ht="21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23"/>
    </row>
    <row r="88" spans="1:36" ht="21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23"/>
    </row>
    <row r="89" spans="1:36" ht="21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23"/>
    </row>
    <row r="90" spans="1:36" ht="21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23"/>
    </row>
    <row r="91" spans="1:36" ht="21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23"/>
    </row>
    <row r="92" spans="1:36" ht="21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23"/>
    </row>
    <row r="93" spans="1:36" ht="21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23"/>
    </row>
    <row r="94" spans="1:36" ht="21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23"/>
    </row>
    <row r="95" spans="1:36" ht="21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23"/>
    </row>
    <row r="96" spans="1:36" ht="21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23"/>
    </row>
    <row r="97" spans="1:36" ht="21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23"/>
    </row>
    <row r="98" spans="1:36" ht="21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23"/>
    </row>
    <row r="99" spans="1:36" ht="21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23"/>
    </row>
    <row r="100" spans="1:36" ht="21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23"/>
    </row>
    <row r="101" spans="1:36" ht="21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23"/>
    </row>
    <row r="102" spans="1:36" ht="21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23"/>
    </row>
    <row r="103" spans="1:36" ht="21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23"/>
    </row>
    <row r="104" spans="1:36" ht="21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23"/>
    </row>
    <row r="105" spans="1:36" ht="21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23"/>
    </row>
    <row r="106" spans="1:36" ht="21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23"/>
    </row>
    <row r="107" spans="1:36" ht="21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23"/>
    </row>
    <row r="108" spans="1:36" ht="21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23"/>
    </row>
    <row r="109" spans="1:36" ht="21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23"/>
    </row>
    <row r="110" spans="1:36" ht="21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23"/>
    </row>
    <row r="111" spans="1:36" ht="21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23"/>
    </row>
    <row r="112" spans="1:36" ht="21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23"/>
    </row>
    <row r="113" spans="1:36" ht="21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23"/>
    </row>
    <row r="114" spans="1:36" ht="21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23"/>
    </row>
    <row r="115" spans="1:36" ht="21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23"/>
    </row>
    <row r="116" spans="1:36" ht="21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23"/>
    </row>
    <row r="117" spans="1:36" ht="21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23"/>
    </row>
    <row r="118" spans="1:36" ht="21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23"/>
    </row>
    <row r="119" spans="1:36" ht="21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23"/>
    </row>
    <row r="120" spans="1:36" ht="21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23"/>
    </row>
    <row r="121" spans="1:36" ht="21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23"/>
    </row>
    <row r="122" spans="1:36" ht="21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23"/>
    </row>
    <row r="123" spans="1:36" ht="21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23"/>
    </row>
    <row r="124" spans="1:36" ht="21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23"/>
    </row>
    <row r="125" spans="1:36" ht="21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23"/>
    </row>
    <row r="126" spans="1:36" ht="21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23"/>
    </row>
    <row r="127" spans="1:36" ht="21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23"/>
    </row>
    <row r="128" spans="1:36" ht="21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23"/>
    </row>
    <row r="129" spans="1:36" ht="21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23"/>
    </row>
    <row r="130" spans="1:36" ht="21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23"/>
    </row>
    <row r="131" spans="1:36" ht="21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23"/>
    </row>
    <row r="132" spans="1:36" ht="21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23"/>
    </row>
    <row r="133" spans="1:36" ht="21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23"/>
    </row>
    <row r="134" spans="1:36" ht="21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23"/>
    </row>
    <row r="135" spans="1:36" ht="21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23"/>
    </row>
    <row r="136" spans="1:36" ht="21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23"/>
    </row>
    <row r="137" spans="1:36" ht="21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23"/>
    </row>
    <row r="138" spans="1:36" ht="21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23"/>
    </row>
    <row r="139" spans="1:36" ht="21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23"/>
    </row>
    <row r="140" spans="1:36" ht="21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23"/>
    </row>
    <row r="141" spans="1:36" ht="21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23"/>
    </row>
    <row r="142" spans="1:36" ht="21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23"/>
    </row>
    <row r="143" spans="1:36" ht="21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23"/>
    </row>
    <row r="144" spans="1:36" ht="21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23"/>
    </row>
    <row r="145" spans="1:36" ht="21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23"/>
    </row>
    <row r="146" spans="1:36" ht="21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23"/>
    </row>
    <row r="147" spans="1:36" ht="21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23"/>
    </row>
    <row r="148" spans="1:36" ht="21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23"/>
    </row>
    <row r="149" spans="1:36" ht="21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23"/>
    </row>
    <row r="150" spans="1:36" ht="21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23"/>
    </row>
    <row r="151" spans="1:36" ht="21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23"/>
    </row>
    <row r="152" spans="1:36" ht="21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23"/>
    </row>
    <row r="153" spans="1:36" ht="21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23"/>
    </row>
    <row r="154" spans="1:36" ht="21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23"/>
    </row>
    <row r="155" spans="1:36" ht="21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23"/>
    </row>
    <row r="156" spans="1:36" ht="21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23"/>
    </row>
    <row r="157" spans="1:36" ht="21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23"/>
    </row>
    <row r="158" spans="1:36" ht="21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23"/>
    </row>
    <row r="159" spans="1:36" ht="21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23"/>
    </row>
    <row r="160" spans="1:36" ht="21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23"/>
    </row>
    <row r="161" spans="1:36" ht="21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23"/>
    </row>
    <row r="162" spans="1:36" ht="21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23"/>
    </row>
    <row r="163" spans="1:36" ht="21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23"/>
    </row>
    <row r="164" spans="1:36" ht="21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23"/>
    </row>
    <row r="165" spans="1:36" ht="21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23"/>
    </row>
    <row r="166" spans="1:36" ht="21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23"/>
    </row>
    <row r="167" spans="1:36" ht="21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23"/>
    </row>
    <row r="168" spans="1:36" ht="21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23"/>
    </row>
    <row r="169" spans="1:36" ht="21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23"/>
    </row>
    <row r="170" spans="1:36" ht="21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23"/>
    </row>
    <row r="171" spans="1:36" ht="21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23"/>
    </row>
    <row r="172" spans="1:36" ht="21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23"/>
    </row>
    <row r="173" spans="1:36" ht="21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23"/>
    </row>
    <row r="174" spans="1:36" ht="21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23"/>
    </row>
    <row r="175" spans="1:36" ht="21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23"/>
    </row>
    <row r="176" spans="1:36" ht="21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23"/>
    </row>
    <row r="177" spans="1:36" ht="21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23"/>
    </row>
    <row r="178" spans="1:36" ht="21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23"/>
    </row>
    <row r="179" spans="1:36" ht="21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23"/>
    </row>
    <row r="180" spans="1:36" ht="21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23"/>
    </row>
    <row r="181" spans="1:36" ht="21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23"/>
    </row>
    <row r="182" spans="1:36" ht="21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23"/>
    </row>
    <row r="183" spans="1:36" ht="21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23"/>
    </row>
    <row r="184" spans="1:36" ht="21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23"/>
    </row>
    <row r="185" spans="1:36" ht="21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23"/>
    </row>
    <row r="186" spans="1:36" ht="21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23"/>
    </row>
    <row r="187" spans="1:36" ht="21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23"/>
    </row>
    <row r="188" spans="1:36" ht="21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23"/>
    </row>
    <row r="189" spans="1:36" ht="21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23"/>
    </row>
    <row r="190" spans="1:36" ht="21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23"/>
    </row>
    <row r="191" spans="1:36" ht="21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23"/>
    </row>
    <row r="192" spans="1:36" ht="21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23"/>
    </row>
    <row r="193" spans="1:36" ht="21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23"/>
    </row>
    <row r="194" spans="1:36" ht="21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23"/>
    </row>
    <row r="195" spans="1:36" ht="21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23"/>
    </row>
    <row r="196" spans="1:36" ht="21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23"/>
    </row>
    <row r="197" spans="1:36" ht="21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23"/>
    </row>
    <row r="198" spans="1:36" ht="21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23"/>
    </row>
    <row r="199" spans="1:36" ht="21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23"/>
    </row>
    <row r="200" spans="1:36" ht="21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23"/>
    </row>
    <row r="201" spans="1:36" ht="21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23"/>
    </row>
    <row r="202" spans="1:36" ht="21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23"/>
    </row>
    <row r="203" spans="1:36" ht="21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23"/>
    </row>
    <row r="204" spans="1:36" ht="21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23"/>
    </row>
    <row r="205" spans="1:36" ht="21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23"/>
    </row>
    <row r="206" spans="1:36" ht="21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23"/>
    </row>
    <row r="207" spans="1:36" ht="21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23"/>
    </row>
    <row r="208" spans="1:36" ht="21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23"/>
    </row>
    <row r="209" spans="1:36" ht="21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23"/>
    </row>
    <row r="210" spans="1:36" ht="21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23"/>
    </row>
    <row r="211" spans="1:36" ht="21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23"/>
    </row>
    <row r="212" spans="1:36" ht="21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23"/>
    </row>
    <row r="213" spans="1:36" ht="21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23"/>
    </row>
    <row r="214" spans="1:36" ht="21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23"/>
    </row>
    <row r="215" spans="1:36" ht="21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23"/>
    </row>
    <row r="216" spans="1:36" ht="21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23"/>
    </row>
    <row r="217" spans="1:36" ht="21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23"/>
    </row>
    <row r="218" spans="1:36" ht="21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23"/>
    </row>
    <row r="219" spans="1:36" ht="21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23"/>
    </row>
    <row r="220" spans="1:36" ht="21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23"/>
    </row>
    <row r="221" spans="1:36" ht="21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23"/>
    </row>
    <row r="222" spans="1:36" ht="21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23"/>
    </row>
    <row r="223" spans="1:36" ht="21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23"/>
    </row>
    <row r="224" spans="1:36" ht="21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23"/>
    </row>
    <row r="225" spans="1:36" ht="21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23"/>
    </row>
    <row r="226" spans="1:36" ht="21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23"/>
    </row>
    <row r="227" spans="1:36" ht="21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23"/>
    </row>
    <row r="228" spans="1:36" ht="21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23"/>
    </row>
    <row r="229" spans="1:36" ht="21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23"/>
    </row>
    <row r="230" spans="1:36" ht="21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23"/>
    </row>
    <row r="231" spans="1:36" ht="21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23"/>
    </row>
    <row r="232" spans="1:36" ht="21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23"/>
    </row>
    <row r="233" spans="1:36" ht="21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23"/>
    </row>
    <row r="234" spans="1:36" ht="21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23"/>
    </row>
    <row r="235" spans="1:36" ht="21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23"/>
    </row>
    <row r="236" spans="1:36" ht="21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23"/>
    </row>
    <row r="237" spans="1:36" ht="21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23"/>
    </row>
    <row r="238" spans="1:36" ht="21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23"/>
    </row>
    <row r="239" spans="1:36" ht="21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23"/>
    </row>
    <row r="240" spans="1:36" ht="21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23"/>
    </row>
    <row r="241" spans="1:36" ht="21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23"/>
    </row>
    <row r="242" spans="1:36" ht="21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23"/>
    </row>
    <row r="243" spans="1:36" ht="21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23"/>
    </row>
    <row r="244" spans="1:36" ht="21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23"/>
    </row>
    <row r="245" spans="1:36" ht="21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23"/>
    </row>
    <row r="246" spans="1:36" ht="21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23"/>
    </row>
    <row r="247" spans="1:36" ht="21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23"/>
    </row>
    <row r="248" spans="1:36" ht="21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23"/>
    </row>
    <row r="249" spans="1:36" ht="21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23"/>
    </row>
    <row r="250" spans="1:36" ht="21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23"/>
    </row>
    <row r="251" spans="1:36" ht="21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23"/>
    </row>
    <row r="252" spans="1:36" ht="21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23"/>
    </row>
    <row r="253" spans="1:36" ht="21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23"/>
    </row>
    <row r="254" spans="1:36" ht="21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23"/>
    </row>
    <row r="255" spans="1:36" ht="21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23"/>
    </row>
    <row r="256" spans="1:36" ht="21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23"/>
    </row>
    <row r="257" spans="1:36" ht="21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23"/>
    </row>
    <row r="258" spans="1:36" ht="21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23"/>
    </row>
    <row r="259" spans="1:36" ht="21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23"/>
    </row>
    <row r="260" spans="1:36" ht="21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23"/>
    </row>
    <row r="261" spans="1:36" ht="21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23"/>
    </row>
    <row r="262" spans="1:36" ht="21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23"/>
    </row>
    <row r="263" spans="1:36" ht="21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23"/>
    </row>
    <row r="264" spans="1:36" ht="21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23"/>
    </row>
    <row r="265" spans="1:36" ht="21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23"/>
    </row>
    <row r="266" spans="1:36" ht="21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23"/>
    </row>
    <row r="267" spans="1:36" ht="21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23"/>
    </row>
    <row r="268" spans="1:36" ht="21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23"/>
    </row>
    <row r="269" spans="1:36" ht="21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23"/>
    </row>
    <row r="270" spans="1:36" ht="21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23"/>
    </row>
    <row r="271" spans="1:36" ht="21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23"/>
    </row>
    <row r="272" spans="1:36" ht="21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23"/>
    </row>
    <row r="273" spans="1:36" ht="21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23"/>
    </row>
    <row r="274" spans="1:36" ht="21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23"/>
    </row>
    <row r="275" spans="1:36" ht="21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23"/>
    </row>
    <row r="276" spans="1:36" ht="21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23"/>
    </row>
    <row r="277" spans="1:36" ht="21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23"/>
    </row>
    <row r="278" spans="1:36" ht="21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23"/>
    </row>
    <row r="279" spans="1:36" ht="21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23"/>
    </row>
    <row r="280" spans="1:36" ht="21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23"/>
    </row>
    <row r="281" spans="1:36" ht="21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23"/>
    </row>
    <row r="282" spans="1:36" ht="21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23"/>
    </row>
    <row r="283" spans="1:36" ht="21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23"/>
    </row>
    <row r="284" spans="1:36" ht="21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23"/>
    </row>
    <row r="285" spans="1:36" ht="21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23"/>
    </row>
    <row r="286" spans="1:36" ht="21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23"/>
    </row>
    <row r="287" spans="1:36" ht="21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23"/>
    </row>
    <row r="288" spans="1:36" ht="21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23"/>
    </row>
    <row r="289" spans="1:36" ht="21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23"/>
    </row>
    <row r="290" spans="1:36" ht="21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23"/>
    </row>
    <row r="291" spans="1:36" ht="21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23"/>
    </row>
    <row r="292" spans="1:36" ht="21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23"/>
    </row>
    <row r="293" spans="1:36" ht="21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23"/>
    </row>
    <row r="294" spans="1:36" ht="21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23"/>
    </row>
    <row r="295" spans="1:36" ht="21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23"/>
    </row>
    <row r="296" spans="1:36" ht="21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23"/>
    </row>
    <row r="297" spans="1:36" ht="21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23"/>
    </row>
    <row r="298" spans="1:36" ht="21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23"/>
    </row>
    <row r="299" spans="1:36" ht="21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23"/>
    </row>
    <row r="300" spans="1:36" ht="21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23"/>
    </row>
    <row r="301" spans="1:36" ht="21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23"/>
    </row>
    <row r="302" spans="1:36" ht="21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23"/>
    </row>
    <row r="303" spans="1:36" ht="21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23"/>
    </row>
    <row r="304" spans="1:36" ht="21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23"/>
    </row>
    <row r="305" spans="1:36" ht="21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23"/>
    </row>
    <row r="306" spans="1:36" ht="21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23"/>
    </row>
    <row r="307" spans="1:36" ht="21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23"/>
    </row>
    <row r="308" spans="1:36" ht="21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23"/>
    </row>
    <row r="309" spans="1:36" ht="21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23"/>
    </row>
    <row r="310" spans="1:36" ht="21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23"/>
    </row>
    <row r="311" spans="1:36" ht="21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23"/>
    </row>
    <row r="312" spans="1:36" ht="21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23"/>
    </row>
    <row r="313" spans="1:36" ht="21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23"/>
    </row>
    <row r="314" spans="1:36" ht="21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23"/>
    </row>
    <row r="315" spans="1:36" ht="21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23"/>
    </row>
    <row r="316" spans="1:36" ht="21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23"/>
    </row>
    <row r="317" spans="1:36" ht="21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23"/>
    </row>
    <row r="318" spans="1:36" ht="21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23"/>
    </row>
    <row r="319" spans="1:36" ht="21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23"/>
    </row>
    <row r="320" spans="1:36" ht="21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23"/>
    </row>
    <row r="321" spans="1:36" ht="21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23"/>
    </row>
    <row r="322" spans="1:36" ht="21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23"/>
    </row>
    <row r="323" spans="1:36" ht="21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23"/>
    </row>
    <row r="324" spans="1:36" ht="21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23"/>
    </row>
    <row r="325" spans="1:36" ht="21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23"/>
    </row>
    <row r="326" spans="1:36" ht="21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23"/>
    </row>
    <row r="327" spans="1:36" ht="21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23"/>
    </row>
    <row r="328" spans="1:36" ht="21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23"/>
    </row>
    <row r="329" spans="1:36" ht="21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23"/>
    </row>
    <row r="330" spans="1:36" ht="21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23"/>
    </row>
    <row r="331" spans="1:36" ht="21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23"/>
    </row>
    <row r="332" spans="1:36" ht="21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23"/>
    </row>
    <row r="333" spans="1:36" ht="21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23"/>
    </row>
    <row r="334" spans="1:36" ht="21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23"/>
    </row>
    <row r="335" spans="1:36" ht="21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23"/>
    </row>
    <row r="336" spans="1:36" ht="21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23"/>
    </row>
    <row r="337" spans="1:36" ht="21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23"/>
    </row>
    <row r="338" spans="1:36" ht="21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23"/>
    </row>
    <row r="339" spans="1:36" ht="21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23"/>
    </row>
    <row r="340" spans="1:36" ht="21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23"/>
    </row>
    <row r="341" spans="1:36" ht="21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23"/>
    </row>
    <row r="342" spans="1:36" ht="21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23"/>
    </row>
    <row r="343" spans="1:36" ht="21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23"/>
    </row>
    <row r="344" spans="1:36" ht="21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23"/>
    </row>
    <row r="345" spans="1:36" ht="21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23"/>
    </row>
    <row r="346" spans="1:36" ht="21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23"/>
    </row>
    <row r="347" spans="1:36" ht="21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23"/>
    </row>
    <row r="348" spans="1:36" ht="21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23"/>
    </row>
    <row r="349" spans="1:36" ht="21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23"/>
    </row>
    <row r="350" spans="1:36" ht="21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23"/>
    </row>
    <row r="351" spans="1:36" ht="21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23"/>
    </row>
    <row r="352" spans="1:36" ht="21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23"/>
    </row>
    <row r="353" spans="1:36" ht="21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23"/>
    </row>
    <row r="354" spans="1:36" ht="21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23"/>
    </row>
    <row r="355" spans="1:36" ht="21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23"/>
    </row>
    <row r="356" spans="1:36" ht="21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23"/>
    </row>
    <row r="357" spans="1:36" ht="21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23"/>
    </row>
    <row r="358" spans="1:36" ht="21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23"/>
    </row>
    <row r="359" spans="1:36" ht="21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23"/>
    </row>
    <row r="360" spans="1:36" ht="21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23"/>
    </row>
    <row r="361" spans="1:36" ht="21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23"/>
    </row>
    <row r="362" spans="1:36" ht="21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23"/>
    </row>
    <row r="363" spans="1:36" ht="21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23"/>
    </row>
    <row r="364" spans="1:36" ht="21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23"/>
    </row>
    <row r="365" spans="1:36" ht="21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23"/>
    </row>
    <row r="366" spans="1:36" ht="21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23"/>
    </row>
    <row r="367" spans="1:36" ht="21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23"/>
    </row>
    <row r="368" spans="1:36" ht="21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23"/>
    </row>
    <row r="369" spans="1:36" ht="21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23"/>
    </row>
    <row r="370" spans="1:36" ht="21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23"/>
    </row>
    <row r="371" spans="1:36" ht="21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23"/>
    </row>
    <row r="372" spans="1:36" ht="21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23"/>
    </row>
    <row r="373" spans="1:36" ht="21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23"/>
    </row>
    <row r="374" spans="1:36" ht="21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23"/>
    </row>
    <row r="375" spans="1:36" ht="21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23"/>
    </row>
    <row r="376" spans="1:36" ht="21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23"/>
    </row>
    <row r="377" spans="1:36" ht="21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23"/>
    </row>
    <row r="378" spans="1:36" ht="21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23"/>
    </row>
    <row r="379" spans="1:36" ht="21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23"/>
    </row>
    <row r="380" spans="1:36" ht="21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23"/>
    </row>
    <row r="381" spans="1:36" ht="21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23"/>
    </row>
    <row r="382" spans="1:36" ht="21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23"/>
    </row>
    <row r="383" spans="1:36" ht="21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23"/>
    </row>
    <row r="384" spans="1:36" ht="21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23"/>
    </row>
    <row r="385" spans="1:36" ht="21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23"/>
    </row>
    <row r="386" spans="1:36" ht="21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23"/>
    </row>
    <row r="387" spans="1:36" ht="21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23"/>
    </row>
    <row r="388" spans="1:36" ht="21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23"/>
    </row>
    <row r="389" spans="1:36" ht="21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23"/>
    </row>
    <row r="390" spans="1:36" ht="21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23"/>
    </row>
    <row r="391" spans="1:36" ht="21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23"/>
    </row>
    <row r="392" spans="1:36" ht="21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23"/>
    </row>
    <row r="393" spans="1:36" ht="21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23"/>
    </row>
    <row r="394" spans="1:36" ht="21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23"/>
    </row>
    <row r="395" spans="1:36" ht="21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23"/>
    </row>
    <row r="396" spans="1:36" ht="21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23"/>
    </row>
    <row r="397" spans="1:36" ht="21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23"/>
    </row>
    <row r="398" spans="1:36" ht="21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23"/>
    </row>
    <row r="399" spans="1:36" ht="21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23"/>
    </row>
    <row r="400" spans="1:36" ht="21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23"/>
    </row>
    <row r="401" spans="1:36" ht="21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23"/>
    </row>
    <row r="402" spans="1:36" ht="21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23"/>
    </row>
    <row r="403" spans="1:36" ht="21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23"/>
    </row>
    <row r="404" spans="1:36" ht="21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23"/>
    </row>
    <row r="405" spans="1:36" ht="21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23"/>
    </row>
    <row r="406" spans="1:36" ht="21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23"/>
    </row>
    <row r="407" spans="1:36" ht="21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23"/>
    </row>
    <row r="408" spans="1:36" ht="21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23"/>
    </row>
    <row r="409" spans="1:36" ht="21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23"/>
    </row>
    <row r="410" spans="1:36" ht="21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23"/>
    </row>
    <row r="411" spans="1:36" ht="21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23"/>
    </row>
    <row r="412" spans="1:36" ht="21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23"/>
    </row>
    <row r="413" spans="1:36" ht="21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23"/>
    </row>
    <row r="414" spans="1:36" ht="21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23"/>
    </row>
    <row r="415" spans="1:36" ht="21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23"/>
    </row>
    <row r="416" spans="1:36" ht="21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23"/>
    </row>
    <row r="417" spans="1:36" ht="21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23"/>
    </row>
    <row r="418" spans="1:36" ht="21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23"/>
    </row>
    <row r="419" spans="1:36" ht="21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23"/>
    </row>
    <row r="420" spans="1:36" ht="21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23"/>
    </row>
    <row r="421" spans="1:36" ht="21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23"/>
    </row>
    <row r="422" spans="1:36" ht="21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23"/>
    </row>
    <row r="423" spans="1:36" ht="21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23"/>
    </row>
    <row r="424" spans="1:36" ht="21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23"/>
    </row>
    <row r="425" spans="1:36" ht="21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23"/>
    </row>
    <row r="426" spans="1:36" ht="21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23"/>
    </row>
    <row r="427" spans="1:36" ht="21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23"/>
    </row>
    <row r="428" spans="1:36" ht="21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23"/>
    </row>
    <row r="429" spans="1:36" ht="21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23"/>
    </row>
    <row r="430" spans="1:36" ht="21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23"/>
    </row>
    <row r="431" spans="1:36" ht="21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23"/>
    </row>
    <row r="432" spans="1:36" ht="21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23"/>
    </row>
    <row r="433" spans="1:36" ht="21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23"/>
    </row>
    <row r="434" spans="1:36" ht="21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23"/>
    </row>
    <row r="435" spans="1:36" ht="21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23"/>
    </row>
    <row r="436" spans="1:36" ht="21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23"/>
    </row>
    <row r="437" spans="1:36" ht="21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23"/>
    </row>
    <row r="438" spans="1:36" ht="21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23"/>
    </row>
    <row r="439" spans="1:36" ht="21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23"/>
    </row>
    <row r="440" spans="1:36" ht="21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23"/>
    </row>
    <row r="441" spans="1:36" ht="21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23"/>
    </row>
    <row r="442" spans="1:36" ht="21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23"/>
    </row>
    <row r="443" spans="1:36" ht="21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23"/>
    </row>
    <row r="444" spans="1:36" ht="21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23"/>
    </row>
    <row r="445" spans="1:36" ht="21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23"/>
    </row>
    <row r="446" spans="1:36" ht="21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23"/>
    </row>
    <row r="447" spans="1:36" ht="21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23"/>
    </row>
    <row r="448" spans="1:36" ht="21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23"/>
    </row>
    <row r="449" spans="1:36" ht="21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23"/>
    </row>
    <row r="450" spans="1:36" ht="21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23"/>
    </row>
    <row r="451" spans="1:36" ht="21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23"/>
    </row>
    <row r="452" spans="1:36" ht="21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23"/>
    </row>
    <row r="453" spans="1:36" ht="21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23"/>
    </row>
    <row r="454" spans="1:36" ht="21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23"/>
    </row>
    <row r="455" spans="1:36" ht="21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23"/>
    </row>
    <row r="456" spans="1:36" ht="21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23"/>
    </row>
    <row r="457" spans="1:36" ht="21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23"/>
    </row>
    <row r="458" spans="1:36" ht="21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23"/>
    </row>
    <row r="459" spans="1:36" ht="21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23"/>
    </row>
    <row r="460" spans="1:36" ht="21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23"/>
    </row>
    <row r="461" spans="1:36" ht="21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23"/>
    </row>
    <row r="462" spans="1:36" ht="21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23"/>
    </row>
    <row r="463" spans="1:36" ht="21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23"/>
    </row>
    <row r="464" spans="1:36" ht="21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23"/>
    </row>
    <row r="465" spans="1:36" ht="21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23"/>
    </row>
    <row r="466" spans="1:36" ht="21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23"/>
    </row>
    <row r="467" spans="1:36" ht="21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23"/>
    </row>
    <row r="468" spans="1:36" ht="21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23"/>
    </row>
    <row r="469" spans="1:36" ht="21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23"/>
    </row>
    <row r="470" spans="1:36" ht="21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23"/>
    </row>
    <row r="471" spans="1:36" ht="21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23"/>
    </row>
    <row r="472" spans="1:36" ht="21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23"/>
    </row>
    <row r="473" spans="1:36" ht="21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23"/>
    </row>
    <row r="474" spans="1:36" ht="21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23"/>
    </row>
    <row r="475" spans="1:36" ht="21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23"/>
    </row>
    <row r="476" spans="1:36" ht="21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23"/>
    </row>
    <row r="477" spans="1:36" ht="21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23"/>
    </row>
    <row r="478" spans="1:36" ht="21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23"/>
    </row>
    <row r="479" spans="1:36" ht="21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23"/>
    </row>
    <row r="480" spans="1:36" ht="21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23"/>
    </row>
    <row r="481" spans="1:36" ht="21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23"/>
    </row>
    <row r="482" spans="1:36" ht="21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23"/>
    </row>
    <row r="483" spans="1:36" ht="21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23"/>
    </row>
    <row r="484" spans="1:36" ht="21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23"/>
    </row>
    <row r="485" spans="1:36" ht="21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23"/>
    </row>
    <row r="486" spans="1:36" ht="21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23"/>
    </row>
    <row r="487" spans="1:36" ht="21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23"/>
    </row>
    <row r="488" spans="1:36" ht="21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23"/>
    </row>
    <row r="489" spans="1:36" ht="21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23"/>
    </row>
    <row r="490" spans="1:36" ht="21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23"/>
    </row>
    <row r="491" spans="1:36" ht="21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23"/>
    </row>
    <row r="492" spans="1:36" ht="21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23"/>
    </row>
    <row r="493" spans="1:36" ht="21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23"/>
    </row>
    <row r="494" spans="1:36" ht="21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23"/>
    </row>
    <row r="495" spans="1:36" ht="21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23"/>
    </row>
    <row r="496" spans="1:36" ht="21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23"/>
    </row>
    <row r="497" spans="1:36" ht="21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23"/>
    </row>
    <row r="498" spans="1:36" ht="21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23"/>
    </row>
    <row r="499" spans="1:36" ht="21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23"/>
    </row>
    <row r="500" spans="1:36" ht="21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23"/>
    </row>
    <row r="501" spans="1:36" ht="21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23"/>
    </row>
    <row r="502" spans="1:36" ht="21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23"/>
    </row>
    <row r="503" spans="1:36" ht="21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23"/>
    </row>
    <row r="504" spans="1:36" ht="21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23"/>
    </row>
    <row r="505" spans="1:36" ht="21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23"/>
    </row>
    <row r="506" spans="1:36" ht="21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23"/>
    </row>
    <row r="507" spans="1:36" ht="21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23"/>
    </row>
    <row r="508" spans="1:36" ht="21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23"/>
    </row>
    <row r="509" spans="1:36" ht="21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23"/>
    </row>
    <row r="510" spans="1:36" ht="21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23"/>
    </row>
    <row r="511" spans="1:36" ht="21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23"/>
    </row>
    <row r="512" spans="1:36" ht="21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23"/>
    </row>
    <row r="513" spans="1:36" ht="21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23"/>
    </row>
    <row r="514" spans="1:36" ht="21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23"/>
    </row>
    <row r="515" spans="1:36" ht="21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23"/>
    </row>
    <row r="516" spans="1:36" ht="21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23"/>
    </row>
    <row r="517" spans="1:36" ht="21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23"/>
    </row>
    <row r="518" spans="1:36" ht="21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23"/>
    </row>
    <row r="519" spans="1:36" ht="21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23"/>
    </row>
    <row r="520" spans="1:36" ht="21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23"/>
    </row>
    <row r="521" spans="1:36" ht="21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23"/>
    </row>
    <row r="522" spans="1:36" ht="21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23"/>
    </row>
    <row r="523" spans="1:36" ht="21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23"/>
    </row>
    <row r="524" spans="1:36" ht="21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23"/>
    </row>
    <row r="525" spans="1:36" ht="21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23"/>
    </row>
    <row r="526" spans="1:36" ht="21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23"/>
    </row>
    <row r="527" spans="1:36" ht="21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23"/>
    </row>
    <row r="528" spans="1:36" ht="21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23"/>
    </row>
    <row r="529" spans="1:36" ht="21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23"/>
    </row>
    <row r="530" spans="1:36" ht="21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23"/>
    </row>
    <row r="531" spans="1:36" ht="21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23"/>
    </row>
    <row r="532" spans="1:36" ht="21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23"/>
    </row>
    <row r="533" spans="1:36" ht="21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23"/>
    </row>
    <row r="534" spans="1:36" ht="21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23"/>
    </row>
    <row r="535" spans="1:36" ht="21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23"/>
    </row>
    <row r="536" spans="1:36" ht="21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23"/>
    </row>
    <row r="537" spans="1:36" ht="21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23"/>
    </row>
    <row r="538" spans="1:36" ht="21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23"/>
    </row>
    <row r="539" spans="1:36" ht="21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23"/>
    </row>
    <row r="540" spans="1:36" ht="21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23"/>
    </row>
    <row r="541" spans="1:36" ht="21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23"/>
    </row>
    <row r="542" spans="1:36" ht="21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23"/>
    </row>
    <row r="543" spans="1:36" ht="21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23"/>
    </row>
    <row r="544" spans="1:36" ht="21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23"/>
    </row>
    <row r="545" spans="1:36" ht="21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23"/>
    </row>
    <row r="546" spans="1:36" ht="21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23"/>
    </row>
    <row r="547" spans="1:36" ht="21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23"/>
    </row>
    <row r="548" spans="1:36" ht="21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23"/>
    </row>
    <row r="549" spans="1:36" ht="21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23"/>
    </row>
    <row r="550" spans="1:36" ht="21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23"/>
    </row>
    <row r="551" spans="1:36" ht="21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23"/>
    </row>
    <row r="552" spans="1:36" ht="21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23"/>
    </row>
    <row r="553" spans="1:36" ht="21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23"/>
    </row>
    <row r="554" spans="1:36" ht="21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23"/>
    </row>
    <row r="555" spans="1:36" ht="21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23"/>
    </row>
    <row r="556" spans="1:36" ht="21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23"/>
    </row>
    <row r="557" spans="1:36" ht="21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23"/>
    </row>
    <row r="558" spans="1:36" ht="21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23"/>
    </row>
    <row r="559" spans="1:36" ht="21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23"/>
    </row>
    <row r="560" spans="1:36" ht="21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23"/>
    </row>
    <row r="561" spans="1:36" ht="21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23"/>
    </row>
    <row r="562" spans="1:36" ht="21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23"/>
    </row>
    <row r="563" spans="1:36" ht="21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23"/>
    </row>
    <row r="564" spans="1:36" ht="21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23"/>
    </row>
    <row r="565" spans="1:36" ht="21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23"/>
    </row>
    <row r="566" spans="1:36" ht="21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23"/>
    </row>
    <row r="567" spans="1:36" ht="21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23"/>
    </row>
    <row r="568" spans="1:36" ht="21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23"/>
    </row>
    <row r="569" spans="1:36" ht="21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23"/>
    </row>
    <row r="570" spans="1:36" ht="21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23"/>
    </row>
    <row r="571" spans="1:36" ht="21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23"/>
    </row>
    <row r="572" spans="1:36" ht="21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23"/>
    </row>
    <row r="573" spans="1:36" ht="21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23"/>
    </row>
    <row r="574" spans="1:36" ht="21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23"/>
    </row>
    <row r="575" spans="1:36" ht="21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23"/>
    </row>
    <row r="576" spans="1:36" ht="21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23"/>
    </row>
    <row r="577" spans="1:36" ht="21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23"/>
    </row>
    <row r="578" spans="1:36" ht="21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23"/>
    </row>
    <row r="579" spans="1:36" ht="21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23"/>
    </row>
    <row r="580" spans="1:36" ht="21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23"/>
    </row>
    <row r="581" spans="1:36" ht="21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23"/>
    </row>
    <row r="582" spans="1:36" ht="21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23"/>
    </row>
    <row r="583" spans="1:36" ht="21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23"/>
    </row>
    <row r="584" spans="1:36" ht="21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23"/>
    </row>
    <row r="585" spans="1:36" ht="21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23"/>
    </row>
    <row r="586" spans="1:36" ht="21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23"/>
    </row>
    <row r="587" spans="1:36" ht="21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23"/>
    </row>
    <row r="588" spans="1:36" ht="21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23"/>
    </row>
    <row r="589" spans="1:36" ht="21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23"/>
    </row>
    <row r="590" spans="1:36" ht="21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23"/>
    </row>
    <row r="591" spans="1:36" ht="21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23"/>
    </row>
    <row r="592" spans="1:36" ht="21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23"/>
    </row>
    <row r="593" spans="1:36" ht="21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23"/>
    </row>
    <row r="594" spans="1:36" ht="21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23"/>
    </row>
    <row r="595" spans="1:36" ht="21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23"/>
    </row>
    <row r="596" spans="1:36" ht="21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23"/>
    </row>
    <row r="597" spans="1:36" ht="21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23"/>
    </row>
    <row r="598" spans="1:36" ht="21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23"/>
    </row>
    <row r="599" spans="1:36" ht="21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23"/>
    </row>
    <row r="600" spans="1:36" ht="21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23"/>
    </row>
    <row r="601" spans="1:36" ht="21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23"/>
    </row>
    <row r="602" spans="1:36" ht="21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23"/>
    </row>
    <row r="603" spans="1:36" ht="21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23"/>
    </row>
    <row r="604" spans="1:36" ht="21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23"/>
    </row>
    <row r="605" spans="1:36" ht="21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23"/>
    </row>
    <row r="606" spans="1:36" ht="21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23"/>
    </row>
    <row r="607" spans="1:36" ht="21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23"/>
    </row>
    <row r="608" spans="1:36" ht="21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23"/>
    </row>
    <row r="609" spans="1:36" ht="21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23"/>
    </row>
    <row r="610" spans="1:36" ht="21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23"/>
    </row>
    <row r="611" spans="1:36" ht="21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23"/>
    </row>
    <row r="612" spans="1:36" ht="21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23"/>
    </row>
    <row r="613" spans="1:36" ht="21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23"/>
    </row>
    <row r="614" spans="1:36" ht="21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23"/>
    </row>
    <row r="615" spans="1:36" ht="21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23"/>
    </row>
    <row r="616" spans="1:36" ht="21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23"/>
    </row>
    <row r="617" spans="1:36" ht="21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23"/>
    </row>
    <row r="618" spans="1:36" ht="21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23"/>
    </row>
    <row r="619" spans="1:36" ht="21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23"/>
    </row>
    <row r="620" spans="1:36" ht="21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23"/>
    </row>
    <row r="621" spans="1:36" ht="21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23"/>
    </row>
    <row r="622" spans="1:36" ht="21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23"/>
    </row>
    <row r="623" spans="1:36" ht="21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23"/>
    </row>
    <row r="624" spans="1:36" ht="21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23"/>
    </row>
    <row r="625" spans="1:36" ht="21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23"/>
    </row>
    <row r="626" spans="1:36" ht="21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23"/>
    </row>
    <row r="627" spans="1:36" ht="21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23"/>
    </row>
    <row r="628" spans="1:36" ht="21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23"/>
    </row>
    <row r="629" spans="1:36" ht="21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23"/>
    </row>
    <row r="630" spans="1:36" ht="21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23"/>
    </row>
    <row r="631" spans="1:36" ht="21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23"/>
    </row>
    <row r="632" spans="1:36" ht="21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23"/>
    </row>
    <row r="633" spans="1:36" ht="21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23"/>
    </row>
    <row r="634" spans="1:36" ht="21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23"/>
    </row>
    <row r="635" spans="1:36" ht="21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23"/>
    </row>
    <row r="636" spans="1:36" ht="21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23"/>
    </row>
    <row r="637" spans="1:36" ht="21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23"/>
    </row>
    <row r="638" spans="1:36" ht="21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23"/>
    </row>
    <row r="639" spans="1:36" ht="21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23"/>
    </row>
    <row r="640" spans="1:36" ht="21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23"/>
    </row>
    <row r="641" spans="1:36" ht="21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23"/>
    </row>
    <row r="642" spans="1:36" ht="21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23"/>
    </row>
    <row r="643" spans="1:36" ht="21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23"/>
    </row>
    <row r="644" spans="1:36" ht="21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23"/>
    </row>
    <row r="645" spans="1:36" ht="21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23"/>
    </row>
    <row r="646" spans="1:36" ht="21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23"/>
    </row>
    <row r="647" spans="1:36" ht="21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23"/>
    </row>
    <row r="648" spans="1:36" ht="21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23"/>
    </row>
    <row r="649" spans="1:36" ht="21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23"/>
    </row>
    <row r="650" spans="1:36" ht="21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23"/>
    </row>
    <row r="651" spans="1:36" ht="21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23"/>
    </row>
    <row r="652" spans="1:36" ht="21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23"/>
    </row>
    <row r="653" spans="1:36" ht="21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23"/>
    </row>
    <row r="654" spans="1:36" ht="21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23"/>
    </row>
    <row r="655" spans="1:36" ht="21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23"/>
    </row>
    <row r="656" spans="1:36" ht="21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23"/>
    </row>
    <row r="657" spans="1:36" ht="21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23"/>
    </row>
    <row r="658" spans="1:36" ht="21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23"/>
    </row>
    <row r="659" spans="1:36" ht="21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23"/>
    </row>
    <row r="660" spans="1:36" ht="21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23"/>
    </row>
    <row r="661" spans="1:36" ht="21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23"/>
    </row>
    <row r="662" spans="1:36" ht="21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23"/>
    </row>
    <row r="663" spans="1:36" ht="21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23"/>
    </row>
    <row r="664" spans="1:36" ht="21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23"/>
    </row>
    <row r="665" spans="1:36" ht="21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23"/>
    </row>
    <row r="666" spans="1:36" ht="21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23"/>
    </row>
    <row r="667" spans="1:36" ht="21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23"/>
    </row>
    <row r="668" spans="1:36" ht="21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23"/>
    </row>
    <row r="669" spans="1:36" ht="21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23"/>
    </row>
    <row r="670" spans="1:36" ht="21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23"/>
    </row>
    <row r="671" spans="1:36" ht="21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23"/>
    </row>
    <row r="672" spans="1:36" ht="21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23"/>
    </row>
    <row r="673" spans="1:36" ht="21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23"/>
    </row>
    <row r="674" spans="1:36" ht="21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23"/>
    </row>
    <row r="675" spans="1:36" ht="21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23"/>
    </row>
    <row r="676" spans="1:36" ht="21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23"/>
    </row>
    <row r="677" spans="1:36" ht="21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23"/>
    </row>
    <row r="678" spans="1:36" ht="21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23"/>
    </row>
    <row r="679" spans="1:36" ht="21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23"/>
    </row>
    <row r="680" spans="1:36" ht="21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23"/>
    </row>
    <row r="681" spans="1:36" ht="21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23"/>
    </row>
    <row r="682" spans="1:36" ht="21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23"/>
    </row>
    <row r="683" spans="1:36" ht="21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23"/>
    </row>
    <row r="684" spans="1:36" ht="21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23"/>
    </row>
    <row r="685" spans="1:36" ht="21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23"/>
    </row>
    <row r="686" spans="1:36" ht="21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23"/>
    </row>
    <row r="687" spans="1:36" ht="21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23"/>
    </row>
    <row r="688" spans="1:36" ht="21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23"/>
    </row>
    <row r="689" spans="1:36" ht="21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23"/>
    </row>
    <row r="690" spans="1:36" ht="21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23"/>
    </row>
    <row r="691" spans="1:36" ht="21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23"/>
    </row>
    <row r="692" spans="1:36" ht="21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23"/>
    </row>
    <row r="693" spans="1:36" ht="21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23"/>
    </row>
    <row r="694" spans="1:36" ht="21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23"/>
    </row>
    <row r="695" spans="1:36" ht="21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23"/>
    </row>
    <row r="696" spans="1:36" ht="21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23"/>
    </row>
    <row r="697" spans="1:36" ht="21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23"/>
    </row>
    <row r="698" spans="1:36" ht="21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23"/>
    </row>
    <row r="699" spans="1:36" ht="21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23"/>
    </row>
    <row r="700" spans="1:36" ht="21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23"/>
    </row>
    <row r="701" spans="1:36" ht="21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23"/>
    </row>
    <row r="702" spans="1:36" ht="21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23"/>
    </row>
    <row r="703" spans="1:36" ht="21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23"/>
    </row>
    <row r="704" spans="1:36" ht="21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23"/>
    </row>
    <row r="705" spans="1:36" ht="21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23"/>
    </row>
    <row r="706" spans="1:36" ht="21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23"/>
    </row>
    <row r="707" spans="1:36" ht="21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23"/>
    </row>
    <row r="708" spans="1:36" ht="21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23"/>
    </row>
    <row r="709" spans="1:36" ht="21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23"/>
    </row>
    <row r="710" spans="1:36" ht="21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23"/>
    </row>
    <row r="711" spans="1:36" ht="21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23"/>
    </row>
    <row r="712" spans="1:36" ht="21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23"/>
    </row>
    <row r="713" spans="1:36" ht="21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23"/>
    </row>
    <row r="714" spans="1:36" ht="21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23"/>
    </row>
    <row r="715" spans="1:36" ht="21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23"/>
    </row>
    <row r="716" spans="1:36" ht="21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23"/>
    </row>
    <row r="717" spans="1:36" ht="21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23"/>
    </row>
    <row r="718" spans="1:36" ht="21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23"/>
    </row>
    <row r="719" spans="1:36" ht="21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23"/>
    </row>
    <row r="720" spans="1:36" ht="21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23"/>
    </row>
    <row r="721" spans="1:36" ht="21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23"/>
    </row>
    <row r="722" spans="1:36" ht="21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23"/>
    </row>
    <row r="723" spans="1:36" ht="21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23"/>
    </row>
    <row r="724" spans="1:36" ht="21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23"/>
    </row>
    <row r="725" spans="1:36" ht="21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23"/>
    </row>
    <row r="726" spans="1:36" ht="21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23"/>
    </row>
    <row r="727" spans="1:36" ht="21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23"/>
    </row>
    <row r="728" spans="1:36" ht="21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23"/>
    </row>
    <row r="729" spans="1:36" ht="21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23"/>
    </row>
    <row r="730" spans="1:36" ht="21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23"/>
    </row>
    <row r="731" spans="1:36" ht="21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23"/>
    </row>
    <row r="732" spans="1:36" ht="21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23"/>
    </row>
    <row r="733" spans="1:36" ht="21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23"/>
    </row>
    <row r="734" spans="1:36" ht="21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23"/>
    </row>
    <row r="735" spans="1:36" ht="21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23"/>
    </row>
    <row r="736" spans="1:36" ht="21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23"/>
    </row>
    <row r="737" spans="1:36" ht="21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23"/>
    </row>
    <row r="738" spans="1:36" ht="21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23"/>
    </row>
    <row r="739" spans="1:36" ht="21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23"/>
    </row>
    <row r="740" spans="1:36" ht="21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23"/>
    </row>
    <row r="741" spans="1:36" ht="21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23"/>
    </row>
    <row r="742" spans="1:36" ht="21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23"/>
    </row>
    <row r="743" spans="1:36" ht="21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23"/>
    </row>
    <row r="744" spans="1:36" ht="21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23"/>
    </row>
    <row r="745" spans="1:36" ht="21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23"/>
    </row>
    <row r="746" spans="1:36" ht="21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23"/>
    </row>
    <row r="747" spans="1:36" ht="21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23"/>
    </row>
    <row r="748" spans="1:36" ht="21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23"/>
    </row>
    <row r="749" spans="1:36" ht="21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23"/>
    </row>
    <row r="750" spans="1:36" ht="21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23"/>
    </row>
    <row r="751" spans="1:36" ht="21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23"/>
    </row>
    <row r="752" spans="1:36" ht="21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23"/>
    </row>
    <row r="753" spans="1:36" ht="21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23"/>
    </row>
    <row r="754" spans="1:36" ht="21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23"/>
    </row>
    <row r="755" spans="1:36" ht="21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23"/>
    </row>
    <row r="756" spans="1:36" ht="21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23"/>
    </row>
    <row r="757" spans="1:36" ht="21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23"/>
    </row>
    <row r="758" spans="1:36" ht="21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23"/>
    </row>
    <row r="759" spans="1:36" ht="21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23"/>
    </row>
    <row r="760" spans="1:36" ht="21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23"/>
    </row>
    <row r="761" spans="1:36" ht="21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23"/>
    </row>
    <row r="762" spans="1:36" ht="21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23"/>
    </row>
    <row r="763" spans="1:36" ht="21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23"/>
    </row>
    <row r="764" spans="1:36" ht="21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23"/>
    </row>
    <row r="765" spans="1:36" ht="21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23"/>
    </row>
    <row r="766" spans="1:36" ht="21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23"/>
    </row>
    <row r="767" spans="1:36" ht="21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23"/>
    </row>
    <row r="768" spans="1:36" ht="21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23"/>
    </row>
    <row r="769" spans="1:36" ht="21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23"/>
    </row>
    <row r="770" spans="1:36" ht="21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23"/>
    </row>
    <row r="771" spans="1:36" ht="21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23"/>
    </row>
    <row r="772" spans="1:36" ht="21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23"/>
    </row>
    <row r="773" spans="1:36" ht="21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23"/>
    </row>
    <row r="774" spans="1:36" ht="21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23"/>
    </row>
    <row r="775" spans="1:36" ht="21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23"/>
    </row>
    <row r="776" spans="1:36" ht="21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23"/>
    </row>
    <row r="777" spans="1:36" ht="21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23"/>
    </row>
    <row r="778" spans="1:36" ht="21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23"/>
    </row>
    <row r="779" spans="1:36" ht="21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23"/>
    </row>
    <row r="780" spans="1:36" ht="21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23"/>
    </row>
    <row r="781" spans="1:36" ht="21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23"/>
    </row>
    <row r="782" spans="1:36" ht="21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23"/>
    </row>
    <row r="783" spans="1:36" ht="21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23"/>
    </row>
    <row r="784" spans="1:36" ht="21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23"/>
    </row>
    <row r="785" spans="1:36" ht="21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23"/>
    </row>
    <row r="786" spans="1:36" ht="21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23"/>
    </row>
    <row r="787" spans="1:36" ht="21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23"/>
    </row>
    <row r="788" spans="1:36" ht="21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23"/>
    </row>
    <row r="789" spans="1:36" ht="21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23"/>
    </row>
    <row r="790" spans="1:36" ht="21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23"/>
    </row>
    <row r="791" spans="1:36" ht="21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23"/>
    </row>
    <row r="792" spans="1:36" ht="21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23"/>
    </row>
    <row r="793" spans="1:36" ht="21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23"/>
    </row>
    <row r="794" spans="1:36" ht="21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23"/>
    </row>
    <row r="795" spans="1:36" ht="21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23"/>
    </row>
    <row r="796" spans="1:36" ht="21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23"/>
    </row>
    <row r="797" spans="1:36" ht="21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23"/>
    </row>
    <row r="798" spans="1:36" ht="21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23"/>
    </row>
    <row r="799" spans="1:36" ht="21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23"/>
    </row>
    <row r="800" spans="1:36" ht="21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23"/>
    </row>
    <row r="801" spans="1:36" ht="21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23"/>
    </row>
    <row r="802" spans="1:36" ht="21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23"/>
    </row>
    <row r="803" spans="1:36" ht="21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23"/>
    </row>
    <row r="804" spans="1:36" ht="21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23"/>
    </row>
    <row r="805" spans="1:36" ht="21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23"/>
    </row>
    <row r="806" spans="1:36" ht="21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23"/>
    </row>
    <row r="807" spans="1:36" ht="21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23"/>
    </row>
    <row r="808" spans="1:36" ht="21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23"/>
    </row>
    <row r="809" spans="1:36" ht="21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23"/>
    </row>
    <row r="810" spans="1:36" ht="21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23"/>
    </row>
    <row r="811" spans="1:36" ht="21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23"/>
    </row>
    <row r="812" spans="1:36" ht="21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23"/>
    </row>
    <row r="813" spans="1:36" ht="21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23"/>
    </row>
    <row r="814" spans="1:36" ht="21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23"/>
    </row>
    <row r="815" spans="1:36" ht="21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23"/>
    </row>
    <row r="816" spans="1:36" ht="21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23"/>
    </row>
    <row r="817" spans="1:36" ht="21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23"/>
    </row>
    <row r="818" spans="1:36" ht="21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23"/>
    </row>
    <row r="819" spans="1:36" ht="21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23"/>
    </row>
    <row r="820" spans="1:36" ht="21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23"/>
    </row>
    <row r="821" spans="1:36" ht="21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23"/>
    </row>
    <row r="822" spans="1:36" ht="21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23"/>
    </row>
    <row r="823" spans="1:36" ht="21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23"/>
    </row>
    <row r="824" spans="1:36" ht="21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23"/>
    </row>
    <row r="825" spans="1:36" ht="21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23"/>
    </row>
    <row r="826" spans="1:36" ht="21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23"/>
    </row>
    <row r="827" spans="1:36" ht="21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23"/>
    </row>
    <row r="828" spans="1:36" ht="21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23"/>
    </row>
    <row r="829" spans="1:36" ht="21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23"/>
    </row>
    <row r="830" spans="1:36" ht="21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23"/>
    </row>
    <row r="831" spans="1:36" ht="21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23"/>
    </row>
    <row r="832" spans="1:36" ht="21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23"/>
    </row>
    <row r="833" spans="1:36" ht="21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23"/>
    </row>
    <row r="834" spans="1:36" ht="21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23"/>
    </row>
    <row r="835" spans="1:36" ht="21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23"/>
    </row>
    <row r="836" spans="1:36" ht="21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23"/>
    </row>
    <row r="837" spans="1:36" ht="21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23"/>
    </row>
    <row r="838" spans="1:36" ht="21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23"/>
    </row>
    <row r="839" spans="1:36" ht="21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23"/>
    </row>
    <row r="840" spans="1:36" ht="21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23"/>
    </row>
    <row r="841" spans="1:36" ht="21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23"/>
    </row>
    <row r="842" spans="1:36" ht="21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23"/>
    </row>
    <row r="843" spans="1:36" ht="21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23"/>
    </row>
    <row r="844" spans="1:36" ht="21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23"/>
    </row>
    <row r="845" spans="1:36" ht="21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23"/>
    </row>
    <row r="846" spans="1:36" ht="21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23"/>
    </row>
    <row r="847" spans="1:36" ht="21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23"/>
    </row>
    <row r="848" spans="1:36" ht="21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23"/>
    </row>
    <row r="849" spans="1:36" ht="21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23"/>
    </row>
    <row r="850" spans="1:36" ht="21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23"/>
    </row>
    <row r="851" spans="1:36" ht="21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23"/>
    </row>
    <row r="852" spans="1:36" ht="21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23"/>
    </row>
    <row r="853" spans="1:36" ht="21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23"/>
    </row>
    <row r="854" spans="1:36" ht="21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23"/>
    </row>
    <row r="855" spans="1:36" ht="21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23"/>
    </row>
    <row r="856" spans="1:36" ht="21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23"/>
    </row>
    <row r="857" spans="1:36" ht="21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23"/>
    </row>
    <row r="858" spans="1:36" ht="21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23"/>
    </row>
    <row r="859" spans="1:36" ht="21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23"/>
    </row>
    <row r="860" spans="1:36" ht="21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23"/>
    </row>
    <row r="861" spans="1:36" ht="21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23"/>
    </row>
    <row r="862" spans="1:36" ht="21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23"/>
    </row>
    <row r="863" spans="1:36" ht="21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23"/>
    </row>
    <row r="864" spans="1:36" ht="21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23"/>
    </row>
    <row r="865" spans="1:36" ht="21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23"/>
    </row>
    <row r="866" spans="1:36" ht="21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23"/>
    </row>
    <row r="867" spans="1:36" ht="21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23"/>
    </row>
    <row r="868" spans="1:36" ht="21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23"/>
    </row>
    <row r="869" spans="1:36" ht="21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23"/>
    </row>
    <row r="870" spans="1:36" ht="21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23"/>
    </row>
    <row r="871" spans="1:36" ht="21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23"/>
    </row>
    <row r="872" spans="1:36" ht="21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23"/>
    </row>
    <row r="873" spans="1:36" ht="21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23"/>
    </row>
    <row r="874" spans="1:36" ht="21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23"/>
    </row>
    <row r="875" spans="1:36" ht="21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23"/>
    </row>
    <row r="876" spans="1:36" ht="21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23"/>
    </row>
    <row r="877" spans="1:36" ht="21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23"/>
    </row>
    <row r="878" spans="1:36" ht="21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23"/>
    </row>
    <row r="879" spans="1:36" ht="21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23"/>
    </row>
    <row r="880" spans="1:36" ht="21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23"/>
    </row>
    <row r="881" spans="1:36" ht="21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23"/>
    </row>
    <row r="882" spans="1:36" ht="21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23"/>
    </row>
    <row r="883" spans="1:36" ht="21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23"/>
    </row>
    <row r="884" spans="1:36" ht="21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23"/>
    </row>
    <row r="885" spans="1:36" ht="21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23"/>
    </row>
    <row r="886" spans="1:36" ht="21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23"/>
    </row>
    <row r="887" spans="1:36" ht="21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23"/>
    </row>
    <row r="888" spans="1:36" ht="21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23"/>
    </row>
    <row r="889" spans="1:36" ht="21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23"/>
    </row>
    <row r="890" spans="1:36" ht="21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23"/>
    </row>
    <row r="891" spans="1:36" ht="21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23"/>
    </row>
    <row r="892" spans="1:36" ht="21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23"/>
    </row>
    <row r="893" spans="1:36" ht="21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23"/>
    </row>
    <row r="894" spans="1:36" ht="21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23"/>
    </row>
    <row r="895" spans="1:36" ht="21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23"/>
    </row>
    <row r="896" spans="1:36" ht="21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23"/>
    </row>
    <row r="897" spans="1:36" ht="21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23"/>
    </row>
    <row r="898" spans="1:36" ht="21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23"/>
    </row>
    <row r="899" spans="1:36" ht="21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23"/>
    </row>
    <row r="900" spans="1:36" ht="21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23"/>
    </row>
    <row r="901" spans="1:36" ht="21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23"/>
    </row>
    <row r="902" spans="1:36" ht="21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23"/>
    </row>
    <row r="903" spans="1:36" ht="21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23"/>
    </row>
    <row r="904" spans="1:36" ht="21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23"/>
    </row>
    <row r="905" spans="1:36" ht="21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23"/>
    </row>
    <row r="906" spans="1:36" ht="21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23"/>
    </row>
    <row r="907" spans="1:36" ht="21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23"/>
    </row>
    <row r="908" spans="1:36" ht="21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23"/>
    </row>
    <row r="909" spans="1:36" ht="21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23"/>
    </row>
    <row r="910" spans="1:36" ht="21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23"/>
    </row>
    <row r="911" spans="1:36" ht="21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23"/>
    </row>
    <row r="912" spans="1:36" ht="21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23"/>
    </row>
    <row r="913" spans="1:36" ht="21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23"/>
    </row>
    <row r="914" spans="1:36" ht="21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23"/>
    </row>
    <row r="915" spans="1:36" ht="21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23"/>
    </row>
    <row r="916" spans="1:36" ht="21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23"/>
    </row>
    <row r="917" spans="1:36" ht="21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23"/>
    </row>
    <row r="918" spans="1:36" ht="21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23"/>
    </row>
    <row r="919" spans="1:36" ht="21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23"/>
    </row>
    <row r="920" spans="1:36" ht="21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23"/>
    </row>
    <row r="921" spans="1:36" ht="21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23"/>
    </row>
    <row r="922" spans="1:36" ht="21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23"/>
    </row>
    <row r="923" spans="1:36" ht="21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23"/>
    </row>
    <row r="924" spans="1:36" ht="21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23"/>
    </row>
    <row r="925" spans="1:36" ht="21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23"/>
    </row>
    <row r="926" spans="1:36" ht="21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23"/>
    </row>
    <row r="927" spans="1:36" ht="21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23"/>
    </row>
    <row r="928" spans="1:36" ht="21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23"/>
    </row>
    <row r="929" spans="1:36" ht="21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23"/>
    </row>
    <row r="930" spans="1:36" ht="21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23"/>
    </row>
    <row r="931" spans="1:36" ht="21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23"/>
    </row>
    <row r="932" spans="1:36" ht="21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23"/>
    </row>
    <row r="933" spans="1:36" ht="21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23"/>
    </row>
    <row r="934" spans="1:36" ht="21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23"/>
    </row>
    <row r="935" spans="1:36" ht="21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23"/>
    </row>
    <row r="936" spans="1:36" ht="21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23"/>
    </row>
    <row r="937" spans="1:36" ht="21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23"/>
    </row>
    <row r="938" spans="1:36" ht="21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23"/>
    </row>
    <row r="939" spans="1:36" ht="21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23"/>
    </row>
    <row r="940" spans="1:36" ht="21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23"/>
    </row>
    <row r="941" spans="1:36" ht="21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23"/>
    </row>
    <row r="942" spans="1:36" ht="21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23"/>
    </row>
    <row r="943" spans="1:36" ht="21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23"/>
    </row>
    <row r="944" spans="1:36" ht="21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23"/>
    </row>
    <row r="945" spans="1:36" ht="21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23"/>
    </row>
    <row r="946" spans="1:36" ht="21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23"/>
    </row>
    <row r="947" spans="1:36" ht="21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23"/>
    </row>
    <row r="948" spans="1:36" ht="21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23"/>
    </row>
    <row r="949" spans="1:36" ht="21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23"/>
    </row>
    <row r="950" spans="1:36" ht="21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23"/>
    </row>
    <row r="951" spans="1:36" ht="21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23"/>
    </row>
    <row r="952" spans="1:36" ht="21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23"/>
    </row>
  </sheetData>
  <autoFilter ref="A3:CE40" xr:uid="{8F6E76EF-A8E9-4630-9A49-01FFE81E4A85}">
    <sortState xmlns:xlrd2="http://schemas.microsoft.com/office/spreadsheetml/2017/richdata2" ref="A4:CE40">
      <sortCondition ref="C3:C40"/>
    </sortState>
  </autoFilter>
  <phoneticPr fontId="5" type="noConversion"/>
  <hyperlinks>
    <hyperlink ref="AJ19" r:id="rId1" display="https://www.cat.com/en_AU/products/new/equipment/off-highway-trucks/off-highway-trucks/115560.html" xr:uid="{FDAF3E01-A2C4-447F-9192-FE798C981D10}"/>
    <hyperlink ref="AJ20" r:id="rId2" display="https://www.cat.com/en_US/products/new/equipment/off-highway-trucks/mining-trucks/18093014.html" xr:uid="{05E34D50-05AF-4A75-8AF5-15373BF19AD1}"/>
    <hyperlink ref="AJ22" r:id="rId3" display="https://www.cat.com/en_US/products/new/equipment/wheel-loaders/large-wheel-loaders/108700.html" xr:uid="{037C7D7E-455C-44BA-BE09-9641EB782BB1}"/>
    <hyperlink ref="AJ21" r:id="rId4" display="https://www.cat.com/en_AU/products/new/equipment/dozers/medium-dozers/15969751.html" xr:uid="{C94977C8-B746-4EC9-985D-9C464BC368A4}"/>
    <hyperlink ref="AJ15" r:id="rId5" display="https://www.cat.com/en_AU/products/new/equipment/excavators/medium-excavators/15969757.html" xr:uid="{23C018D5-9C13-4933-B059-79CAFE4ED58A}"/>
    <hyperlink ref="AJ16" r:id="rId6" display="https://www.cat.com/en_AU/products/new/equipment/wheel-tractor-scrapers/open-bowl-scrapers/119362.html" xr:uid="{CF3F235D-C03B-4FFF-BF79-C59CA25AF5FF}"/>
  </hyperlinks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7F97-1F43-4D9D-B85C-9F120283442C}">
  <dimension ref="A1:AA85"/>
  <sheetViews>
    <sheetView zoomScale="56" zoomScaleNormal="250" workbookViewId="0">
      <selection activeCell="L13" sqref="L13:L15"/>
    </sheetView>
  </sheetViews>
  <sheetFormatPr defaultRowHeight="14.45"/>
  <cols>
    <col min="1" max="1" width="11.7109375" bestFit="1" customWidth="1"/>
    <col min="13" max="13" width="12.42578125" bestFit="1" customWidth="1"/>
    <col min="14" max="14" width="42.7109375" bestFit="1" customWidth="1"/>
    <col min="17" max="17" width="14.7109375" bestFit="1" customWidth="1"/>
    <col min="18" max="18" width="36" customWidth="1"/>
    <col min="19" max="19" width="23.5703125" style="83" customWidth="1"/>
    <col min="20" max="20" width="19.28515625" bestFit="1" customWidth="1"/>
    <col min="21" max="21" width="24.5703125" style="83" customWidth="1"/>
    <col min="22" max="22" width="15.28515625" customWidth="1"/>
    <col min="23" max="23" width="16.28515625" bestFit="1" customWidth="1"/>
    <col min="24" max="24" width="12.42578125" bestFit="1" customWidth="1"/>
    <col min="25" max="25" width="15.140625" bestFit="1" customWidth="1"/>
    <col min="26" max="26" width="7.28515625" bestFit="1" customWidth="1"/>
    <col min="27" max="27" width="19" bestFit="1" customWidth="1"/>
  </cols>
  <sheetData>
    <row r="1" spans="1:27" s="80" customFormat="1">
      <c r="M1" s="31" t="s">
        <v>35</v>
      </c>
      <c r="N1" s="31" t="s">
        <v>294</v>
      </c>
      <c r="Q1" s="31" t="s">
        <v>53</v>
      </c>
      <c r="R1" s="31" t="s">
        <v>19</v>
      </c>
      <c r="S1" s="89" t="s">
        <v>186</v>
      </c>
      <c r="T1" s="32" t="s">
        <v>295</v>
      </c>
      <c r="U1" s="89" t="s">
        <v>186</v>
      </c>
      <c r="W1" s="24" t="s">
        <v>296</v>
      </c>
      <c r="X1" s="24" t="s">
        <v>297</v>
      </c>
      <c r="Y1" s="24" t="s">
        <v>298</v>
      </c>
      <c r="Z1" s="24" t="s">
        <v>299</v>
      </c>
      <c r="AA1" s="24" t="s">
        <v>123</v>
      </c>
    </row>
    <row r="2" spans="1:27" ht="13.9" customHeight="1">
      <c r="A2" t="s">
        <v>300</v>
      </c>
      <c r="M2" s="24" t="s">
        <v>301</v>
      </c>
      <c r="N2" s="24" t="s">
        <v>302</v>
      </c>
      <c r="Q2" s="24" t="s">
        <v>198</v>
      </c>
      <c r="R2" s="85" t="s">
        <v>303</v>
      </c>
      <c r="S2" s="90" t="s">
        <v>304</v>
      </c>
      <c r="T2" s="24"/>
      <c r="U2" s="85"/>
      <c r="W2">
        <v>4500</v>
      </c>
      <c r="X2" s="24">
        <f>0.5625</f>
        <v>0.5625</v>
      </c>
      <c r="Y2" s="24">
        <f xml:space="preserve"> W2/X2</f>
        <v>8000</v>
      </c>
      <c r="Z2" s="24">
        <v>15</v>
      </c>
      <c r="AA2" s="24">
        <f>Y2/Z2</f>
        <v>533.33333333333337</v>
      </c>
    </row>
    <row r="3" spans="1:27" ht="16.149999999999999" customHeight="1">
      <c r="M3" s="24" t="s">
        <v>305</v>
      </c>
      <c r="N3" s="24" t="s">
        <v>306</v>
      </c>
      <c r="Q3" s="24" t="s">
        <v>198</v>
      </c>
      <c r="R3" s="85" t="s">
        <v>307</v>
      </c>
      <c r="S3" s="90" t="s">
        <v>308</v>
      </c>
      <c r="T3" s="24"/>
      <c r="U3" s="85"/>
      <c r="W3" s="24">
        <v>7300</v>
      </c>
      <c r="X3" s="24">
        <f>0.5625</f>
        <v>0.5625</v>
      </c>
      <c r="Y3" s="24">
        <f xml:space="preserve"> W3/X3</f>
        <v>12977.777777777777</v>
      </c>
      <c r="Z3" s="24">
        <v>16</v>
      </c>
      <c r="AA3" s="24">
        <f>Y3/Z3</f>
        <v>811.11111111111109</v>
      </c>
    </row>
    <row r="4" spans="1:27" ht="16.899999999999999" customHeight="1">
      <c r="M4" s="24" t="s">
        <v>309</v>
      </c>
      <c r="N4" s="24" t="s">
        <v>310</v>
      </c>
      <c r="Q4" s="24" t="s">
        <v>198</v>
      </c>
      <c r="R4" s="85" t="s">
        <v>311</v>
      </c>
      <c r="S4" s="90" t="s">
        <v>312</v>
      </c>
      <c r="T4" s="24"/>
      <c r="U4" s="85"/>
      <c r="W4" s="24">
        <v>7500</v>
      </c>
      <c r="X4" s="24">
        <f t="shared" ref="X4:X7" si="0">0.5625</f>
        <v>0.5625</v>
      </c>
      <c r="Y4" s="24">
        <f xml:space="preserve"> W4/X4</f>
        <v>13333.333333333334</v>
      </c>
      <c r="Z4" s="24">
        <v>16</v>
      </c>
      <c r="AA4" s="24">
        <f>Y4/Z4</f>
        <v>833.33333333333337</v>
      </c>
    </row>
    <row r="5" spans="1:27" ht="15.6" customHeight="1">
      <c r="Q5" s="24" t="s">
        <v>198</v>
      </c>
      <c r="R5" s="85" t="s">
        <v>313</v>
      </c>
      <c r="S5" s="90" t="s">
        <v>314</v>
      </c>
      <c r="T5" s="24"/>
      <c r="U5" s="85"/>
      <c r="W5" s="24">
        <v>7800</v>
      </c>
      <c r="X5" s="24">
        <f t="shared" si="0"/>
        <v>0.5625</v>
      </c>
      <c r="Y5" s="24">
        <f t="shared" ref="Y5:Y7" si="1" xml:space="preserve"> W5/X5</f>
        <v>13866.666666666666</v>
      </c>
      <c r="Z5" s="24">
        <v>16</v>
      </c>
      <c r="AA5" s="24">
        <f t="shared" ref="AA5:AA7" si="2">Y5/Z5</f>
        <v>866.66666666666663</v>
      </c>
    </row>
    <row r="6" spans="1:27" ht="16.899999999999999" customHeight="1">
      <c r="Q6" s="24" t="s">
        <v>198</v>
      </c>
      <c r="R6" s="85" t="s">
        <v>315</v>
      </c>
      <c r="S6" s="90" t="s">
        <v>316</v>
      </c>
      <c r="T6" s="24" t="s">
        <v>317</v>
      </c>
      <c r="U6" s="85"/>
      <c r="W6" s="24">
        <v>9000</v>
      </c>
      <c r="X6" s="24">
        <f t="shared" si="0"/>
        <v>0.5625</v>
      </c>
      <c r="Y6" s="24">
        <f t="shared" si="1"/>
        <v>16000</v>
      </c>
      <c r="Z6" s="24">
        <v>16</v>
      </c>
      <c r="AA6" s="24">
        <f t="shared" si="2"/>
        <v>1000</v>
      </c>
    </row>
    <row r="7" spans="1:27" ht="17.45" customHeight="1">
      <c r="Q7" s="24" t="s">
        <v>198</v>
      </c>
      <c r="R7" s="24" t="s">
        <v>217</v>
      </c>
      <c r="S7" s="90" t="s">
        <v>318</v>
      </c>
      <c r="T7" s="24" t="s">
        <v>319</v>
      </c>
      <c r="U7" s="85"/>
      <c r="W7" s="24">
        <v>11000</v>
      </c>
      <c r="X7" s="24">
        <f t="shared" si="0"/>
        <v>0.5625</v>
      </c>
      <c r="Y7" s="24">
        <f t="shared" si="1"/>
        <v>19555.555555555555</v>
      </c>
      <c r="Z7" s="24">
        <v>16</v>
      </c>
      <c r="AA7" s="24">
        <f t="shared" si="2"/>
        <v>1222.2222222222222</v>
      </c>
    </row>
    <row r="8" spans="1:27" ht="28.9">
      <c r="Q8" s="24" t="s">
        <v>198</v>
      </c>
      <c r="R8" s="24" t="s">
        <v>320</v>
      </c>
      <c r="S8" s="90" t="s">
        <v>321</v>
      </c>
      <c r="T8" s="24"/>
      <c r="U8" s="85"/>
    </row>
    <row r="9" spans="1:27" ht="28.9">
      <c r="Q9" s="24" t="s">
        <v>198</v>
      </c>
      <c r="R9" s="24" t="s">
        <v>208</v>
      </c>
      <c r="S9" s="90" t="s">
        <v>322</v>
      </c>
      <c r="T9" s="24" t="s">
        <v>323</v>
      </c>
      <c r="U9" s="85"/>
    </row>
    <row r="10" spans="1:27" ht="28.9">
      <c r="Q10" s="24" t="s">
        <v>198</v>
      </c>
      <c r="R10" s="24" t="s">
        <v>324</v>
      </c>
      <c r="S10" s="90" t="s">
        <v>325</v>
      </c>
      <c r="T10" s="24" t="s">
        <v>326</v>
      </c>
      <c r="U10" s="85"/>
    </row>
    <row r="11" spans="1:27" ht="43.15">
      <c r="Q11" s="24" t="s">
        <v>198</v>
      </c>
      <c r="R11" s="24" t="s">
        <v>327</v>
      </c>
      <c r="S11" s="90" t="s">
        <v>328</v>
      </c>
      <c r="T11" s="24" t="s">
        <v>329</v>
      </c>
      <c r="U11" s="90" t="s">
        <v>330</v>
      </c>
    </row>
    <row r="12" spans="1:27" ht="28.9">
      <c r="Q12" s="24" t="s">
        <v>198</v>
      </c>
      <c r="R12" s="24" t="s">
        <v>200</v>
      </c>
      <c r="S12" s="90" t="s">
        <v>331</v>
      </c>
      <c r="T12" s="24" t="s">
        <v>332</v>
      </c>
      <c r="U12" s="85"/>
    </row>
    <row r="13" spans="1:27" s="61" customFormat="1" ht="12.6" customHeight="1">
      <c r="Q13" s="84" t="s">
        <v>333</v>
      </c>
      <c r="R13" s="84" t="s">
        <v>281</v>
      </c>
      <c r="S13" s="88" t="s">
        <v>334</v>
      </c>
      <c r="T13" s="84" t="s">
        <v>326</v>
      </c>
      <c r="U13" s="59"/>
    </row>
    <row r="14" spans="1:27" ht="13.15" customHeight="1">
      <c r="Q14" s="84" t="s">
        <v>335</v>
      </c>
      <c r="R14" s="84" t="s">
        <v>285</v>
      </c>
      <c r="S14" s="90" t="s">
        <v>336</v>
      </c>
      <c r="T14" s="24" t="s">
        <v>337</v>
      </c>
      <c r="U14" s="90" t="s">
        <v>338</v>
      </c>
    </row>
    <row r="15" spans="1:27" ht="16.149999999999999" customHeight="1">
      <c r="Q15" s="24" t="s">
        <v>198</v>
      </c>
      <c r="R15" s="24" t="s">
        <v>230</v>
      </c>
      <c r="S15" s="90" t="s">
        <v>339</v>
      </c>
      <c r="T15" s="24" t="s">
        <v>340</v>
      </c>
      <c r="U15" s="90" t="s">
        <v>341</v>
      </c>
    </row>
    <row r="16" spans="1:27" ht="14.45" customHeight="1">
      <c r="Q16" s="24" t="s">
        <v>198</v>
      </c>
      <c r="R16" s="24" t="s">
        <v>214</v>
      </c>
      <c r="S16" s="90" t="s">
        <v>342</v>
      </c>
      <c r="T16" s="24" t="s">
        <v>343</v>
      </c>
      <c r="U16" s="85"/>
    </row>
    <row r="17" spans="1:21" ht="14.45" customHeight="1">
      <c r="Q17" s="24" t="s">
        <v>198</v>
      </c>
      <c r="R17" s="24" t="s">
        <v>344</v>
      </c>
      <c r="S17" s="90" t="s">
        <v>345</v>
      </c>
      <c r="T17" s="24" t="s">
        <v>346</v>
      </c>
      <c r="U17" s="85"/>
    </row>
    <row r="18" spans="1:21" ht="14.45" customHeight="1">
      <c r="Q18" s="24" t="s">
        <v>198</v>
      </c>
      <c r="R18" s="24" t="s">
        <v>232</v>
      </c>
      <c r="S18" s="90" t="s">
        <v>347</v>
      </c>
      <c r="T18" s="24" t="s">
        <v>348</v>
      </c>
      <c r="U18" s="85"/>
    </row>
    <row r="19" spans="1:21" ht="15.6" customHeight="1">
      <c r="N19" s="81"/>
      <c r="Q19" s="24"/>
      <c r="R19" s="24"/>
      <c r="S19" s="85"/>
      <c r="T19" s="24" t="s">
        <v>317</v>
      </c>
      <c r="U19" s="90" t="s">
        <v>349</v>
      </c>
    </row>
    <row r="20" spans="1:21" ht="16.149999999999999" customHeight="1">
      <c r="Q20" s="24"/>
      <c r="R20" s="24"/>
      <c r="S20" s="95"/>
      <c r="T20" s="24" t="s">
        <v>350</v>
      </c>
      <c r="U20" s="90" t="s">
        <v>351</v>
      </c>
    </row>
    <row r="21" spans="1:21" ht="14.45" customHeight="1">
      <c r="N21" t="s">
        <v>352</v>
      </c>
      <c r="Q21" s="24"/>
      <c r="R21" s="24"/>
      <c r="S21" s="85"/>
      <c r="T21" s="24" t="s">
        <v>353</v>
      </c>
      <c r="U21" s="90" t="s">
        <v>354</v>
      </c>
    </row>
    <row r="22" spans="1:21" ht="15.6" customHeight="1">
      <c r="Q22" s="24" t="s">
        <v>275</v>
      </c>
      <c r="R22" s="24" t="s">
        <v>278</v>
      </c>
      <c r="S22" s="90" t="s">
        <v>355</v>
      </c>
      <c r="T22" s="24" t="s">
        <v>356</v>
      </c>
      <c r="U22" s="90" t="s">
        <v>357</v>
      </c>
    </row>
    <row r="23" spans="1:21" ht="15" customHeight="1">
      <c r="Q23" s="24"/>
      <c r="R23" s="24"/>
      <c r="S23" s="85"/>
      <c r="T23" s="24" t="s">
        <v>326</v>
      </c>
      <c r="U23" s="90" t="s">
        <v>358</v>
      </c>
    </row>
    <row r="24" spans="1:21" ht="13.15" customHeight="1">
      <c r="Q24" s="24"/>
      <c r="R24" s="24"/>
      <c r="S24" s="85"/>
      <c r="T24" s="24" t="s">
        <v>350</v>
      </c>
      <c r="U24" s="90" t="s">
        <v>358</v>
      </c>
    </row>
    <row r="25" spans="1:21" ht="100.9">
      <c r="Q25" s="24"/>
      <c r="R25" s="24"/>
      <c r="S25" s="85"/>
      <c r="T25" s="24" t="s">
        <v>350</v>
      </c>
      <c r="U25" s="85" t="s">
        <v>359</v>
      </c>
    </row>
    <row r="26" spans="1:21" ht="14.45" customHeight="1">
      <c r="Q26" s="24" t="s">
        <v>142</v>
      </c>
      <c r="R26" s="24"/>
      <c r="S26" s="90" t="s">
        <v>360</v>
      </c>
      <c r="T26" s="24" t="s">
        <v>361</v>
      </c>
      <c r="U26" s="85"/>
    </row>
    <row r="28" spans="1:21">
      <c r="A28" t="s">
        <v>362</v>
      </c>
    </row>
    <row r="53" spans="1:1">
      <c r="A53" t="s">
        <v>363</v>
      </c>
    </row>
    <row r="85" spans="1:1">
      <c r="A85" t="s">
        <v>364</v>
      </c>
    </row>
  </sheetData>
  <hyperlinks>
    <hyperlink ref="S2" r:id="rId1" xr:uid="{04D8001C-F4A7-461F-B19F-431E1121A0A3}"/>
    <hyperlink ref="S3" r:id="rId2" xr:uid="{0763C4E6-F462-46B6-93C0-DB39557E0CCA}"/>
    <hyperlink ref="S4" r:id="rId3" xr:uid="{1AF704C5-4FF1-4EF7-81D8-D2516BE832ED}"/>
    <hyperlink ref="S5" r:id="rId4" xr:uid="{68237F6B-6A55-4ADE-96FB-4A300CFE1E03}"/>
    <hyperlink ref="S6" r:id="rId5" xr:uid="{F254E45C-4275-4045-BE18-CAB7589C5084}"/>
    <hyperlink ref="S7" r:id="rId6" xr:uid="{3A44740D-1E20-4309-A60A-C6F98DAB9ACA}"/>
    <hyperlink ref="S8" r:id="rId7" xr:uid="{B3D8E2D5-C2E6-4D27-8474-0E60B61C9B04}"/>
    <hyperlink ref="S9" r:id="rId8" xr:uid="{9FE17EB2-7885-4AD4-8CA8-6699906B4721}"/>
    <hyperlink ref="S10" r:id="rId9" xr:uid="{58FFCC1D-24E6-4B87-8781-90BF7FF3F0E6}"/>
    <hyperlink ref="S11" r:id="rId10" xr:uid="{64EB852A-B574-48A4-9370-31A2025F3586}"/>
    <hyperlink ref="U11" r:id="rId11" xr:uid="{14F505A8-6A81-400F-B426-CDED558C5277}"/>
    <hyperlink ref="S12" r:id="rId12" xr:uid="{DCC94E79-FAB0-4FCE-97E4-C757E973982B}"/>
    <hyperlink ref="S13" r:id="rId13" xr:uid="{74495A6F-A0F1-47F3-B165-28A40577FC92}"/>
    <hyperlink ref="S14" r:id="rId14" xr:uid="{5AA4B36F-5D76-4BD1-99B4-05D549D13FFC}"/>
    <hyperlink ref="U14" r:id="rId15" location="/751-make-komatsu/962-model-d375a_5_232l_sa6d170e_ohv_24v_turbo_diesel_direct_inj_6cyl_dozer/19023-year_to-0/19259-year_from-0" xr:uid="{E1CE9585-9C95-412D-8AF5-C6606D6CF7CE}"/>
    <hyperlink ref="S16" r:id="rId16" xr:uid="{148345D8-5B5E-4B96-87E2-315E7CBD882E}"/>
    <hyperlink ref="S15" r:id="rId17" xr:uid="{A1BDDD1A-76D8-4647-95F3-196ED83B7A71}"/>
    <hyperlink ref="U15" r:id="rId18" xr:uid="{879C8B35-9126-46AA-B5BC-E6C8187760FB}"/>
    <hyperlink ref="S17" r:id="rId19" xr:uid="{8E475B56-D9BC-49E0-B315-92434F978019}"/>
    <hyperlink ref="S18" r:id="rId20" xr:uid="{1742BC53-7E00-4CD7-B372-EF85A4985F1E}"/>
    <hyperlink ref="U19" r:id="rId21" xr:uid="{63AC1C07-1D75-4F1F-AFEC-340BC3DBBC26}"/>
    <hyperlink ref="U20" r:id="rId22" xr:uid="{7EF854A1-569F-485D-9FDD-F1ABC0AAF50B}"/>
    <hyperlink ref="U21" r:id="rId23" xr:uid="{86146975-0C8C-4A01-AB63-F8445283A432}"/>
    <hyperlink ref="S22" r:id="rId24" xr:uid="{97D68024-DE2E-441E-8CDF-381A1896BE8D}"/>
    <hyperlink ref="U22" r:id="rId25" xr:uid="{1E27A3B4-81D7-434B-B7F1-C85F3B04DD14}"/>
    <hyperlink ref="U23" r:id="rId26" xr:uid="{1827C596-110E-488E-B409-30E1D03EBD99}"/>
    <hyperlink ref="U24" r:id="rId27" xr:uid="{6FB0BD6E-6520-457E-81D0-CCB9AED409F8}"/>
    <hyperlink ref="S26" r:id="rId28" xr:uid="{AF77A61C-E269-4E40-9EC4-6F4EE350EEA7}"/>
  </hyperlinks>
  <pageMargins left="0.7" right="0.7" top="0.75" bottom="0.75" header="0.3" footer="0.3"/>
  <pageSetup paperSize="9" orientation="portrait" verticalDpi="0" r:id="rId29"/>
  <drawing r:id="rId3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90A6-B7B5-4DAD-860A-61307F8FBE46}">
  <dimension ref="A1:W43"/>
  <sheetViews>
    <sheetView workbookViewId="0"/>
  </sheetViews>
  <sheetFormatPr defaultColWidth="8.85546875" defaultRowHeight="14.45"/>
  <cols>
    <col min="1" max="1" width="11.140625" style="1" bestFit="1" customWidth="1"/>
    <col min="2" max="2" width="12.7109375" style="1" bestFit="1" customWidth="1"/>
    <col min="3" max="3" width="10.7109375" style="1" bestFit="1" customWidth="1"/>
    <col min="4" max="4" width="24.28515625" style="1" bestFit="1" customWidth="1"/>
    <col min="5" max="5" width="11.7109375" style="1" customWidth="1"/>
    <col min="6" max="7" width="8.85546875" style="1"/>
    <col min="8" max="9" width="18.85546875" style="1" customWidth="1"/>
    <col min="10" max="10" width="17.42578125" style="1" bestFit="1" customWidth="1"/>
    <col min="11" max="11" width="12.28515625" style="1" bestFit="1" customWidth="1"/>
    <col min="12" max="12" width="37.28515625" style="2" customWidth="1"/>
    <col min="13" max="13" width="21.140625" style="1" bestFit="1" customWidth="1"/>
    <col min="14" max="15" width="8.85546875" style="1"/>
    <col min="16" max="16" width="9.85546875" style="1" customWidth="1"/>
    <col min="17" max="17" width="28.42578125" style="1" customWidth="1"/>
    <col min="18" max="20" width="8.85546875" style="1"/>
    <col min="21" max="21" width="11.28515625" style="1" customWidth="1"/>
    <col min="22" max="22" width="8.85546875" style="1"/>
    <col min="23" max="23" width="7.7109375" style="1" customWidth="1"/>
    <col min="24" max="16384" width="8.85546875" style="1"/>
  </cols>
  <sheetData>
    <row r="1" spans="1:23" s="33" customFormat="1" ht="43.15">
      <c r="A1" s="35" t="s">
        <v>365</v>
      </c>
      <c r="B1" s="34" t="s">
        <v>53</v>
      </c>
      <c r="C1" s="34" t="s">
        <v>1</v>
      </c>
      <c r="D1" s="34" t="s">
        <v>366</v>
      </c>
      <c r="E1" s="35" t="s">
        <v>367</v>
      </c>
      <c r="F1" s="34" t="s">
        <v>115</v>
      </c>
      <c r="G1" s="35" t="s">
        <v>368</v>
      </c>
      <c r="H1" s="35" t="s">
        <v>369</v>
      </c>
      <c r="I1" s="35" t="s">
        <v>370</v>
      </c>
      <c r="J1" s="34" t="s">
        <v>371</v>
      </c>
      <c r="K1" s="35" t="s">
        <v>372</v>
      </c>
      <c r="L1" s="34" t="s">
        <v>186</v>
      </c>
      <c r="M1" s="34" t="s">
        <v>373</v>
      </c>
    </row>
    <row r="2" spans="1:23">
      <c r="A2" s="4" t="s">
        <v>374</v>
      </c>
      <c r="B2" s="4" t="s">
        <v>375</v>
      </c>
      <c r="C2" s="4" t="s">
        <v>376</v>
      </c>
      <c r="D2" s="4" t="s">
        <v>377</v>
      </c>
      <c r="E2" s="4">
        <v>500</v>
      </c>
      <c r="F2" s="4">
        <v>2050000</v>
      </c>
      <c r="G2" s="4">
        <v>1000</v>
      </c>
      <c r="H2" s="4">
        <f t="shared" ref="H2" si="0">F2/(G2*G2)</f>
        <v>2.0499999999999998</v>
      </c>
      <c r="I2" s="4">
        <f>IFERROR(INDEX(MEGA32V!$B$3:$F$10, MATCH(Fuse_Library!G2, MEGA32V!A$3:A$10, 0), MATCH(Fuse_Library!E2, MEGA32V!B$2:F$2, 0)), "NO MATCH")</f>
        <v>10</v>
      </c>
      <c r="J2" s="4" t="s">
        <v>378</v>
      </c>
      <c r="K2" s="50" t="s">
        <v>379</v>
      </c>
      <c r="L2" s="57" t="s">
        <v>380</v>
      </c>
      <c r="M2" s="4">
        <v>125</v>
      </c>
    </row>
    <row r="3" spans="1:23">
      <c r="A3" s="4" t="s">
        <v>374</v>
      </c>
      <c r="B3" s="4" t="s">
        <v>375</v>
      </c>
      <c r="C3" s="4" t="s">
        <v>376</v>
      </c>
      <c r="D3" s="4" t="s">
        <v>377</v>
      </c>
      <c r="E3" s="4">
        <v>500</v>
      </c>
      <c r="F3" s="4">
        <v>2050000</v>
      </c>
      <c r="G3" s="4">
        <v>1200</v>
      </c>
      <c r="H3" s="4">
        <f>ROUND((F3/(G3*G3)),2)</f>
        <v>1.42</v>
      </c>
      <c r="I3" s="4">
        <f>IFERROR(INDEX(MEGA32V!$B$3:$F$10, MATCH(Fuse_Library!G3, MEGA32V!A$3:A$10, 0), MATCH(Fuse_Library!E3, MEGA32V!B$2:F$2, 0)), "NO MATCH")</f>
        <v>5</v>
      </c>
      <c r="J3" s="4" t="s">
        <v>381</v>
      </c>
      <c r="K3" s="50" t="s">
        <v>379</v>
      </c>
      <c r="L3" s="57" t="s">
        <v>380</v>
      </c>
      <c r="M3" s="4">
        <f>M2+25</f>
        <v>150</v>
      </c>
    </row>
    <row r="4" spans="1:23">
      <c r="A4" s="4" t="s">
        <v>374</v>
      </c>
      <c r="B4" s="4" t="s">
        <v>375</v>
      </c>
      <c r="C4" s="4" t="s">
        <v>376</v>
      </c>
      <c r="D4" s="4" t="s">
        <v>382</v>
      </c>
      <c r="E4" s="4">
        <v>450</v>
      </c>
      <c r="F4" s="4">
        <v>1050000</v>
      </c>
      <c r="G4" s="4">
        <v>1000</v>
      </c>
      <c r="H4" s="4">
        <f t="shared" ref="H4:H7" si="1">ROUND((F4/(G4*G4)),2)</f>
        <v>1.05</v>
      </c>
      <c r="I4" s="4">
        <f>IFERROR(INDEX(MEGA32V!$B$3:$F$10, MATCH(Fuse_Library!G4, MEGA32V!A$3:A$10, 0), MATCH(Fuse_Library!E4, MEGA32V!B$2:F$2, 0)), "NO MATCH")</f>
        <v>4</v>
      </c>
      <c r="J4" s="4" t="s">
        <v>381</v>
      </c>
      <c r="K4" s="50" t="s">
        <v>383</v>
      </c>
      <c r="L4" s="57" t="s">
        <v>380</v>
      </c>
      <c r="M4" s="4">
        <f>M3+25</f>
        <v>175</v>
      </c>
    </row>
    <row r="5" spans="1:23">
      <c r="A5" s="4" t="s">
        <v>374</v>
      </c>
      <c r="B5" s="4" t="s">
        <v>375</v>
      </c>
      <c r="C5" s="4" t="s">
        <v>376</v>
      </c>
      <c r="D5" s="4" t="s">
        <v>384</v>
      </c>
      <c r="E5" s="4">
        <v>400</v>
      </c>
      <c r="F5" s="4">
        <v>610000</v>
      </c>
      <c r="G5" s="4">
        <v>1000</v>
      </c>
      <c r="H5" s="4">
        <f t="shared" si="1"/>
        <v>0.61</v>
      </c>
      <c r="I5" s="4">
        <f>IFERROR(INDEX(MEGA32V!$B$3:$F$10, MATCH(Fuse_Library!G5, MEGA32V!A$3:A$10, 0), MATCH(Fuse_Library!E5, MEGA32V!B$2:F$2, 0)), "NO MATCH")</f>
        <v>2</v>
      </c>
      <c r="J5" s="4" t="s">
        <v>381</v>
      </c>
      <c r="K5" s="50" t="s">
        <v>385</v>
      </c>
      <c r="L5" s="57" t="s">
        <v>380</v>
      </c>
      <c r="M5" s="4">
        <f>M4+25</f>
        <v>200</v>
      </c>
      <c r="W5" s="36"/>
    </row>
    <row r="6" spans="1:23">
      <c r="A6" s="4" t="s">
        <v>374</v>
      </c>
      <c r="B6" s="4" t="s">
        <v>375</v>
      </c>
      <c r="C6" s="4" t="s">
        <v>376</v>
      </c>
      <c r="D6" s="4" t="s">
        <v>386</v>
      </c>
      <c r="E6" s="4">
        <v>350</v>
      </c>
      <c r="F6" s="4">
        <v>500000</v>
      </c>
      <c r="G6" s="4">
        <v>1000</v>
      </c>
      <c r="H6" s="4">
        <f t="shared" si="1"/>
        <v>0.5</v>
      </c>
      <c r="I6" s="4">
        <f>IFERROR(INDEX(MEGA32V!$B$3:$F$10, MATCH(Fuse_Library!G6, MEGA32V!A$3:A$10, 0), MATCH(Fuse_Library!E6, MEGA32V!B$2:F$2, 0)), "NO MATCH")</f>
        <v>1.7</v>
      </c>
      <c r="J6" s="4" t="s">
        <v>381</v>
      </c>
      <c r="K6" s="50" t="s">
        <v>387</v>
      </c>
      <c r="L6" s="57" t="s">
        <v>380</v>
      </c>
      <c r="M6" s="4">
        <f>M5+25</f>
        <v>225</v>
      </c>
    </row>
    <row r="7" spans="1:23">
      <c r="A7" s="4" t="s">
        <v>374</v>
      </c>
      <c r="B7" s="4" t="s">
        <v>375</v>
      </c>
      <c r="C7" s="4" t="s">
        <v>376</v>
      </c>
      <c r="D7" s="4" t="s">
        <v>388</v>
      </c>
      <c r="E7" s="4">
        <v>300</v>
      </c>
      <c r="F7" s="4">
        <v>315000</v>
      </c>
      <c r="G7" s="4">
        <v>1000</v>
      </c>
      <c r="H7" s="4">
        <f t="shared" si="1"/>
        <v>0.32</v>
      </c>
      <c r="I7" s="4">
        <f>IFERROR(INDEX(MEGA32V!$B$3:$F$10, MATCH(Fuse_Library!G7, MEGA32V!A$3:A$10, 0), MATCH(Fuse_Library!E7, MEGA32V!B$2:F$2, 0)), "NO MATCH")</f>
        <v>0.75</v>
      </c>
      <c r="J7" s="4" t="s">
        <v>381</v>
      </c>
      <c r="K7" s="50" t="s">
        <v>389</v>
      </c>
      <c r="L7" s="57" t="s">
        <v>380</v>
      </c>
      <c r="M7" s="4">
        <f>M6+25</f>
        <v>250</v>
      </c>
      <c r="W7" s="37"/>
    </row>
    <row r="8" spans="1:23">
      <c r="A8" s="4" t="s">
        <v>374</v>
      </c>
      <c r="B8" s="4" t="s">
        <v>375</v>
      </c>
      <c r="C8" s="4" t="s">
        <v>376</v>
      </c>
      <c r="D8" s="4" t="s">
        <v>388</v>
      </c>
      <c r="E8" s="4">
        <v>300</v>
      </c>
      <c r="F8" s="4">
        <v>315000</v>
      </c>
      <c r="G8" s="4">
        <v>500</v>
      </c>
      <c r="H8" s="4">
        <f>ROUND((F8/(G8*G8)),2)</f>
        <v>1.26</v>
      </c>
      <c r="I8" s="4">
        <f>IFERROR(INDEX(MEGA32V!$B$3:$F$10, MATCH(Fuse_Library!G8, MEGA32V!A$3:A$10, 0), MATCH(Fuse_Library!E8, MEGA32V!B$2:F$2, 0)), "NO MATCH")</f>
        <v>10</v>
      </c>
      <c r="J8" s="4" t="s">
        <v>381</v>
      </c>
      <c r="K8" s="50" t="s">
        <v>390</v>
      </c>
      <c r="L8" s="57" t="s">
        <v>380</v>
      </c>
      <c r="M8" s="4">
        <f t="shared" ref="M8:M27" si="2">M7+25</f>
        <v>275</v>
      </c>
    </row>
    <row r="9" spans="1:2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3"/>
      <c r="M9" s="4">
        <f t="shared" si="2"/>
        <v>300</v>
      </c>
    </row>
    <row r="10" spans="1:2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3"/>
      <c r="M10" s="4">
        <f t="shared" si="2"/>
        <v>325</v>
      </c>
      <c r="S10" s="38"/>
    </row>
    <row r="11" spans="1:2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3"/>
      <c r="M11" s="4">
        <f t="shared" si="2"/>
        <v>350</v>
      </c>
    </row>
    <row r="12" spans="1:2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3"/>
      <c r="M12" s="4">
        <f t="shared" si="2"/>
        <v>375</v>
      </c>
    </row>
    <row r="13" spans="1:2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3"/>
      <c r="M13" s="4">
        <f t="shared" si="2"/>
        <v>400</v>
      </c>
    </row>
    <row r="14" spans="1:2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3"/>
      <c r="M14" s="4">
        <f>M13+100</f>
        <v>500</v>
      </c>
    </row>
    <row r="15" spans="1:2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3"/>
      <c r="M15" s="4">
        <f t="shared" si="2"/>
        <v>525</v>
      </c>
    </row>
    <row r="16" spans="1:2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3"/>
      <c r="M16" s="4">
        <f>M15+25</f>
        <v>550</v>
      </c>
    </row>
    <row r="17" spans="1:1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3"/>
      <c r="M17" s="4">
        <f t="shared" si="2"/>
        <v>575</v>
      </c>
    </row>
    <row r="18" spans="1:1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3"/>
      <c r="M18" s="4">
        <f t="shared" si="2"/>
        <v>600</v>
      </c>
    </row>
    <row r="19" spans="1:1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3"/>
      <c r="M19" s="4">
        <f t="shared" si="2"/>
        <v>625</v>
      </c>
    </row>
    <row r="20" spans="1:1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3"/>
      <c r="M20" s="4">
        <f t="shared" si="2"/>
        <v>650</v>
      </c>
    </row>
    <row r="21" spans="1:1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3"/>
      <c r="M21" s="4">
        <f t="shared" si="2"/>
        <v>675</v>
      </c>
    </row>
    <row r="22" spans="1:1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3"/>
      <c r="M22" s="4">
        <f t="shared" si="2"/>
        <v>700</v>
      </c>
    </row>
    <row r="23" spans="1:1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3"/>
      <c r="M23" s="4">
        <f t="shared" si="2"/>
        <v>725</v>
      </c>
    </row>
    <row r="24" spans="1:1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3"/>
      <c r="M24" s="4">
        <f t="shared" si="2"/>
        <v>750</v>
      </c>
    </row>
    <row r="25" spans="1:1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3"/>
      <c r="M25" s="4">
        <f t="shared" si="2"/>
        <v>775</v>
      </c>
    </row>
    <row r="26" spans="1:1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3"/>
      <c r="M26" s="4">
        <f t="shared" si="2"/>
        <v>800</v>
      </c>
    </row>
    <row r="27" spans="1:13">
      <c r="B27" s="4"/>
      <c r="C27" s="4"/>
      <c r="D27" s="4"/>
      <c r="E27" s="4"/>
      <c r="F27" s="4"/>
      <c r="G27" s="4"/>
      <c r="H27" s="4"/>
      <c r="I27" s="4"/>
      <c r="J27" s="4"/>
      <c r="K27" s="4"/>
      <c r="L27" s="3"/>
      <c r="M27" s="4">
        <f t="shared" si="2"/>
        <v>825</v>
      </c>
    </row>
    <row r="41" spans="2:16">
      <c r="B41" s="1" t="s">
        <v>391</v>
      </c>
      <c r="D41" s="1" t="s">
        <v>392</v>
      </c>
      <c r="F41" s="1" t="s">
        <v>393</v>
      </c>
      <c r="L41" s="1"/>
      <c r="M41" s="1" t="s">
        <v>394</v>
      </c>
    </row>
    <row r="42" spans="2:16">
      <c r="B42" s="4">
        <v>500</v>
      </c>
      <c r="C42" s="54">
        <v>250</v>
      </c>
      <c r="D42" s="54">
        <v>200</v>
      </c>
      <c r="E42" s="54">
        <v>238</v>
      </c>
      <c r="F42" s="54">
        <v>199</v>
      </c>
      <c r="G42" s="54"/>
      <c r="H42" s="54">
        <v>172</v>
      </c>
      <c r="I42" s="54"/>
      <c r="J42" s="53">
        <v>375</v>
      </c>
      <c r="K42" s="53">
        <v>359</v>
      </c>
      <c r="L42" s="53">
        <v>338</v>
      </c>
      <c r="M42" s="53">
        <v>285</v>
      </c>
      <c r="N42" s="53">
        <v>258</v>
      </c>
      <c r="O42" s="53">
        <v>218</v>
      </c>
      <c r="P42" s="53">
        <v>190</v>
      </c>
    </row>
    <row r="43" spans="2:16">
      <c r="B43" s="4" t="s">
        <v>149</v>
      </c>
      <c r="C43" s="4">
        <f t="shared" ref="C43:P43" si="3">($B$42-C42)/$B$42</f>
        <v>0.5</v>
      </c>
      <c r="D43" s="4">
        <f t="shared" si="3"/>
        <v>0.6</v>
      </c>
      <c r="E43" s="4">
        <f t="shared" si="3"/>
        <v>0.52400000000000002</v>
      </c>
      <c r="F43" s="4">
        <f t="shared" si="3"/>
        <v>0.60199999999999998</v>
      </c>
      <c r="G43" s="4"/>
      <c r="H43" s="4">
        <f t="shared" si="3"/>
        <v>0.65600000000000003</v>
      </c>
      <c r="I43" s="4"/>
      <c r="J43" s="4">
        <f t="shared" si="3"/>
        <v>0.25</v>
      </c>
      <c r="K43" s="4">
        <f t="shared" si="3"/>
        <v>0.28199999999999997</v>
      </c>
      <c r="L43" s="4">
        <f t="shared" si="3"/>
        <v>0.32400000000000001</v>
      </c>
      <c r="M43" s="4">
        <f t="shared" si="3"/>
        <v>0.43</v>
      </c>
      <c r="N43" s="4">
        <f t="shared" si="3"/>
        <v>0.48399999999999999</v>
      </c>
      <c r="O43" s="4">
        <f t="shared" si="3"/>
        <v>0.56399999999999995</v>
      </c>
      <c r="P43" s="4">
        <f t="shared" si="3"/>
        <v>0.62</v>
      </c>
    </row>
  </sheetData>
  <phoneticPr fontId="5" type="noConversion"/>
  <hyperlinks>
    <hyperlink ref="L2" r:id="rId1" xr:uid="{BA0BFBA9-E549-44CC-BBFA-5D03D65135DC}"/>
    <hyperlink ref="L3:L8" r:id="rId2" display="https://www.littelfuse.com/products/fuses/automotive-passenger-car/high-current-fuses/298.aspx" xr:uid="{AE3CCC36-BF56-4041-8F2F-EBB67C43875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7639-B0CF-4467-B83F-30E10AAFE92F}">
  <dimension ref="A2:I10"/>
  <sheetViews>
    <sheetView workbookViewId="0">
      <selection activeCell="A2" sqref="A2"/>
    </sheetView>
  </sheetViews>
  <sheetFormatPr defaultRowHeight="14.45"/>
  <cols>
    <col min="1" max="1" width="41.28515625" style="1" bestFit="1" customWidth="1"/>
    <col min="2" max="2" width="12.42578125" style="1" bestFit="1" customWidth="1"/>
    <col min="3" max="3" width="12.42578125" bestFit="1" customWidth="1"/>
    <col min="4" max="4" width="12.42578125" customWidth="1"/>
    <col min="5" max="6" width="12.42578125" bestFit="1" customWidth="1"/>
  </cols>
  <sheetData>
    <row r="2" spans="1:9">
      <c r="A2" s="91" t="s">
        <v>395</v>
      </c>
      <c r="B2" s="91">
        <v>300</v>
      </c>
      <c r="C2" s="91">
        <v>350</v>
      </c>
      <c r="D2" s="91">
        <v>400</v>
      </c>
      <c r="E2" s="91">
        <v>450</v>
      </c>
      <c r="F2" s="91">
        <v>500</v>
      </c>
    </row>
    <row r="3" spans="1:9">
      <c r="A3" s="92">
        <v>500</v>
      </c>
      <c r="B3" s="4">
        <v>10</v>
      </c>
      <c r="C3" s="4">
        <v>70</v>
      </c>
      <c r="D3" s="4">
        <v>100</v>
      </c>
      <c r="E3" s="4">
        <v>1300</v>
      </c>
      <c r="F3" s="4" t="s">
        <v>396</v>
      </c>
    </row>
    <row r="4" spans="1:9">
      <c r="A4" s="92">
        <f>100+A3</f>
        <v>600</v>
      </c>
      <c r="B4" s="4">
        <v>5</v>
      </c>
      <c r="C4" s="4">
        <v>20</v>
      </c>
      <c r="D4" s="4">
        <v>25</v>
      </c>
      <c r="E4" s="4">
        <v>180</v>
      </c>
      <c r="F4" s="4">
        <v>1200</v>
      </c>
      <c r="I4" s="80"/>
    </row>
    <row r="5" spans="1:9">
      <c r="A5" s="92">
        <v>650</v>
      </c>
      <c r="B5" s="4">
        <v>3.5</v>
      </c>
      <c r="C5" s="24"/>
      <c r="D5" s="24"/>
      <c r="E5" s="24"/>
      <c r="F5" s="24"/>
    </row>
    <row r="6" spans="1:9">
      <c r="A6" s="92">
        <f>100+A4</f>
        <v>700</v>
      </c>
      <c r="B6" s="4">
        <v>2.9</v>
      </c>
      <c r="C6" s="4">
        <v>7</v>
      </c>
      <c r="D6" s="4">
        <v>9</v>
      </c>
      <c r="E6" s="4">
        <v>40</v>
      </c>
      <c r="F6" s="4">
        <v>300</v>
      </c>
    </row>
    <row r="7" spans="1:9">
      <c r="A7" s="92">
        <f>100+A6</f>
        <v>800</v>
      </c>
      <c r="B7" s="4">
        <v>1.8</v>
      </c>
      <c r="C7" s="4">
        <v>4</v>
      </c>
      <c r="D7" s="4">
        <v>5</v>
      </c>
      <c r="E7" s="4">
        <v>17</v>
      </c>
      <c r="F7" s="4">
        <v>100</v>
      </c>
    </row>
    <row r="8" spans="1:9">
      <c r="A8" s="92">
        <f>100+A7</f>
        <v>900</v>
      </c>
      <c r="B8" s="4">
        <v>1.2</v>
      </c>
      <c r="C8" s="4">
        <v>2.4</v>
      </c>
      <c r="D8" s="4">
        <v>3</v>
      </c>
      <c r="E8" s="4">
        <v>7</v>
      </c>
      <c r="F8" s="4">
        <v>30</v>
      </c>
    </row>
    <row r="9" spans="1:9">
      <c r="A9" s="92">
        <f>100+A8</f>
        <v>1000</v>
      </c>
      <c r="B9" s="4">
        <v>0.75</v>
      </c>
      <c r="C9" s="4">
        <v>1.7</v>
      </c>
      <c r="D9" s="4">
        <v>2</v>
      </c>
      <c r="E9" s="4">
        <v>4</v>
      </c>
      <c r="F9" s="4">
        <v>10</v>
      </c>
    </row>
    <row r="10" spans="1:9">
      <c r="A10" s="92">
        <v>1200</v>
      </c>
      <c r="B10" s="4">
        <v>0.6</v>
      </c>
      <c r="C10" s="4">
        <v>0.8</v>
      </c>
      <c r="D10" s="4">
        <v>1.2</v>
      </c>
      <c r="E10" s="4">
        <v>2.2000000000000002</v>
      </c>
      <c r="F10" s="4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20E6-1D5B-4AB9-A10B-5AC82D398498}">
  <dimension ref="A1:S50"/>
  <sheetViews>
    <sheetView topLeftCell="B1" workbookViewId="0">
      <selection activeCell="A26" sqref="A26"/>
    </sheetView>
  </sheetViews>
  <sheetFormatPr defaultColWidth="17.28515625" defaultRowHeight="14.45"/>
  <cols>
    <col min="1" max="1" width="17.28515625" style="61"/>
    <col min="2" max="3" width="17.28515625" style="6"/>
    <col min="4" max="4" width="63.28515625" style="48" customWidth="1"/>
    <col min="5" max="5" width="17.28515625" style="6"/>
    <col min="6" max="6" width="9.7109375" style="6" customWidth="1"/>
    <col min="7" max="7" width="14.140625" style="6" customWidth="1"/>
    <col min="8" max="8" width="10.7109375" style="6" customWidth="1"/>
    <col min="9" max="9" width="15.42578125" style="6" customWidth="1"/>
    <col min="10" max="14" width="17.28515625" style="61"/>
    <col min="15" max="15" width="20" style="61" customWidth="1"/>
    <col min="16" max="16384" width="17.28515625" style="61"/>
  </cols>
  <sheetData>
    <row r="1" spans="1:19" s="6" customFormat="1" ht="43.15">
      <c r="A1" s="35" t="s">
        <v>397</v>
      </c>
      <c r="B1" s="35" t="s">
        <v>398</v>
      </c>
      <c r="C1" s="35" t="s">
        <v>399</v>
      </c>
      <c r="D1" s="34" t="s">
        <v>400</v>
      </c>
      <c r="E1" s="220" t="s">
        <v>401</v>
      </c>
      <c r="F1" s="35" t="s">
        <v>402</v>
      </c>
      <c r="G1" s="35" t="s">
        <v>403</v>
      </c>
      <c r="H1" s="71" t="s">
        <v>404</v>
      </c>
      <c r="I1" s="35" t="s">
        <v>405</v>
      </c>
      <c r="K1" s="35" t="s">
        <v>397</v>
      </c>
      <c r="L1" s="35" t="s">
        <v>398</v>
      </c>
      <c r="M1" s="35" t="s">
        <v>399</v>
      </c>
      <c r="N1" s="35" t="s">
        <v>406</v>
      </c>
      <c r="O1" s="220" t="s">
        <v>401</v>
      </c>
      <c r="P1" s="35" t="s">
        <v>402</v>
      </c>
      <c r="Q1" s="35" t="s">
        <v>403</v>
      </c>
      <c r="R1" s="71" t="s">
        <v>404</v>
      </c>
      <c r="S1" s="35" t="s">
        <v>405</v>
      </c>
    </row>
    <row r="2" spans="1:19" ht="16.899999999999999" customHeight="1">
      <c r="A2" s="59" t="s">
        <v>47</v>
      </c>
      <c r="B2" s="60" t="s">
        <v>51</v>
      </c>
      <c r="C2" s="60">
        <v>143</v>
      </c>
      <c r="D2" s="59" t="s">
        <v>407</v>
      </c>
      <c r="E2" s="60">
        <v>90</v>
      </c>
      <c r="F2" s="5">
        <v>120</v>
      </c>
      <c r="G2" s="5">
        <v>389</v>
      </c>
      <c r="H2" s="5">
        <v>0.188</v>
      </c>
      <c r="I2" s="5">
        <v>3.5</v>
      </c>
      <c r="J2" s="33"/>
      <c r="K2" s="59" t="s">
        <v>408</v>
      </c>
      <c r="L2" s="60" t="s">
        <v>51</v>
      </c>
      <c r="M2" s="60">
        <v>143</v>
      </c>
      <c r="N2" s="58" t="s">
        <v>55</v>
      </c>
      <c r="O2" s="60">
        <v>90</v>
      </c>
      <c r="P2" s="5">
        <v>120</v>
      </c>
      <c r="Q2" s="5">
        <v>286</v>
      </c>
      <c r="R2" s="5">
        <v>0.188</v>
      </c>
      <c r="S2" s="5">
        <v>4.7</v>
      </c>
    </row>
    <row r="3" spans="1:19" ht="15" customHeight="1">
      <c r="A3" s="59" t="s">
        <v>47</v>
      </c>
      <c r="B3" s="60" t="s">
        <v>51</v>
      </c>
      <c r="C3" s="60">
        <v>143</v>
      </c>
      <c r="D3" s="59" t="s">
        <v>407</v>
      </c>
      <c r="E3" s="60">
        <v>90</v>
      </c>
      <c r="F3" s="5">
        <v>95</v>
      </c>
      <c r="G3" s="5">
        <v>328</v>
      </c>
      <c r="H3" s="5">
        <v>0.23599999999999999</v>
      </c>
      <c r="I3" s="5">
        <v>3.3</v>
      </c>
      <c r="K3" s="59" t="s">
        <v>408</v>
      </c>
      <c r="L3" s="60" t="s">
        <v>51</v>
      </c>
      <c r="M3" s="60">
        <v>143</v>
      </c>
      <c r="N3" s="58" t="s">
        <v>55</v>
      </c>
      <c r="O3" s="60">
        <v>90</v>
      </c>
      <c r="P3" s="5">
        <v>95</v>
      </c>
      <c r="Q3" s="5">
        <v>248</v>
      </c>
      <c r="R3" s="5">
        <v>0.23599999999999999</v>
      </c>
      <c r="S3" s="5">
        <v>4.3</v>
      </c>
    </row>
    <row r="4" spans="1:19" ht="16.149999999999999" customHeight="1">
      <c r="A4" s="59" t="s">
        <v>47</v>
      </c>
      <c r="B4" s="60" t="s">
        <v>51</v>
      </c>
      <c r="C4" s="60">
        <v>143</v>
      </c>
      <c r="D4" s="59" t="s">
        <v>407</v>
      </c>
      <c r="E4" s="60">
        <v>90</v>
      </c>
      <c r="F4" s="5">
        <v>70</v>
      </c>
      <c r="G4" s="5">
        <v>274</v>
      </c>
      <c r="H4" s="5">
        <v>0.32700000000000001</v>
      </c>
      <c r="I4" s="5">
        <v>2.8</v>
      </c>
      <c r="K4" s="59" t="s">
        <v>408</v>
      </c>
      <c r="L4" s="60" t="s">
        <v>51</v>
      </c>
      <c r="M4" s="60">
        <v>143</v>
      </c>
      <c r="N4" s="58" t="s">
        <v>55</v>
      </c>
      <c r="O4" s="60">
        <v>90</v>
      </c>
      <c r="P4" s="5">
        <v>70</v>
      </c>
      <c r="Q4" s="5">
        <v>204</v>
      </c>
      <c r="R4" s="5">
        <v>0.32700000000000001</v>
      </c>
      <c r="S4" s="5">
        <v>3.8</v>
      </c>
    </row>
    <row r="5" spans="1:19" ht="16.149999999999999" customHeight="1">
      <c r="A5" s="59" t="s">
        <v>47</v>
      </c>
      <c r="B5" s="60" t="s">
        <v>51</v>
      </c>
      <c r="C5" s="60">
        <v>143</v>
      </c>
      <c r="D5" s="59" t="s">
        <v>407</v>
      </c>
      <c r="E5" s="60">
        <v>90</v>
      </c>
      <c r="F5" s="5">
        <v>50</v>
      </c>
      <c r="G5" s="5">
        <v>218</v>
      </c>
      <c r="H5" s="5">
        <v>0.47099999999999997</v>
      </c>
      <c r="I5" s="5">
        <v>2.5</v>
      </c>
      <c r="K5" s="59" t="s">
        <v>408</v>
      </c>
      <c r="L5" s="60" t="s">
        <v>51</v>
      </c>
      <c r="M5" s="60">
        <v>143</v>
      </c>
      <c r="N5" s="58" t="s">
        <v>55</v>
      </c>
      <c r="O5" s="60">
        <v>90</v>
      </c>
      <c r="P5" s="5">
        <v>50</v>
      </c>
      <c r="Q5" s="5">
        <v>167</v>
      </c>
      <c r="R5" s="5">
        <v>0.47099999999999997</v>
      </c>
      <c r="S5" s="5">
        <v>3.2</v>
      </c>
    </row>
    <row r="6" spans="1:19">
      <c r="A6" s="59"/>
      <c r="B6" s="60"/>
      <c r="C6" s="60"/>
      <c r="D6" s="58"/>
      <c r="E6" s="60"/>
      <c r="F6" s="5"/>
      <c r="G6" s="5"/>
      <c r="H6" s="5"/>
      <c r="I6" s="5"/>
      <c r="K6" s="59"/>
      <c r="L6" s="60"/>
      <c r="M6" s="60"/>
      <c r="N6" s="58"/>
      <c r="O6" s="60"/>
      <c r="P6" s="5"/>
      <c r="Q6" s="5"/>
      <c r="R6" s="5"/>
      <c r="S6" s="5"/>
    </row>
    <row r="7" spans="1:19" ht="14.45" customHeight="1">
      <c r="A7" s="59" t="s">
        <v>408</v>
      </c>
      <c r="B7" s="60" t="s">
        <v>409</v>
      </c>
      <c r="C7" s="60">
        <v>150</v>
      </c>
      <c r="D7" s="59" t="s">
        <v>407</v>
      </c>
      <c r="E7" s="60">
        <v>110</v>
      </c>
      <c r="F7" s="5">
        <v>120</v>
      </c>
      <c r="G7" s="5">
        <v>466</v>
      </c>
      <c r="H7" s="5">
        <v>0.188</v>
      </c>
      <c r="I7" s="5">
        <v>2.9</v>
      </c>
      <c r="K7" s="59" t="s">
        <v>47</v>
      </c>
      <c r="L7" s="60" t="s">
        <v>409</v>
      </c>
      <c r="M7" s="60">
        <v>150</v>
      </c>
      <c r="N7" s="58" t="s">
        <v>55</v>
      </c>
      <c r="O7" s="60">
        <v>110</v>
      </c>
      <c r="P7" s="5">
        <v>120</v>
      </c>
      <c r="Q7" s="5">
        <v>364</v>
      </c>
      <c r="R7" s="5">
        <v>0.188</v>
      </c>
      <c r="S7" s="5">
        <v>3.7</v>
      </c>
    </row>
    <row r="8" spans="1:19" ht="14.45" customHeight="1">
      <c r="A8" s="59" t="s">
        <v>408</v>
      </c>
      <c r="B8" s="60" t="s">
        <v>409</v>
      </c>
      <c r="C8" s="60">
        <v>150</v>
      </c>
      <c r="D8" s="59" t="s">
        <v>407</v>
      </c>
      <c r="E8" s="60">
        <v>110</v>
      </c>
      <c r="F8" s="5">
        <v>95</v>
      </c>
      <c r="G8" s="5">
        <v>395</v>
      </c>
      <c r="H8" s="5">
        <v>0.23599999999999999</v>
      </c>
      <c r="I8" s="5">
        <v>2.7</v>
      </c>
      <c r="K8" s="59" t="s">
        <v>47</v>
      </c>
      <c r="L8" s="60" t="s">
        <v>409</v>
      </c>
      <c r="M8" s="60">
        <v>150</v>
      </c>
      <c r="N8" s="58" t="s">
        <v>55</v>
      </c>
      <c r="O8" s="60">
        <v>110</v>
      </c>
      <c r="P8" s="5">
        <v>95</v>
      </c>
      <c r="Q8" s="5">
        <v>312</v>
      </c>
      <c r="R8" s="5">
        <v>0.23599999999999999</v>
      </c>
      <c r="S8" s="5">
        <v>3.4</v>
      </c>
    </row>
    <row r="9" spans="1:19" ht="13.15" customHeight="1">
      <c r="A9" s="59" t="s">
        <v>408</v>
      </c>
      <c r="B9" s="60" t="s">
        <v>409</v>
      </c>
      <c r="C9" s="60">
        <v>150</v>
      </c>
      <c r="D9" s="59" t="s">
        <v>407</v>
      </c>
      <c r="E9" s="60">
        <v>110</v>
      </c>
      <c r="F9" s="5">
        <v>70</v>
      </c>
      <c r="G9" s="5">
        <v>329</v>
      </c>
      <c r="H9" s="5">
        <v>0.32700000000000001</v>
      </c>
      <c r="I9" s="5">
        <v>2.2999999999999998</v>
      </c>
      <c r="K9" s="59" t="s">
        <v>47</v>
      </c>
      <c r="L9" s="60" t="s">
        <v>409</v>
      </c>
      <c r="M9" s="60">
        <v>150</v>
      </c>
      <c r="N9" s="58" t="s">
        <v>55</v>
      </c>
      <c r="O9" s="60">
        <v>110</v>
      </c>
      <c r="P9" s="5">
        <v>70</v>
      </c>
      <c r="Q9" s="5">
        <v>263</v>
      </c>
      <c r="R9" s="5">
        <v>0.32700000000000001</v>
      </c>
      <c r="S9" s="5">
        <v>2.9</v>
      </c>
    </row>
    <row r="10" spans="1:19" ht="13.9" customHeight="1">
      <c r="A10" s="59" t="s">
        <v>408</v>
      </c>
      <c r="B10" s="60" t="s">
        <v>409</v>
      </c>
      <c r="C10" s="60">
        <v>150</v>
      </c>
      <c r="D10" s="59" t="s">
        <v>407</v>
      </c>
      <c r="E10" s="60">
        <v>110</v>
      </c>
      <c r="F10" s="5">
        <v>50</v>
      </c>
      <c r="G10" s="5">
        <v>263</v>
      </c>
      <c r="H10" s="5">
        <v>0.47099999999999997</v>
      </c>
      <c r="I10" s="5">
        <v>2</v>
      </c>
      <c r="K10" s="59" t="s">
        <v>47</v>
      </c>
      <c r="L10" s="60" t="s">
        <v>409</v>
      </c>
      <c r="M10" s="60">
        <v>150</v>
      </c>
      <c r="N10" s="58" t="s">
        <v>55</v>
      </c>
      <c r="O10" s="60">
        <v>110</v>
      </c>
      <c r="P10" s="5">
        <v>50</v>
      </c>
      <c r="Q10" s="5">
        <v>207</v>
      </c>
      <c r="R10" s="5">
        <v>0.47099999999999997</v>
      </c>
      <c r="S10" s="5">
        <v>2.6</v>
      </c>
    </row>
    <row r="12" spans="1:19" ht="14.45" customHeight="1"/>
    <row r="13" spans="1:19" ht="14.45" customHeight="1"/>
    <row r="14" spans="1:19" ht="15" customHeight="1"/>
    <row r="15" spans="1:19" ht="16.149999999999999" customHeight="1">
      <c r="C15" s="33" t="s">
        <v>410</v>
      </c>
    </row>
    <row r="16" spans="1:19">
      <c r="C16" s="62" t="s">
        <v>411</v>
      </c>
    </row>
    <row r="17" spans="3:3">
      <c r="C17" s="62" t="s">
        <v>412</v>
      </c>
    </row>
    <row r="18" spans="3:3">
      <c r="C18" s="62" t="s">
        <v>413</v>
      </c>
    </row>
    <row r="19" spans="3:3">
      <c r="C19" s="62"/>
    </row>
    <row r="20" spans="3:3">
      <c r="C20" s="62" t="s">
        <v>414</v>
      </c>
    </row>
    <row r="21" spans="3:3">
      <c r="C21" s="61"/>
    </row>
    <row r="22" spans="3:3" ht="15">
      <c r="C22" s="63" t="s">
        <v>415</v>
      </c>
    </row>
    <row r="23" spans="3:3">
      <c r="C23" s="61" t="s">
        <v>416</v>
      </c>
    </row>
    <row r="41" spans="3:3">
      <c r="C41" s="61"/>
    </row>
    <row r="42" spans="3:3">
      <c r="C42" s="61"/>
    </row>
    <row r="43" spans="3:3">
      <c r="C43" s="61"/>
    </row>
    <row r="44" spans="3:3">
      <c r="C44" s="61"/>
    </row>
    <row r="45" spans="3:3">
      <c r="C45" s="61"/>
    </row>
    <row r="46" spans="3:3">
      <c r="C46" s="61"/>
    </row>
    <row r="47" spans="3:3">
      <c r="C47" s="61"/>
    </row>
    <row r="48" spans="3:3">
      <c r="C48" s="61"/>
    </row>
    <row r="49" spans="3:3">
      <c r="C49" s="61"/>
    </row>
    <row r="50" spans="3:3">
      <c r="C50" s="61"/>
    </row>
  </sheetData>
  <hyperlinks>
    <hyperlink ref="C16" r:id="rId1" xr:uid="{4A032AE3-5BB3-4DE4-A6BF-F9512F1C9270}"/>
    <hyperlink ref="C17:C18" r:id="rId2" display="https://www.jcalc.net/cable-sizing-calculator-as3008" xr:uid="{99AABEBF-DE2F-4640-BA38-78AFEAF5090F}"/>
    <hyperlink ref="C20" r:id="rId3" xr:uid="{D697A374-204F-4EA9-BE85-C66D774C15D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FFC6-2F10-45F0-8384-410863EFD9DE}">
  <dimension ref="A1:R7"/>
  <sheetViews>
    <sheetView workbookViewId="0">
      <selection activeCell="C14" sqref="C14"/>
    </sheetView>
  </sheetViews>
  <sheetFormatPr defaultRowHeight="14.45"/>
  <cols>
    <col min="1" max="1" width="14.85546875" customWidth="1"/>
    <col min="2" max="2" width="16.28515625" customWidth="1"/>
    <col min="3" max="3" width="23.28515625" customWidth="1"/>
  </cols>
  <sheetData>
    <row r="1" spans="1:18" s="61" customFormat="1" ht="28.9">
      <c r="A1" s="35" t="s">
        <v>417</v>
      </c>
      <c r="B1" s="35" t="s">
        <v>418</v>
      </c>
      <c r="C1" s="35" t="s">
        <v>419</v>
      </c>
    </row>
    <row r="2" spans="1:18" s="61" customFormat="1">
      <c r="A2" s="188">
        <v>1</v>
      </c>
      <c r="B2" s="60">
        <v>15</v>
      </c>
      <c r="C2" s="60" t="s">
        <v>420</v>
      </c>
    </row>
    <row r="3" spans="1:18" s="61" customFormat="1">
      <c r="A3" s="188">
        <v>0.6</v>
      </c>
      <c r="B3" s="60">
        <v>9</v>
      </c>
      <c r="C3" s="60" t="s">
        <v>421</v>
      </c>
    </row>
    <row r="4" spans="1:18" s="61" customFormat="1">
      <c r="A4" s="188">
        <v>0.3</v>
      </c>
      <c r="B4" s="60">
        <v>4.5</v>
      </c>
      <c r="C4" s="60" t="s">
        <v>422</v>
      </c>
    </row>
    <row r="5" spans="1:18" s="61" customFormat="1">
      <c r="A5" s="188">
        <v>0.25</v>
      </c>
      <c r="B5" s="60">
        <v>3.75</v>
      </c>
      <c r="C5" s="60" t="s">
        <v>423</v>
      </c>
    </row>
    <row r="6" spans="1:18">
      <c r="A6" s="1"/>
      <c r="B6" s="1"/>
      <c r="C6" s="1"/>
      <c r="R6" t="s">
        <v>424</v>
      </c>
    </row>
    <row r="7" spans="1:18" ht="18">
      <c r="A7" s="187"/>
      <c r="B7" s="1"/>
      <c r="C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59B0-DD7A-4D3E-A9A8-25A9090980ED}">
  <dimension ref="A1:O101"/>
  <sheetViews>
    <sheetView workbookViewId="0">
      <pane ySplit="1" topLeftCell="A2" activePane="bottomLeft" state="frozen"/>
      <selection pane="bottomLeft" activeCell="E88" sqref="E88"/>
    </sheetView>
  </sheetViews>
  <sheetFormatPr defaultRowHeight="14.45"/>
  <cols>
    <col min="1" max="1" width="11.85546875" style="1" bestFit="1" customWidth="1"/>
    <col min="2" max="3" width="11.85546875" style="1" customWidth="1"/>
    <col min="4" max="4" width="9.5703125" bestFit="1" customWidth="1"/>
    <col min="5" max="5" width="7.28515625" bestFit="1" customWidth="1"/>
    <col min="6" max="6" width="6.7109375" bestFit="1" customWidth="1"/>
    <col min="7" max="7" width="20.7109375" bestFit="1" customWidth="1"/>
    <col min="8" max="8" width="23.28515625" style="48" bestFit="1" customWidth="1"/>
    <col min="9" max="9" width="17.42578125" style="2" bestFit="1" customWidth="1"/>
    <col min="10" max="10" width="39" bestFit="1" customWidth="1"/>
    <col min="13" max="13" width="10.5703125" style="1" bestFit="1" customWidth="1"/>
    <col min="14" max="14" width="10.5703125" bestFit="1" customWidth="1"/>
    <col min="15" max="15" width="11.140625" customWidth="1"/>
  </cols>
  <sheetData>
    <row r="1" spans="1:15" s="33" customFormat="1" ht="43.15">
      <c r="A1" s="34" t="s">
        <v>425</v>
      </c>
      <c r="B1" s="34" t="s">
        <v>426</v>
      </c>
      <c r="C1" s="34" t="s">
        <v>427</v>
      </c>
      <c r="D1" s="35" t="s">
        <v>398</v>
      </c>
      <c r="E1" s="35" t="s">
        <v>428</v>
      </c>
      <c r="F1" s="35" t="s">
        <v>429</v>
      </c>
      <c r="G1" s="34" t="s">
        <v>53</v>
      </c>
      <c r="H1" s="34" t="s">
        <v>430</v>
      </c>
      <c r="I1" s="35" t="s">
        <v>431</v>
      </c>
      <c r="J1" s="34" t="s">
        <v>186</v>
      </c>
    </row>
    <row r="2" spans="1:15">
      <c r="A2" s="199">
        <v>120</v>
      </c>
      <c r="B2" s="202" t="s">
        <v>432</v>
      </c>
      <c r="C2" s="202"/>
      <c r="D2" s="199"/>
      <c r="E2" s="199"/>
      <c r="F2" s="199"/>
      <c r="G2" s="199" t="s">
        <v>138</v>
      </c>
      <c r="H2" s="191" t="s">
        <v>433</v>
      </c>
      <c r="I2" s="3" t="s">
        <v>434</v>
      </c>
      <c r="J2" s="56" t="s">
        <v>435</v>
      </c>
    </row>
    <row r="3" spans="1:15">
      <c r="A3" s="200"/>
      <c r="B3" s="203"/>
      <c r="C3" s="203"/>
      <c r="D3" s="200"/>
      <c r="E3" s="200"/>
      <c r="F3" s="200"/>
      <c r="G3" s="200"/>
      <c r="H3" s="191"/>
      <c r="I3" s="3" t="s">
        <v>436</v>
      </c>
      <c r="J3" s="24"/>
    </row>
    <row r="4" spans="1:15">
      <c r="A4" s="200"/>
      <c r="B4" s="203"/>
      <c r="C4" s="203"/>
      <c r="D4" s="200"/>
      <c r="E4" s="200"/>
      <c r="F4" s="200"/>
      <c r="G4" s="200"/>
      <c r="H4" s="47" t="s">
        <v>437</v>
      </c>
      <c r="I4" s="3" t="s">
        <v>438</v>
      </c>
      <c r="J4" s="24"/>
    </row>
    <row r="5" spans="1:15">
      <c r="A5" s="200"/>
      <c r="B5" s="203"/>
      <c r="C5" s="203"/>
      <c r="D5" s="200"/>
      <c r="E5" s="200"/>
      <c r="F5" s="200"/>
      <c r="G5" s="200"/>
      <c r="H5" s="191" t="s">
        <v>439</v>
      </c>
      <c r="I5" s="3" t="s">
        <v>440</v>
      </c>
      <c r="J5" s="24"/>
    </row>
    <row r="6" spans="1:15">
      <c r="A6" s="200"/>
      <c r="B6" s="203"/>
      <c r="C6" s="203"/>
      <c r="D6" s="200"/>
      <c r="E6" s="200"/>
      <c r="F6" s="200"/>
      <c r="G6" s="200"/>
      <c r="H6" s="191"/>
      <c r="I6" s="3" t="s">
        <v>441</v>
      </c>
      <c r="J6" s="24"/>
    </row>
    <row r="7" spans="1:15">
      <c r="A7" s="200"/>
      <c r="B7" s="203"/>
      <c r="C7" s="203"/>
      <c r="D7" s="200"/>
      <c r="E7" s="200"/>
      <c r="F7" s="200"/>
      <c r="G7" s="200"/>
      <c r="H7" s="191"/>
      <c r="I7" s="3" t="s">
        <v>442</v>
      </c>
      <c r="J7" s="24"/>
    </row>
    <row r="8" spans="1:15">
      <c r="A8" s="200"/>
      <c r="B8" s="203"/>
      <c r="C8" s="203"/>
      <c r="D8" s="200"/>
      <c r="E8" s="200"/>
      <c r="F8" s="200"/>
      <c r="G8" s="200"/>
      <c r="H8" s="191"/>
      <c r="I8" s="3" t="s">
        <v>443</v>
      </c>
      <c r="J8" s="24"/>
    </row>
    <row r="9" spans="1:15">
      <c r="A9" s="200"/>
      <c r="B9" s="203"/>
      <c r="C9" s="203"/>
      <c r="D9" s="200"/>
      <c r="E9" s="200"/>
      <c r="F9" s="200"/>
      <c r="G9" s="200"/>
      <c r="H9" s="191"/>
      <c r="I9" s="3" t="s">
        <v>440</v>
      </c>
      <c r="J9" s="24"/>
    </row>
    <row r="10" spans="1:15">
      <c r="A10" s="200"/>
      <c r="B10" s="203"/>
      <c r="C10" s="203"/>
      <c r="D10" s="200"/>
      <c r="E10" s="200"/>
      <c r="F10" s="200"/>
      <c r="G10" s="200"/>
      <c r="H10" s="191"/>
      <c r="I10" s="3" t="s">
        <v>444</v>
      </c>
      <c r="J10" s="24"/>
    </row>
    <row r="11" spans="1:15">
      <c r="A11" s="200"/>
      <c r="B11" s="203"/>
      <c r="C11" s="203"/>
      <c r="D11" s="200"/>
      <c r="E11" s="200"/>
      <c r="F11" s="200"/>
      <c r="G11" s="200"/>
      <c r="H11" s="191"/>
      <c r="I11" s="3" t="s">
        <v>445</v>
      </c>
      <c r="J11" s="24"/>
    </row>
    <row r="12" spans="1:15">
      <c r="A12" s="200"/>
      <c r="B12" s="203"/>
      <c r="C12" s="203"/>
      <c r="D12" s="200"/>
      <c r="E12" s="200"/>
      <c r="F12" s="200"/>
      <c r="G12" s="200"/>
      <c r="H12" s="191"/>
      <c r="I12" s="3" t="s">
        <v>446</v>
      </c>
      <c r="J12" s="24"/>
    </row>
    <row r="13" spans="1:15">
      <c r="A13" s="200"/>
      <c r="B13" s="203"/>
      <c r="C13" s="203"/>
      <c r="D13" s="200"/>
      <c r="E13" s="200"/>
      <c r="F13" s="200"/>
      <c r="G13" s="200"/>
      <c r="H13" s="191" t="s">
        <v>447</v>
      </c>
      <c r="I13" s="3" t="s">
        <v>443</v>
      </c>
      <c r="J13" s="24"/>
    </row>
    <row r="14" spans="1:15">
      <c r="A14" s="200"/>
      <c r="B14" s="203"/>
      <c r="C14" s="203"/>
      <c r="D14" s="200"/>
      <c r="E14" s="200"/>
      <c r="F14" s="200"/>
      <c r="G14" s="200"/>
      <c r="H14" s="191"/>
      <c r="I14" s="3" t="s">
        <v>440</v>
      </c>
      <c r="J14" s="24"/>
    </row>
    <row r="15" spans="1:15">
      <c r="A15" s="200"/>
      <c r="B15" s="203"/>
      <c r="C15" s="203"/>
      <c r="D15" s="200"/>
      <c r="E15" s="200"/>
      <c r="F15" s="200"/>
      <c r="G15" s="200"/>
      <c r="H15" s="47" t="s">
        <v>448</v>
      </c>
      <c r="I15" s="3" t="s">
        <v>449</v>
      </c>
      <c r="J15" s="24"/>
    </row>
    <row r="16" spans="1:15">
      <c r="A16" s="200"/>
      <c r="B16" s="203"/>
      <c r="C16" s="203"/>
      <c r="D16" s="200"/>
      <c r="E16" s="200"/>
      <c r="F16" s="200"/>
      <c r="G16" s="200"/>
      <c r="H16" s="191" t="s">
        <v>450</v>
      </c>
      <c r="I16" s="3" t="s">
        <v>451</v>
      </c>
      <c r="J16" s="24"/>
      <c r="O16" t="s">
        <v>149</v>
      </c>
    </row>
    <row r="17" spans="1:10">
      <c r="A17" s="200"/>
      <c r="B17" s="203"/>
      <c r="C17" s="203"/>
      <c r="D17" s="200"/>
      <c r="E17" s="200"/>
      <c r="F17" s="200"/>
      <c r="G17" s="200"/>
      <c r="H17" s="191"/>
      <c r="I17" s="3" t="s">
        <v>443</v>
      </c>
      <c r="J17" s="24"/>
    </row>
    <row r="18" spans="1:10">
      <c r="A18" s="201"/>
      <c r="B18" s="204"/>
      <c r="C18" s="204"/>
      <c r="D18" s="201"/>
      <c r="E18" s="201"/>
      <c r="F18" s="201"/>
      <c r="G18" s="201"/>
      <c r="H18" s="47" t="s">
        <v>452</v>
      </c>
      <c r="I18" s="3" t="s">
        <v>440</v>
      </c>
      <c r="J18" s="24"/>
    </row>
    <row r="19" spans="1:10">
      <c r="A19" s="199">
        <v>70</v>
      </c>
      <c r="B19" s="202" t="s">
        <v>453</v>
      </c>
      <c r="C19" s="199"/>
      <c r="D19" s="199"/>
      <c r="E19" s="199"/>
      <c r="F19" s="199">
        <v>190</v>
      </c>
      <c r="G19" s="199" t="s">
        <v>138</v>
      </c>
      <c r="H19" s="196" t="s">
        <v>454</v>
      </c>
      <c r="I19" s="3">
        <v>777</v>
      </c>
      <c r="J19" s="56" t="s">
        <v>455</v>
      </c>
    </row>
    <row r="20" spans="1:10">
      <c r="A20" s="200"/>
      <c r="B20" s="203"/>
      <c r="C20" s="200"/>
      <c r="D20" s="200"/>
      <c r="E20" s="200"/>
      <c r="F20" s="200"/>
      <c r="G20" s="200"/>
      <c r="H20" s="197"/>
      <c r="I20" s="3" t="s">
        <v>456</v>
      </c>
      <c r="J20" s="24"/>
    </row>
    <row r="21" spans="1:10">
      <c r="A21" s="200"/>
      <c r="B21" s="203"/>
      <c r="C21" s="200"/>
      <c r="D21" s="200"/>
      <c r="E21" s="200"/>
      <c r="F21" s="200"/>
      <c r="G21" s="200"/>
      <c r="H21" s="197"/>
      <c r="I21" s="3" t="s">
        <v>457</v>
      </c>
      <c r="J21" s="24"/>
    </row>
    <row r="22" spans="1:10">
      <c r="A22" s="200"/>
      <c r="B22" s="203"/>
      <c r="C22" s="200"/>
      <c r="D22" s="200"/>
      <c r="E22" s="200"/>
      <c r="F22" s="200"/>
      <c r="G22" s="200"/>
      <c r="H22" s="197"/>
      <c r="I22" s="3" t="s">
        <v>458</v>
      </c>
      <c r="J22" s="24"/>
    </row>
    <row r="23" spans="1:10">
      <c r="A23" s="200"/>
      <c r="B23" s="203"/>
      <c r="C23" s="200"/>
      <c r="D23" s="200"/>
      <c r="E23" s="200"/>
      <c r="F23" s="200"/>
      <c r="G23" s="200"/>
      <c r="H23" s="197"/>
      <c r="I23" s="3" t="s">
        <v>459</v>
      </c>
      <c r="J23" s="24"/>
    </row>
    <row r="24" spans="1:10">
      <c r="A24" s="200"/>
      <c r="B24" s="203"/>
      <c r="C24" s="200"/>
      <c r="D24" s="200"/>
      <c r="E24" s="200"/>
      <c r="F24" s="200"/>
      <c r="G24" s="200"/>
      <c r="H24" s="197"/>
      <c r="I24" s="3" t="s">
        <v>460</v>
      </c>
      <c r="J24" s="24"/>
    </row>
    <row r="25" spans="1:10">
      <c r="A25" s="200"/>
      <c r="B25" s="203"/>
      <c r="C25" s="200"/>
      <c r="D25" s="200"/>
      <c r="E25" s="200"/>
      <c r="F25" s="200"/>
      <c r="G25" s="200"/>
      <c r="H25" s="198"/>
      <c r="I25" s="3" t="s">
        <v>461</v>
      </c>
      <c r="J25" s="24"/>
    </row>
    <row r="26" spans="1:10">
      <c r="A26" s="200"/>
      <c r="B26" s="203"/>
      <c r="C26" s="200"/>
      <c r="D26" s="200"/>
      <c r="E26" s="200"/>
      <c r="F26" s="200"/>
      <c r="G26" s="200"/>
      <c r="H26" s="196" t="s">
        <v>462</v>
      </c>
      <c r="I26" s="3">
        <v>994</v>
      </c>
      <c r="J26" s="24"/>
    </row>
    <row r="27" spans="1:10">
      <c r="A27" s="200"/>
      <c r="B27" s="203"/>
      <c r="C27" s="200"/>
      <c r="D27" s="200"/>
      <c r="E27" s="200"/>
      <c r="F27" s="200"/>
      <c r="G27" s="200"/>
      <c r="H27" s="197"/>
      <c r="I27" s="3" t="s">
        <v>463</v>
      </c>
      <c r="J27" s="24"/>
    </row>
    <row r="28" spans="1:10">
      <c r="A28" s="200"/>
      <c r="B28" s="203"/>
      <c r="C28" s="200"/>
      <c r="D28" s="200"/>
      <c r="E28" s="200"/>
      <c r="F28" s="200"/>
      <c r="G28" s="200"/>
      <c r="H28" s="198"/>
      <c r="I28" s="3" t="s">
        <v>464</v>
      </c>
      <c r="J28" s="24"/>
    </row>
    <row r="29" spans="1:10">
      <c r="A29" s="200"/>
      <c r="B29" s="203"/>
      <c r="C29" s="200"/>
      <c r="D29" s="200"/>
      <c r="E29" s="200"/>
      <c r="F29" s="200"/>
      <c r="G29" s="200"/>
      <c r="H29" s="47" t="s">
        <v>465</v>
      </c>
      <c r="I29" s="3" t="s">
        <v>466</v>
      </c>
      <c r="J29" s="24"/>
    </row>
    <row r="30" spans="1:10">
      <c r="A30" s="200"/>
      <c r="B30" s="203"/>
      <c r="C30" s="200"/>
      <c r="D30" s="200"/>
      <c r="E30" s="200"/>
      <c r="F30" s="200"/>
      <c r="G30" s="200"/>
      <c r="H30" s="196" t="s">
        <v>467</v>
      </c>
      <c r="I30" s="3">
        <v>5230</v>
      </c>
      <c r="J30" s="24"/>
    </row>
    <row r="31" spans="1:10">
      <c r="A31" s="200"/>
      <c r="B31" s="203"/>
      <c r="C31" s="200"/>
      <c r="D31" s="200"/>
      <c r="E31" s="200"/>
      <c r="F31" s="200"/>
      <c r="G31" s="200"/>
      <c r="H31" s="197"/>
      <c r="I31" s="3">
        <v>5130</v>
      </c>
      <c r="J31" s="24"/>
    </row>
    <row r="32" spans="1:10">
      <c r="A32" s="200"/>
      <c r="B32" s="203"/>
      <c r="C32" s="200"/>
      <c r="D32" s="200"/>
      <c r="E32" s="200"/>
      <c r="F32" s="200"/>
      <c r="G32" s="200"/>
      <c r="H32" s="197"/>
      <c r="I32" s="3" t="s">
        <v>468</v>
      </c>
      <c r="J32" s="24"/>
    </row>
    <row r="33" spans="1:10">
      <c r="A33" s="200"/>
      <c r="B33" s="203"/>
      <c r="C33" s="200"/>
      <c r="D33" s="200"/>
      <c r="E33" s="200"/>
      <c r="F33" s="200"/>
      <c r="G33" s="200"/>
      <c r="H33" s="198"/>
      <c r="I33" s="3" t="s">
        <v>469</v>
      </c>
      <c r="J33" s="24"/>
    </row>
    <row r="34" spans="1:10">
      <c r="A34" s="200"/>
      <c r="B34" s="203"/>
      <c r="C34" s="200"/>
      <c r="D34" s="200"/>
      <c r="E34" s="200"/>
      <c r="F34" s="200"/>
      <c r="G34" s="200"/>
      <c r="H34" s="47" t="s">
        <v>470</v>
      </c>
      <c r="I34" s="3" t="s">
        <v>471</v>
      </c>
      <c r="J34" s="24"/>
    </row>
    <row r="35" spans="1:10">
      <c r="A35" s="201"/>
      <c r="B35" s="204"/>
      <c r="C35" s="201"/>
      <c r="D35" s="201"/>
      <c r="E35" s="201"/>
      <c r="F35" s="201"/>
      <c r="G35" s="201"/>
      <c r="H35" s="47" t="s">
        <v>472</v>
      </c>
      <c r="I35" s="3" t="s">
        <v>464</v>
      </c>
      <c r="J35" s="24"/>
    </row>
    <row r="36" spans="1:10">
      <c r="A36" s="199">
        <v>55</v>
      </c>
      <c r="B36" s="199">
        <v>0</v>
      </c>
      <c r="C36" s="199"/>
      <c r="D36" s="199"/>
      <c r="E36" s="199"/>
      <c r="F36" s="199">
        <v>777</v>
      </c>
      <c r="G36" s="199" t="s">
        <v>138</v>
      </c>
      <c r="H36" s="47" t="s">
        <v>454</v>
      </c>
      <c r="I36" s="3" t="s">
        <v>473</v>
      </c>
      <c r="J36" s="56" t="s">
        <v>474</v>
      </c>
    </row>
    <row r="37" spans="1:10">
      <c r="A37" s="200"/>
      <c r="B37" s="200"/>
      <c r="C37" s="200"/>
      <c r="D37" s="200"/>
      <c r="E37" s="200"/>
      <c r="F37" s="200"/>
      <c r="G37" s="200"/>
      <c r="H37" s="196" t="s">
        <v>465</v>
      </c>
      <c r="I37" s="3" t="s">
        <v>475</v>
      </c>
      <c r="J37" s="24"/>
    </row>
    <row r="38" spans="1:10">
      <c r="A38" s="200"/>
      <c r="B38" s="200"/>
      <c r="C38" s="200"/>
      <c r="D38" s="200"/>
      <c r="E38" s="200"/>
      <c r="F38" s="200"/>
      <c r="G38" s="200"/>
      <c r="H38" s="197"/>
      <c r="I38" s="3">
        <v>797</v>
      </c>
      <c r="J38" s="24"/>
    </row>
    <row r="39" spans="1:10">
      <c r="A39" s="200"/>
      <c r="B39" s="200"/>
      <c r="C39" s="200"/>
      <c r="D39" s="200"/>
      <c r="E39" s="200"/>
      <c r="F39" s="200"/>
      <c r="G39" s="200"/>
      <c r="H39" s="197"/>
      <c r="I39" s="3" t="s">
        <v>476</v>
      </c>
      <c r="J39" s="24"/>
    </row>
    <row r="40" spans="1:10">
      <c r="A40" s="200"/>
      <c r="B40" s="200"/>
      <c r="C40" s="200"/>
      <c r="D40" s="200"/>
      <c r="E40" s="200"/>
      <c r="F40" s="200"/>
      <c r="G40" s="200"/>
      <c r="H40" s="197"/>
      <c r="I40" s="3" t="s">
        <v>477</v>
      </c>
      <c r="J40" s="24"/>
    </row>
    <row r="41" spans="1:10">
      <c r="A41" s="200"/>
      <c r="B41" s="200"/>
      <c r="C41" s="200"/>
      <c r="D41" s="200"/>
      <c r="E41" s="200"/>
      <c r="F41" s="200"/>
      <c r="G41" s="200"/>
      <c r="H41" s="197"/>
      <c r="I41" s="3" t="s">
        <v>478</v>
      </c>
      <c r="J41" s="24"/>
    </row>
    <row r="42" spans="1:10">
      <c r="A42" s="200"/>
      <c r="B42" s="200"/>
      <c r="C42" s="200"/>
      <c r="D42" s="200"/>
      <c r="E42" s="200"/>
      <c r="F42" s="200"/>
      <c r="G42" s="200"/>
      <c r="H42" s="197"/>
      <c r="I42" s="3" t="s">
        <v>479</v>
      </c>
      <c r="J42" s="24"/>
    </row>
    <row r="43" spans="1:10">
      <c r="A43" s="200"/>
      <c r="B43" s="200"/>
      <c r="C43" s="200"/>
      <c r="D43" s="200"/>
      <c r="E43" s="200"/>
      <c r="F43" s="200"/>
      <c r="G43" s="200"/>
      <c r="H43" s="197"/>
      <c r="I43" s="3" t="s">
        <v>480</v>
      </c>
      <c r="J43" s="24"/>
    </row>
    <row r="44" spans="1:10">
      <c r="A44" s="200"/>
      <c r="B44" s="200"/>
      <c r="C44" s="200"/>
      <c r="D44" s="200"/>
      <c r="E44" s="200"/>
      <c r="F44" s="200"/>
      <c r="G44" s="200"/>
      <c r="H44" s="197"/>
      <c r="I44" s="3" t="s">
        <v>481</v>
      </c>
      <c r="J44" s="24"/>
    </row>
    <row r="45" spans="1:10">
      <c r="A45" s="200"/>
      <c r="B45" s="200"/>
      <c r="C45" s="200"/>
      <c r="D45" s="200"/>
      <c r="E45" s="200"/>
      <c r="F45" s="200"/>
      <c r="G45" s="200"/>
      <c r="H45" s="197"/>
      <c r="I45" s="3" t="s">
        <v>482</v>
      </c>
      <c r="J45" s="24"/>
    </row>
    <row r="46" spans="1:10">
      <c r="A46" s="200"/>
      <c r="B46" s="200"/>
      <c r="C46" s="200"/>
      <c r="D46" s="200"/>
      <c r="E46" s="200"/>
      <c r="F46" s="200"/>
      <c r="G46" s="200"/>
      <c r="H46" s="198"/>
      <c r="I46" s="3" t="s">
        <v>483</v>
      </c>
      <c r="J46" s="24"/>
    </row>
    <row r="47" spans="1:10">
      <c r="A47" s="200"/>
      <c r="B47" s="200"/>
      <c r="C47" s="200"/>
      <c r="D47" s="200"/>
      <c r="E47" s="200"/>
      <c r="F47" s="200"/>
      <c r="G47" s="200"/>
      <c r="H47" s="196" t="s">
        <v>484</v>
      </c>
      <c r="I47" s="3" t="s">
        <v>485</v>
      </c>
      <c r="J47" s="24"/>
    </row>
    <row r="48" spans="1:10">
      <c r="A48" s="201"/>
      <c r="B48" s="201"/>
      <c r="C48" s="201"/>
      <c r="D48" s="201"/>
      <c r="E48" s="201"/>
      <c r="F48" s="201"/>
      <c r="G48" s="201"/>
      <c r="H48" s="198"/>
      <c r="I48" s="3" t="s">
        <v>486</v>
      </c>
      <c r="J48" s="24"/>
    </row>
    <row r="49" spans="1:10">
      <c r="A49" s="192">
        <v>70</v>
      </c>
      <c r="B49" s="193" t="s">
        <v>453</v>
      </c>
      <c r="C49" s="194"/>
      <c r="D49" s="194"/>
      <c r="E49" s="195"/>
      <c r="F49" s="192">
        <v>300</v>
      </c>
      <c r="G49" s="192" t="s">
        <v>138</v>
      </c>
      <c r="H49" s="191" t="s">
        <v>462</v>
      </c>
      <c r="I49" s="3" t="s">
        <v>487</v>
      </c>
      <c r="J49" s="56" t="s">
        <v>488</v>
      </c>
    </row>
    <row r="50" spans="1:10">
      <c r="A50" s="192"/>
      <c r="B50" s="193"/>
      <c r="C50" s="194"/>
      <c r="D50" s="194"/>
      <c r="E50" s="195"/>
      <c r="F50" s="192"/>
      <c r="G50" s="192"/>
      <c r="H50" s="191"/>
      <c r="I50" s="3" t="s">
        <v>489</v>
      </c>
      <c r="J50" s="24"/>
    </row>
    <row r="51" spans="1:10">
      <c r="A51" s="192"/>
      <c r="B51" s="193"/>
      <c r="C51" s="194"/>
      <c r="D51" s="194"/>
      <c r="E51" s="195"/>
      <c r="F51" s="192"/>
      <c r="G51" s="192"/>
      <c r="H51" s="191"/>
      <c r="I51" s="3">
        <v>994</v>
      </c>
      <c r="J51" s="24"/>
    </row>
    <row r="52" spans="1:10">
      <c r="A52" s="192"/>
      <c r="B52" s="193"/>
      <c r="C52" s="194"/>
      <c r="D52" s="194"/>
      <c r="E52" s="195"/>
      <c r="F52" s="192"/>
      <c r="G52" s="192"/>
      <c r="H52" s="191"/>
      <c r="I52" s="3" t="s">
        <v>490</v>
      </c>
      <c r="J52" s="24"/>
    </row>
    <row r="53" spans="1:10">
      <c r="A53" s="192"/>
      <c r="B53" s="193"/>
      <c r="C53" s="194"/>
      <c r="D53" s="194"/>
      <c r="E53" s="195"/>
      <c r="F53" s="192"/>
      <c r="G53" s="192"/>
      <c r="H53" s="191"/>
      <c r="I53" s="3" t="s">
        <v>491</v>
      </c>
      <c r="J53" s="24"/>
    </row>
    <row r="54" spans="1:10">
      <c r="A54" s="192"/>
      <c r="B54" s="193"/>
      <c r="C54" s="194"/>
      <c r="D54" s="194"/>
      <c r="E54" s="195"/>
      <c r="F54" s="192"/>
      <c r="G54" s="192"/>
      <c r="H54" s="191"/>
      <c r="I54" s="3" t="s">
        <v>492</v>
      </c>
      <c r="J54" s="24"/>
    </row>
    <row r="55" spans="1:10">
      <c r="A55" s="192"/>
      <c r="B55" s="193"/>
      <c r="C55" s="194"/>
      <c r="D55" s="194"/>
      <c r="E55" s="195"/>
      <c r="F55" s="192"/>
      <c r="G55" s="192"/>
      <c r="H55" s="191"/>
      <c r="I55" s="3" t="s">
        <v>493</v>
      </c>
      <c r="J55" s="24"/>
    </row>
    <row r="56" spans="1:10">
      <c r="A56" s="192"/>
      <c r="B56" s="193"/>
      <c r="C56" s="194"/>
      <c r="D56" s="194"/>
      <c r="E56" s="195"/>
      <c r="F56" s="192"/>
      <c r="G56" s="192"/>
      <c r="H56" s="191" t="s">
        <v>484</v>
      </c>
      <c r="I56" s="3" t="s">
        <v>494</v>
      </c>
      <c r="J56" s="24"/>
    </row>
    <row r="57" spans="1:10">
      <c r="A57" s="192"/>
      <c r="B57" s="193"/>
      <c r="C57" s="194"/>
      <c r="D57" s="194"/>
      <c r="E57" s="195"/>
      <c r="F57" s="192"/>
      <c r="G57" s="192"/>
      <c r="H57" s="191"/>
      <c r="I57" s="3" t="s">
        <v>495</v>
      </c>
      <c r="J57" s="24"/>
    </row>
    <row r="58" spans="1:10">
      <c r="A58" s="192"/>
      <c r="B58" s="193"/>
      <c r="C58" s="194"/>
      <c r="D58" s="194"/>
      <c r="E58" s="195"/>
      <c r="F58" s="192"/>
      <c r="G58" s="192"/>
      <c r="H58" s="191"/>
      <c r="I58" s="3" t="s">
        <v>496</v>
      </c>
      <c r="J58" s="24"/>
    </row>
    <row r="59" spans="1:10">
      <c r="A59" s="192"/>
      <c r="B59" s="193"/>
      <c r="C59" s="194"/>
      <c r="D59" s="194"/>
      <c r="E59" s="195"/>
      <c r="F59" s="192"/>
      <c r="G59" s="192"/>
      <c r="H59" s="191"/>
      <c r="I59" s="3">
        <v>789</v>
      </c>
      <c r="J59" s="24"/>
    </row>
    <row r="60" spans="1:10">
      <c r="A60" s="192"/>
      <c r="B60" s="193"/>
      <c r="C60" s="194"/>
      <c r="D60" s="194"/>
      <c r="E60" s="195"/>
      <c r="F60" s="192"/>
      <c r="G60" s="192"/>
      <c r="H60" s="47" t="s">
        <v>472</v>
      </c>
      <c r="I60" s="3" t="s">
        <v>464</v>
      </c>
      <c r="J60" s="24"/>
    </row>
    <row r="61" spans="1:10">
      <c r="A61" s="192"/>
      <c r="B61" s="193"/>
      <c r="C61" s="194"/>
      <c r="D61" s="194"/>
      <c r="E61" s="195"/>
      <c r="F61" s="192"/>
      <c r="G61" s="192"/>
      <c r="H61" s="191" t="s">
        <v>454</v>
      </c>
      <c r="I61" s="3" t="s">
        <v>497</v>
      </c>
      <c r="J61" s="24"/>
    </row>
    <row r="62" spans="1:10">
      <c r="A62" s="192"/>
      <c r="B62" s="193"/>
      <c r="C62" s="194"/>
      <c r="D62" s="194"/>
      <c r="E62" s="195"/>
      <c r="F62" s="192"/>
      <c r="G62" s="192"/>
      <c r="H62" s="191"/>
      <c r="I62" s="3">
        <v>785</v>
      </c>
      <c r="J62" s="24"/>
    </row>
    <row r="63" spans="1:10">
      <c r="A63" s="192"/>
      <c r="B63" s="193"/>
      <c r="C63" s="194"/>
      <c r="D63" s="194"/>
      <c r="E63" s="195"/>
      <c r="F63" s="192"/>
      <c r="G63" s="192"/>
      <c r="H63" s="191"/>
      <c r="I63" s="3">
        <v>777</v>
      </c>
      <c r="J63" s="24"/>
    </row>
    <row r="64" spans="1:10">
      <c r="A64" s="192"/>
      <c r="B64" s="193"/>
      <c r="C64" s="194"/>
      <c r="D64" s="194"/>
      <c r="E64" s="195"/>
      <c r="F64" s="192"/>
      <c r="G64" s="192"/>
      <c r="H64" s="191"/>
      <c r="I64" s="3" t="s">
        <v>456</v>
      </c>
      <c r="J64" s="24"/>
    </row>
    <row r="65" spans="1:10">
      <c r="A65" s="192"/>
      <c r="B65" s="193"/>
      <c r="C65" s="194"/>
      <c r="D65" s="194"/>
      <c r="E65" s="195"/>
      <c r="F65" s="192"/>
      <c r="G65" s="192"/>
      <c r="H65" s="191"/>
      <c r="I65" s="3" t="s">
        <v>498</v>
      </c>
      <c r="J65" s="24"/>
    </row>
    <row r="66" spans="1:10">
      <c r="A66" s="192"/>
      <c r="B66" s="193"/>
      <c r="C66" s="194"/>
      <c r="D66" s="194"/>
      <c r="E66" s="195"/>
      <c r="F66" s="192"/>
      <c r="G66" s="192"/>
      <c r="H66" s="191"/>
      <c r="I66" s="3" t="s">
        <v>458</v>
      </c>
      <c r="J66" s="24"/>
    </row>
    <row r="67" spans="1:10">
      <c r="A67" s="192"/>
      <c r="B67" s="193"/>
      <c r="C67" s="194"/>
      <c r="D67" s="194"/>
      <c r="E67" s="195"/>
      <c r="F67" s="192"/>
      <c r="G67" s="192"/>
      <c r="H67" s="191"/>
      <c r="I67" s="3" t="s">
        <v>459</v>
      </c>
      <c r="J67" s="24"/>
    </row>
    <row r="68" spans="1:10">
      <c r="A68" s="192"/>
      <c r="B68" s="193"/>
      <c r="C68" s="194"/>
      <c r="D68" s="194"/>
      <c r="E68" s="195"/>
      <c r="F68" s="192"/>
      <c r="G68" s="192"/>
      <c r="H68" s="191"/>
      <c r="I68" s="3" t="s">
        <v>495</v>
      </c>
      <c r="J68" s="24"/>
    </row>
    <row r="69" spans="1:10">
      <c r="A69" s="192"/>
      <c r="B69" s="193"/>
      <c r="C69" s="194"/>
      <c r="D69" s="194"/>
      <c r="E69" s="195"/>
      <c r="F69" s="192"/>
      <c r="G69" s="192"/>
      <c r="H69" s="191"/>
      <c r="I69" s="3" t="s">
        <v>499</v>
      </c>
      <c r="J69" s="24"/>
    </row>
    <row r="70" spans="1:10">
      <c r="A70" s="192"/>
      <c r="B70" s="193"/>
      <c r="C70" s="194"/>
      <c r="D70" s="194"/>
      <c r="E70" s="195"/>
      <c r="F70" s="192"/>
      <c r="G70" s="192"/>
      <c r="H70" s="191"/>
      <c r="I70" s="3" t="s">
        <v>500</v>
      </c>
      <c r="J70" s="24"/>
    </row>
    <row r="71" spans="1:10">
      <c r="A71" s="192"/>
      <c r="B71" s="193"/>
      <c r="C71" s="194"/>
      <c r="D71" s="194"/>
      <c r="E71" s="195"/>
      <c r="F71" s="192"/>
      <c r="G71" s="192"/>
      <c r="H71" s="191"/>
      <c r="I71" s="3" t="s">
        <v>457</v>
      </c>
      <c r="J71" s="24"/>
    </row>
    <row r="72" spans="1:10">
      <c r="A72" s="192"/>
      <c r="B72" s="193"/>
      <c r="C72" s="194"/>
      <c r="D72" s="194"/>
      <c r="E72" s="195"/>
      <c r="F72" s="192"/>
      <c r="G72" s="192"/>
      <c r="H72" s="191"/>
      <c r="I72" s="3" t="s">
        <v>501</v>
      </c>
      <c r="J72" s="24"/>
    </row>
    <row r="73" spans="1:10">
      <c r="A73" s="192"/>
      <c r="B73" s="193"/>
      <c r="C73" s="194"/>
      <c r="D73" s="194"/>
      <c r="E73" s="195"/>
      <c r="F73" s="192"/>
      <c r="G73" s="192"/>
      <c r="H73" s="191" t="s">
        <v>465</v>
      </c>
      <c r="I73" s="3">
        <v>785</v>
      </c>
      <c r="J73" s="24"/>
    </row>
    <row r="74" spans="1:10">
      <c r="A74" s="192"/>
      <c r="B74" s="193"/>
      <c r="C74" s="194"/>
      <c r="D74" s="194"/>
      <c r="E74" s="195"/>
      <c r="F74" s="192"/>
      <c r="G74" s="192"/>
      <c r="H74" s="191"/>
      <c r="I74" s="3" t="s">
        <v>480</v>
      </c>
      <c r="J74" s="24"/>
    </row>
    <row r="75" spans="1:10">
      <c r="A75" s="192"/>
      <c r="B75" s="193"/>
      <c r="C75" s="194"/>
      <c r="D75" s="194"/>
      <c r="E75" s="195"/>
      <c r="F75" s="192"/>
      <c r="G75" s="192"/>
      <c r="H75" s="191"/>
      <c r="I75" s="3" t="s">
        <v>481</v>
      </c>
      <c r="J75" s="24"/>
    </row>
    <row r="76" spans="1:10">
      <c r="A76" s="192"/>
      <c r="B76" s="193"/>
      <c r="C76" s="194"/>
      <c r="D76" s="194"/>
      <c r="E76" s="195"/>
      <c r="F76" s="192"/>
      <c r="G76" s="192"/>
      <c r="H76" s="191"/>
      <c r="I76" s="3" t="s">
        <v>497</v>
      </c>
      <c r="J76" s="24"/>
    </row>
    <row r="77" spans="1:10">
      <c r="A77" s="192"/>
      <c r="B77" s="193"/>
      <c r="C77" s="194"/>
      <c r="D77" s="194"/>
      <c r="E77" s="195"/>
      <c r="F77" s="192"/>
      <c r="G77" s="192"/>
      <c r="H77" s="191"/>
      <c r="I77" s="3" t="s">
        <v>502</v>
      </c>
      <c r="J77" s="24"/>
    </row>
    <row r="78" spans="1:10">
      <c r="A78" s="192"/>
      <c r="B78" s="193"/>
      <c r="C78" s="194"/>
      <c r="D78" s="194"/>
      <c r="E78" s="195"/>
      <c r="F78" s="192"/>
      <c r="G78" s="192"/>
      <c r="H78" s="191"/>
      <c r="I78" s="3" t="s">
        <v>476</v>
      </c>
      <c r="J78" s="24"/>
    </row>
    <row r="79" spans="1:10">
      <c r="A79" s="192"/>
      <c r="B79" s="193"/>
      <c r="C79" s="194"/>
      <c r="D79" s="194"/>
      <c r="E79" s="195"/>
      <c r="F79" s="192"/>
      <c r="G79" s="192"/>
      <c r="H79" s="191"/>
      <c r="I79" s="3" t="s">
        <v>503</v>
      </c>
      <c r="J79" s="24"/>
    </row>
    <row r="80" spans="1:10">
      <c r="A80" s="192"/>
      <c r="B80" s="193"/>
      <c r="C80" s="194"/>
      <c r="D80" s="194"/>
      <c r="E80" s="195"/>
      <c r="F80" s="192"/>
      <c r="G80" s="192"/>
      <c r="H80" s="191"/>
      <c r="I80" s="3" t="s">
        <v>458</v>
      </c>
      <c r="J80" s="24"/>
    </row>
    <row r="81" spans="1:13">
      <c r="A81" s="192"/>
      <c r="B81" s="193"/>
      <c r="C81" s="194"/>
      <c r="D81" s="194"/>
      <c r="E81" s="195"/>
      <c r="F81" s="192"/>
      <c r="G81" s="192"/>
      <c r="H81" s="191"/>
      <c r="I81" s="3" t="s">
        <v>504</v>
      </c>
      <c r="J81" s="24"/>
    </row>
    <row r="82" spans="1:13">
      <c r="A82" s="4">
        <v>120</v>
      </c>
      <c r="B82" s="50" t="s">
        <v>432</v>
      </c>
      <c r="C82" s="4">
        <v>341</v>
      </c>
      <c r="D82" s="24"/>
      <c r="E82" s="24"/>
      <c r="F82" s="24"/>
      <c r="G82" s="24" t="s">
        <v>505</v>
      </c>
      <c r="H82" s="47"/>
      <c r="I82" s="3"/>
      <c r="J82" s="56" t="s">
        <v>506</v>
      </c>
    </row>
    <row r="83" spans="1:13">
      <c r="A83" s="4">
        <v>120</v>
      </c>
      <c r="B83" s="50" t="s">
        <v>432</v>
      </c>
      <c r="C83" s="4">
        <v>455</v>
      </c>
      <c r="D83" s="24"/>
      <c r="E83" s="24"/>
      <c r="F83" s="24"/>
      <c r="G83" s="24" t="s">
        <v>507</v>
      </c>
      <c r="H83" s="47"/>
      <c r="I83" s="3"/>
      <c r="J83" s="56" t="s">
        <v>508</v>
      </c>
    </row>
    <row r="84" spans="1:13">
      <c r="A84" s="4">
        <v>120</v>
      </c>
      <c r="B84" s="50" t="s">
        <v>432</v>
      </c>
      <c r="C84" s="4">
        <f>0.76*487</f>
        <v>370.12</v>
      </c>
      <c r="D84" s="24"/>
      <c r="E84" s="24"/>
      <c r="F84" s="24"/>
      <c r="G84" s="24" t="s">
        <v>509</v>
      </c>
      <c r="H84" s="47"/>
      <c r="I84" s="3"/>
      <c r="J84" s="56" t="s">
        <v>510</v>
      </c>
    </row>
    <row r="87" spans="1:13" s="61" customFormat="1" ht="57.6">
      <c r="A87" s="60" t="s">
        <v>511</v>
      </c>
      <c r="B87" s="60" t="s">
        <v>512</v>
      </c>
      <c r="C87" s="60" t="s">
        <v>513</v>
      </c>
      <c r="D87" s="60" t="s">
        <v>514</v>
      </c>
      <c r="E87" s="60" t="s">
        <v>515</v>
      </c>
      <c r="H87" s="48"/>
      <c r="I87" s="48"/>
      <c r="M87" s="6"/>
    </row>
    <row r="88" spans="1:13">
      <c r="A88" s="5">
        <v>70</v>
      </c>
      <c r="B88" s="5">
        <v>314</v>
      </c>
      <c r="C88" s="4">
        <v>5</v>
      </c>
      <c r="D88" s="4">
        <v>143</v>
      </c>
      <c r="E88" s="4">
        <f>D88*A88/SQRT(C88)</f>
        <v>4476.608090954579</v>
      </c>
      <c r="G88" s="48"/>
      <c r="H88" s="2"/>
      <c r="I88"/>
      <c r="L88" s="1"/>
      <c r="M88"/>
    </row>
    <row r="89" spans="1:13">
      <c r="A89" s="5">
        <v>95</v>
      </c>
      <c r="B89" s="5">
        <v>375</v>
      </c>
      <c r="C89" s="4">
        <v>5</v>
      </c>
      <c r="D89" s="4">
        <v>143</v>
      </c>
      <c r="E89" s="4">
        <f t="shared" ref="E89:E90" si="0">D89*A89/SQRT(C89)</f>
        <v>6075.3966948669286</v>
      </c>
      <c r="G89" s="48"/>
      <c r="H89" s="6"/>
      <c r="I89" s="6"/>
      <c r="J89" s="6"/>
      <c r="K89" s="6"/>
      <c r="L89" s="1"/>
      <c r="M89"/>
    </row>
    <row r="90" spans="1:13">
      <c r="A90" s="5">
        <v>120</v>
      </c>
      <c r="B90" s="5">
        <v>440</v>
      </c>
      <c r="C90" s="4">
        <v>5</v>
      </c>
      <c r="D90" s="4">
        <v>143</v>
      </c>
      <c r="E90" s="4">
        <f t="shared" si="0"/>
        <v>7674.1852987792781</v>
      </c>
      <c r="G90" s="48"/>
      <c r="H90" s="6"/>
      <c r="I90" s="6"/>
      <c r="J90" s="6"/>
      <c r="K90" s="6"/>
      <c r="L90" s="1"/>
      <c r="M90"/>
    </row>
    <row r="91" spans="1:13">
      <c r="G91" s="48"/>
      <c r="H91" s="6"/>
      <c r="I91" s="6"/>
      <c r="J91" s="6"/>
      <c r="K91" s="186"/>
      <c r="L91" s="1"/>
      <c r="M91"/>
    </row>
    <row r="92" spans="1:13">
      <c r="B92" s="1" t="s">
        <v>516</v>
      </c>
      <c r="G92" s="48"/>
      <c r="H92" s="6"/>
      <c r="I92" s="6"/>
      <c r="J92" s="6"/>
      <c r="K92" s="6"/>
      <c r="L92" s="1"/>
      <c r="M92"/>
    </row>
    <row r="93" spans="1:13">
      <c r="B93" s="1" t="s">
        <v>517</v>
      </c>
      <c r="G93" s="48"/>
      <c r="H93" s="6"/>
      <c r="I93" s="6"/>
      <c r="J93" s="6"/>
      <c r="K93" s="6"/>
      <c r="L93" s="1"/>
      <c r="M93"/>
    </row>
    <row r="94" spans="1:13">
      <c r="G94" s="48"/>
      <c r="H94" s="6"/>
      <c r="I94" s="6"/>
      <c r="J94" s="6"/>
      <c r="K94" s="186"/>
      <c r="L94" s="1"/>
      <c r="M94"/>
    </row>
    <row r="95" spans="1:13">
      <c r="G95" s="48"/>
      <c r="H95" s="6"/>
      <c r="I95" s="6"/>
      <c r="J95" s="6"/>
      <c r="K95" s="6"/>
      <c r="L95" s="1"/>
      <c r="M95"/>
    </row>
    <row r="96" spans="1:13">
      <c r="G96" s="48"/>
      <c r="H96" s="6"/>
      <c r="I96" s="6"/>
      <c r="J96" s="6"/>
      <c r="K96" s="6"/>
      <c r="L96" s="1"/>
      <c r="M96"/>
    </row>
    <row r="97" spans="7:13">
      <c r="G97" s="48"/>
      <c r="H97" s="6"/>
      <c r="I97" s="6"/>
      <c r="J97" s="6"/>
      <c r="K97" s="6"/>
      <c r="L97" s="1"/>
      <c r="M97"/>
    </row>
    <row r="98" spans="7:13">
      <c r="G98" s="48"/>
      <c r="H98" s="6"/>
      <c r="I98" s="6"/>
      <c r="J98" s="6"/>
      <c r="K98" s="6"/>
      <c r="L98" s="1"/>
      <c r="M98"/>
    </row>
    <row r="99" spans="7:13">
      <c r="G99" s="48"/>
      <c r="H99" s="2"/>
      <c r="I99"/>
      <c r="L99" s="1"/>
      <c r="M99"/>
    </row>
    <row r="100" spans="7:13">
      <c r="G100" s="48"/>
      <c r="H100" s="2"/>
      <c r="I100"/>
      <c r="L100" s="1"/>
      <c r="M100"/>
    </row>
    <row r="101" spans="7:13">
      <c r="G101" s="48"/>
      <c r="H101" s="2"/>
      <c r="I101"/>
      <c r="L101" s="1"/>
      <c r="M101"/>
    </row>
  </sheetData>
  <mergeCells count="41">
    <mergeCell ref="H2:H3"/>
    <mergeCell ref="H5:H12"/>
    <mergeCell ref="H13:H14"/>
    <mergeCell ref="H16:H17"/>
    <mergeCell ref="A2:A18"/>
    <mergeCell ref="B2:B18"/>
    <mergeCell ref="C2:C18"/>
    <mergeCell ref="D2:D18"/>
    <mergeCell ref="E2:E18"/>
    <mergeCell ref="F2:F18"/>
    <mergeCell ref="G2:G18"/>
    <mergeCell ref="G19:G35"/>
    <mergeCell ref="F36:F48"/>
    <mergeCell ref="A36:A48"/>
    <mergeCell ref="B36:B48"/>
    <mergeCell ref="C36:C48"/>
    <mergeCell ref="D36:D48"/>
    <mergeCell ref="E36:E48"/>
    <mergeCell ref="G36:G48"/>
    <mergeCell ref="A19:A35"/>
    <mergeCell ref="B19:B35"/>
    <mergeCell ref="C19:C35"/>
    <mergeCell ref="D19:D35"/>
    <mergeCell ref="E19:E35"/>
    <mergeCell ref="F19:F35"/>
    <mergeCell ref="H19:H25"/>
    <mergeCell ref="H26:H28"/>
    <mergeCell ref="H30:H33"/>
    <mergeCell ref="H37:H46"/>
    <mergeCell ref="H47:H48"/>
    <mergeCell ref="H56:H59"/>
    <mergeCell ref="H61:H72"/>
    <mergeCell ref="H73:H81"/>
    <mergeCell ref="A49:A81"/>
    <mergeCell ref="B49:B81"/>
    <mergeCell ref="C49:C81"/>
    <mergeCell ref="D49:D81"/>
    <mergeCell ref="E49:E81"/>
    <mergeCell ref="F49:F81"/>
    <mergeCell ref="G49:G81"/>
    <mergeCell ref="H49:H55"/>
  </mergeCells>
  <phoneticPr fontId="5" type="noConversion"/>
  <hyperlinks>
    <hyperlink ref="J2" r:id="rId1" xr:uid="{586E4B9C-98B6-4441-89B9-B9EFE1C8A869}"/>
    <hyperlink ref="J19" r:id="rId2" xr:uid="{5EC89BBF-28E1-4A45-BBE1-6EF479131E9E}"/>
    <hyperlink ref="J36" r:id="rId3" xr:uid="{E49C4766-1F19-4788-81D9-730D98B321A6}"/>
    <hyperlink ref="J49" r:id="rId4" xr:uid="{53F6902D-00A4-485D-A99F-92036D943662}"/>
    <hyperlink ref="J82" r:id="rId5" xr:uid="{A8F86BC4-EACB-4289-A1DE-CF628BFBD72F}"/>
    <hyperlink ref="J83" r:id="rId6" xr:uid="{E1E186F7-7C7A-4A70-877B-F729B63C6DB8}"/>
    <hyperlink ref="J84" r:id="rId7" xr:uid="{F51C388F-9C89-41D2-B606-3A1C3F60B2F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8D21-69B0-4878-B2BE-EF7F3E0E341A}">
  <dimension ref="A1:I43"/>
  <sheetViews>
    <sheetView workbookViewId="0">
      <selection activeCell="B15" sqref="B15"/>
    </sheetView>
  </sheetViews>
  <sheetFormatPr defaultRowHeight="14.45"/>
  <cols>
    <col min="1" max="1" width="35.7109375" customWidth="1"/>
    <col min="2" max="2" width="17.28515625" style="1" customWidth="1"/>
    <col min="3" max="3" width="17.28515625" customWidth="1"/>
    <col min="4" max="4" width="11.85546875" customWidth="1"/>
    <col min="5" max="5" width="8.85546875" style="1"/>
    <col min="6" max="6" width="14.85546875" style="1" customWidth="1"/>
    <col min="7" max="7" width="7.7109375" style="1" bestFit="1" customWidth="1"/>
    <col min="8" max="8" width="20.140625" style="1" bestFit="1" customWidth="1"/>
    <col min="9" max="9" width="8.85546875" style="1"/>
  </cols>
  <sheetData>
    <row r="1" spans="1:9" ht="14.45" customHeight="1">
      <c r="A1" s="45"/>
      <c r="B1" s="1" t="s">
        <v>518</v>
      </c>
      <c r="D1" s="45"/>
      <c r="E1" s="45"/>
      <c r="F1" s="45" t="s">
        <v>519</v>
      </c>
      <c r="G1" s="45"/>
    </row>
    <row r="2" spans="1:9" ht="28.9">
      <c r="A2" s="42" t="s">
        <v>46</v>
      </c>
      <c r="B2" s="42" t="s">
        <v>520</v>
      </c>
      <c r="C2" s="42" t="s">
        <v>521</v>
      </c>
      <c r="D2" s="42" t="s">
        <v>522</v>
      </c>
      <c r="E2" s="42" t="s">
        <v>523</v>
      </c>
      <c r="F2" s="42" t="s">
        <v>524</v>
      </c>
      <c r="G2" s="42" t="s">
        <v>525</v>
      </c>
    </row>
    <row r="3" spans="1:9">
      <c r="A3" s="43" t="s">
        <v>526</v>
      </c>
      <c r="B3" s="44">
        <v>115</v>
      </c>
      <c r="C3" s="44">
        <v>103</v>
      </c>
      <c r="D3" s="44" t="s">
        <v>527</v>
      </c>
      <c r="E3" s="44" t="s">
        <v>528</v>
      </c>
      <c r="F3" s="44">
        <v>70</v>
      </c>
      <c r="G3" s="44" t="s">
        <v>529</v>
      </c>
    </row>
    <row r="4" spans="1:9">
      <c r="A4" s="43" t="s">
        <v>530</v>
      </c>
      <c r="B4" s="44">
        <v>100</v>
      </c>
      <c r="C4" s="44">
        <v>86</v>
      </c>
      <c r="D4" s="44" t="s">
        <v>531</v>
      </c>
      <c r="E4" s="44" t="s">
        <v>532</v>
      </c>
      <c r="F4" s="44">
        <v>90</v>
      </c>
      <c r="G4" s="44" t="s">
        <v>529</v>
      </c>
    </row>
    <row r="5" spans="1:9">
      <c r="A5" s="43" t="s">
        <v>533</v>
      </c>
      <c r="B5" s="44">
        <v>143</v>
      </c>
      <c r="C5" s="44"/>
      <c r="D5" s="44">
        <v>94</v>
      </c>
      <c r="E5" s="44">
        <v>52</v>
      </c>
      <c r="F5" s="44">
        <v>90</v>
      </c>
      <c r="G5" s="44">
        <v>250</v>
      </c>
    </row>
    <row r="6" spans="1:9">
      <c r="A6" s="43" t="s">
        <v>534</v>
      </c>
      <c r="B6" s="44">
        <v>141</v>
      </c>
      <c r="C6" s="44"/>
      <c r="D6" s="44">
        <v>93</v>
      </c>
      <c r="E6" s="44">
        <v>51</v>
      </c>
      <c r="F6" s="44">
        <v>60</v>
      </c>
      <c r="G6" s="44">
        <v>200</v>
      </c>
    </row>
    <row r="7" spans="1:9">
      <c r="A7" s="43" t="s">
        <v>535</v>
      </c>
      <c r="B7" s="44">
        <v>134</v>
      </c>
      <c r="C7" s="44"/>
      <c r="D7" s="44">
        <v>89</v>
      </c>
      <c r="E7" s="44">
        <v>48</v>
      </c>
      <c r="F7" s="44">
        <v>85</v>
      </c>
      <c r="G7" s="44">
        <v>220</v>
      </c>
    </row>
    <row r="8" spans="1:9">
      <c r="A8" s="43" t="s">
        <v>536</v>
      </c>
      <c r="B8" s="44">
        <v>132</v>
      </c>
      <c r="C8" s="44"/>
      <c r="D8" s="44">
        <v>87</v>
      </c>
      <c r="E8" s="44">
        <v>47</v>
      </c>
      <c r="F8" s="44">
        <v>180</v>
      </c>
      <c r="G8" s="44">
        <v>350</v>
      </c>
    </row>
    <row r="9" spans="1:9">
      <c r="A9" s="43" t="s">
        <v>537</v>
      </c>
      <c r="B9" s="44">
        <v>150</v>
      </c>
      <c r="C9" s="44"/>
      <c r="D9" s="24"/>
      <c r="E9" s="4"/>
      <c r="F9" s="4"/>
      <c r="G9" s="4"/>
      <c r="H9" s="1" t="s">
        <v>538</v>
      </c>
    </row>
    <row r="10" spans="1:9">
      <c r="A10" s="43" t="s">
        <v>194</v>
      </c>
      <c r="B10" s="4">
        <v>143</v>
      </c>
      <c r="C10" s="24"/>
      <c r="D10" s="24"/>
      <c r="E10" s="4"/>
      <c r="F10" s="4"/>
      <c r="G10" s="4"/>
    </row>
    <row r="11" spans="1:9">
      <c r="A11" s="43" t="s">
        <v>211</v>
      </c>
      <c r="B11" s="44">
        <v>150</v>
      </c>
      <c r="C11" s="44"/>
      <c r="D11" s="24"/>
      <c r="E11" s="4"/>
      <c r="F11" s="4"/>
      <c r="G11" s="4"/>
      <c r="H11" s="1" t="s">
        <v>539</v>
      </c>
    </row>
    <row r="12" spans="1:9">
      <c r="A12" s="43" t="s">
        <v>540</v>
      </c>
      <c r="B12" s="4">
        <v>115</v>
      </c>
      <c r="C12" s="24"/>
      <c r="D12" s="24"/>
      <c r="E12" s="4"/>
      <c r="F12" s="4"/>
      <c r="G12" s="4"/>
      <c r="I12"/>
    </row>
    <row r="13" spans="1:9">
      <c r="A13" s="43" t="s">
        <v>260</v>
      </c>
      <c r="B13" s="4">
        <v>150</v>
      </c>
      <c r="C13" s="24"/>
      <c r="D13" s="24"/>
      <c r="E13" s="4"/>
      <c r="F13" s="4"/>
      <c r="G13" s="4"/>
      <c r="I13"/>
    </row>
    <row r="14" spans="1:9">
      <c r="I14"/>
    </row>
    <row r="15" spans="1:9">
      <c r="I15"/>
    </row>
    <row r="16" spans="1:9">
      <c r="I16"/>
    </row>
    <row r="17" spans="1:9">
      <c r="I17"/>
    </row>
    <row r="18" spans="1:9">
      <c r="I18"/>
    </row>
    <row r="19" spans="1:9">
      <c r="I19"/>
    </row>
    <row r="20" spans="1:9">
      <c r="I20"/>
    </row>
    <row r="21" spans="1:9">
      <c r="I21"/>
    </row>
    <row r="22" spans="1:9">
      <c r="I22"/>
    </row>
    <row r="23" spans="1:9">
      <c r="I23"/>
    </row>
    <row r="24" spans="1:9">
      <c r="I24"/>
    </row>
    <row r="25" spans="1:9">
      <c r="A25" s="39" t="s">
        <v>541</v>
      </c>
      <c r="I25"/>
    </row>
    <row r="26" spans="1:9">
      <c r="A26" s="40" t="s">
        <v>542</v>
      </c>
      <c r="I26"/>
    </row>
    <row r="27" spans="1:9">
      <c r="A27" s="41" t="s">
        <v>543</v>
      </c>
      <c r="I27"/>
    </row>
    <row r="28" spans="1:9">
      <c r="A28" s="41" t="s">
        <v>544</v>
      </c>
      <c r="I28"/>
    </row>
    <row r="29" spans="1:9">
      <c r="A29" s="41" t="s">
        <v>545</v>
      </c>
      <c r="I29"/>
    </row>
    <row r="30" spans="1:9">
      <c r="A30" s="41" t="s">
        <v>546</v>
      </c>
      <c r="I30"/>
    </row>
    <row r="31" spans="1:9">
      <c r="A31" s="41" t="s">
        <v>547</v>
      </c>
    </row>
    <row r="32" spans="1:9">
      <c r="A32" s="40" t="s">
        <v>548</v>
      </c>
    </row>
    <row r="33" spans="1:1">
      <c r="A33" s="41" t="s">
        <v>549</v>
      </c>
    </row>
    <row r="34" spans="1:1">
      <c r="A34" s="41" t="s">
        <v>550</v>
      </c>
    </row>
    <row r="35" spans="1:1">
      <c r="A35" s="41" t="s">
        <v>551</v>
      </c>
    </row>
    <row r="36" spans="1:1">
      <c r="A36" s="41" t="s">
        <v>552</v>
      </c>
    </row>
    <row r="37" spans="1:1">
      <c r="A37" s="41" t="s">
        <v>553</v>
      </c>
    </row>
    <row r="38" spans="1:1">
      <c r="A38" s="40" t="s">
        <v>554</v>
      </c>
    </row>
    <row r="39" spans="1:1">
      <c r="A39" s="41" t="s">
        <v>555</v>
      </c>
    </row>
    <row r="40" spans="1:1">
      <c r="A40" s="41" t="s">
        <v>556</v>
      </c>
    </row>
    <row r="41" spans="1:1">
      <c r="A41" s="41" t="s">
        <v>557</v>
      </c>
    </row>
    <row r="42" spans="1:1">
      <c r="A42" s="41" t="s">
        <v>558</v>
      </c>
    </row>
    <row r="43" spans="1:1">
      <c r="A43" s="41" t="s">
        <v>559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34890-6A9A-4BB1-BF31-EC31D726FC90}">
  <dimension ref="A1:D25"/>
  <sheetViews>
    <sheetView workbookViewId="0">
      <selection activeCell="D9" sqref="D9"/>
    </sheetView>
  </sheetViews>
  <sheetFormatPr defaultColWidth="8.85546875" defaultRowHeight="14.45"/>
  <cols>
    <col min="1" max="1" width="12.85546875" style="1" bestFit="1" customWidth="1"/>
    <col min="2" max="2" width="22.85546875" style="2" customWidth="1"/>
    <col min="3" max="3" width="14.140625" style="2" bestFit="1" customWidth="1"/>
    <col min="4" max="4" width="89" style="2" bestFit="1" customWidth="1"/>
    <col min="5" max="16384" width="8.85546875" style="2"/>
  </cols>
  <sheetData>
    <row r="1" spans="1:4" s="1" customFormat="1">
      <c r="A1" s="26" t="s">
        <v>53</v>
      </c>
      <c r="B1" s="26" t="s">
        <v>560</v>
      </c>
      <c r="C1" s="26" t="s">
        <v>561</v>
      </c>
      <c r="D1" s="26" t="s">
        <v>294</v>
      </c>
    </row>
    <row r="2" spans="1:4">
      <c r="A2" s="205" t="s">
        <v>562</v>
      </c>
      <c r="B2" s="3" t="s">
        <v>563</v>
      </c>
      <c r="C2" s="3" t="s">
        <v>564</v>
      </c>
      <c r="D2" s="3" t="s">
        <v>565</v>
      </c>
    </row>
    <row r="3" spans="1:4">
      <c r="A3" s="206"/>
      <c r="B3" s="3" t="s">
        <v>566</v>
      </c>
      <c r="C3" s="3">
        <v>105</v>
      </c>
      <c r="D3" s="3" t="s">
        <v>136</v>
      </c>
    </row>
    <row r="4" spans="1:4">
      <c r="A4" s="206"/>
      <c r="B4" s="3" t="s">
        <v>567</v>
      </c>
      <c r="C4" s="3" t="s">
        <v>568</v>
      </c>
      <c r="D4" s="3" t="s">
        <v>569</v>
      </c>
    </row>
    <row r="5" spans="1:4">
      <c r="A5" s="206"/>
      <c r="B5" s="3" t="s">
        <v>570</v>
      </c>
      <c r="C5" s="3" t="s">
        <v>568</v>
      </c>
      <c r="D5" s="3" t="s">
        <v>571</v>
      </c>
    </row>
    <row r="6" spans="1:4">
      <c r="A6" s="207"/>
      <c r="B6" s="3" t="s">
        <v>572</v>
      </c>
      <c r="C6" s="3">
        <v>110</v>
      </c>
      <c r="D6" s="3" t="s">
        <v>573</v>
      </c>
    </row>
    <row r="7" spans="1:4">
      <c r="A7" s="205" t="s">
        <v>261</v>
      </c>
      <c r="B7" s="3" t="s">
        <v>574</v>
      </c>
      <c r="C7" s="3">
        <v>95</v>
      </c>
      <c r="D7" s="3" t="s">
        <v>136</v>
      </c>
    </row>
    <row r="8" spans="1:4">
      <c r="A8" s="206"/>
      <c r="B8" s="3" t="s">
        <v>575</v>
      </c>
      <c r="C8" s="3">
        <v>150</v>
      </c>
      <c r="D8" s="3" t="s">
        <v>198</v>
      </c>
    </row>
    <row r="9" spans="1:4">
      <c r="A9" s="207"/>
      <c r="B9" s="3" t="s">
        <v>576</v>
      </c>
      <c r="C9" s="3">
        <v>150</v>
      </c>
      <c r="D9" s="3" t="s">
        <v>577</v>
      </c>
    </row>
    <row r="10" spans="1:4">
      <c r="A10" s="4" t="s">
        <v>209</v>
      </c>
      <c r="B10" s="3" t="s">
        <v>578</v>
      </c>
      <c r="C10" s="3">
        <v>95</v>
      </c>
      <c r="D10" s="3" t="s">
        <v>579</v>
      </c>
    </row>
    <row r="11" spans="1:4">
      <c r="A11" s="4" t="s">
        <v>580</v>
      </c>
      <c r="B11" s="3" t="s">
        <v>581</v>
      </c>
      <c r="C11" s="3">
        <v>140</v>
      </c>
      <c r="D11" s="3" t="s">
        <v>582</v>
      </c>
    </row>
    <row r="12" spans="1:4">
      <c r="A12" s="4"/>
      <c r="B12" s="3"/>
      <c r="C12" s="3"/>
      <c r="D12" s="3"/>
    </row>
    <row r="13" spans="1:4">
      <c r="A13" s="4"/>
      <c r="B13" s="3"/>
      <c r="C13" s="3"/>
      <c r="D13" s="3"/>
    </row>
    <row r="14" spans="1:4">
      <c r="A14" s="4"/>
      <c r="B14" s="3"/>
      <c r="C14" s="3"/>
      <c r="D14" s="3"/>
    </row>
    <row r="15" spans="1:4">
      <c r="A15" s="4"/>
      <c r="B15" s="3"/>
      <c r="C15" s="3"/>
      <c r="D15" s="3"/>
    </row>
    <row r="16" spans="1:4">
      <c r="A16" s="4"/>
      <c r="B16" s="3"/>
      <c r="C16" s="3"/>
      <c r="D16" s="3"/>
    </row>
    <row r="17" spans="1:4">
      <c r="A17" s="4"/>
      <c r="B17" s="3"/>
      <c r="C17" s="3"/>
      <c r="D17" s="3"/>
    </row>
    <row r="18" spans="1:4">
      <c r="A18" s="4"/>
      <c r="B18" s="3"/>
      <c r="C18" s="3"/>
      <c r="D18" s="3"/>
    </row>
    <row r="19" spans="1:4">
      <c r="A19" s="4"/>
      <c r="B19" s="3"/>
      <c r="C19" s="3"/>
      <c r="D19" s="3"/>
    </row>
    <row r="20" spans="1:4">
      <c r="A20" s="4"/>
      <c r="B20" s="3"/>
      <c r="C20" s="3"/>
      <c r="D20" s="3"/>
    </row>
    <row r="21" spans="1:4">
      <c r="A21" s="4"/>
      <c r="B21" s="3"/>
      <c r="C21" s="3"/>
      <c r="D21" s="3"/>
    </row>
    <row r="22" spans="1:4">
      <c r="A22" s="4"/>
      <c r="B22" s="3"/>
      <c r="C22" s="3"/>
      <c r="D22" s="3"/>
    </row>
    <row r="23" spans="1:4">
      <c r="A23" s="4"/>
      <c r="B23" s="3"/>
      <c r="C23" s="3"/>
      <c r="D23" s="3"/>
    </row>
    <row r="24" spans="1:4">
      <c r="A24" s="4"/>
      <c r="B24" s="3"/>
      <c r="C24" s="3"/>
      <c r="D24" s="3"/>
    </row>
    <row r="25" spans="1:4">
      <c r="A25" s="4"/>
      <c r="B25" s="3"/>
      <c r="C25" s="3"/>
      <c r="D25" s="3"/>
    </row>
  </sheetData>
  <mergeCells count="2">
    <mergeCell ref="A2:A6"/>
    <mergeCell ref="A7:A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C6E3-9B8D-43D0-A202-C0826F91BD45}">
  <dimension ref="A1:C55"/>
  <sheetViews>
    <sheetView workbookViewId="0">
      <pane ySplit="1" topLeftCell="A2" activePane="bottomLeft" state="frozen"/>
      <selection pane="bottomLeft" activeCell="D60" sqref="D60"/>
    </sheetView>
  </sheetViews>
  <sheetFormatPr defaultRowHeight="14.45"/>
  <cols>
    <col min="1" max="1" width="40.140625" style="2" bestFit="1" customWidth="1"/>
    <col min="2" max="2" width="17.5703125" bestFit="1" customWidth="1"/>
    <col min="3" max="3" width="9.7109375" bestFit="1" customWidth="1"/>
  </cols>
  <sheetData>
    <row r="1" spans="1:3">
      <c r="A1" s="27" t="s">
        <v>583</v>
      </c>
      <c r="B1" s="28" t="s">
        <v>584</v>
      </c>
      <c r="C1" s="28" t="s">
        <v>585</v>
      </c>
    </row>
    <row r="2" spans="1:3">
      <c r="A2" s="29" t="s">
        <v>586</v>
      </c>
      <c r="B2" s="30"/>
      <c r="C2" s="30"/>
    </row>
    <row r="3" spans="1:3">
      <c r="A3" s="29" t="s">
        <v>587</v>
      </c>
      <c r="B3" s="30"/>
      <c r="C3" s="30"/>
    </row>
    <row r="4" spans="1:3">
      <c r="A4" s="29" t="s">
        <v>588</v>
      </c>
      <c r="B4" s="30"/>
      <c r="C4" s="30"/>
    </row>
    <row r="5" spans="1:3">
      <c r="A5" s="29" t="s">
        <v>589</v>
      </c>
      <c r="B5" s="30"/>
      <c r="C5" s="30"/>
    </row>
    <row r="6" spans="1:3">
      <c r="A6" s="29" t="s">
        <v>590</v>
      </c>
      <c r="B6" s="30"/>
      <c r="C6" s="30"/>
    </row>
    <row r="7" spans="1:3">
      <c r="A7" s="29" t="s">
        <v>591</v>
      </c>
      <c r="B7" s="30"/>
      <c r="C7" s="30"/>
    </row>
    <row r="8" spans="1:3">
      <c r="A8" s="29" t="s">
        <v>592</v>
      </c>
      <c r="B8" s="30"/>
      <c r="C8" s="30"/>
    </row>
    <row r="9" spans="1:3">
      <c r="A9" s="29" t="s">
        <v>593</v>
      </c>
      <c r="B9" s="30"/>
      <c r="C9" s="30"/>
    </row>
    <row r="10" spans="1:3">
      <c r="A10" s="29" t="s">
        <v>593</v>
      </c>
      <c r="B10" s="30"/>
      <c r="C10" s="30"/>
    </row>
    <row r="11" spans="1:3">
      <c r="A11" s="29" t="s">
        <v>198</v>
      </c>
      <c r="B11" s="30"/>
      <c r="C11" s="30"/>
    </row>
    <row r="12" spans="1:3">
      <c r="A12" s="29" t="s">
        <v>594</v>
      </c>
      <c r="B12" s="30"/>
      <c r="C12" s="30"/>
    </row>
    <row r="13" spans="1:3">
      <c r="A13" s="29" t="s">
        <v>595</v>
      </c>
      <c r="B13" s="30"/>
      <c r="C13" s="30"/>
    </row>
    <row r="14" spans="1:3">
      <c r="A14" s="29" t="s">
        <v>596</v>
      </c>
      <c r="B14" s="30"/>
      <c r="C14" s="30"/>
    </row>
    <row r="15" spans="1:3">
      <c r="A15" s="29" t="s">
        <v>597</v>
      </c>
      <c r="B15" s="30"/>
      <c r="C15" s="30"/>
    </row>
    <row r="16" spans="1:3">
      <c r="A16" s="29" t="s">
        <v>598</v>
      </c>
      <c r="B16" s="30"/>
      <c r="C16" s="30"/>
    </row>
    <row r="17" spans="1:3">
      <c r="A17" s="29" t="s">
        <v>599</v>
      </c>
      <c r="B17" s="30"/>
      <c r="C17" s="30"/>
    </row>
    <row r="18" spans="1:3">
      <c r="A18" s="29" t="s">
        <v>600</v>
      </c>
      <c r="B18" s="30"/>
      <c r="C18" s="30"/>
    </row>
    <row r="19" spans="1:3">
      <c r="A19" s="29" t="s">
        <v>601</v>
      </c>
      <c r="B19" s="30"/>
      <c r="C19" s="30"/>
    </row>
    <row r="20" spans="1:3">
      <c r="A20" s="29" t="s">
        <v>602</v>
      </c>
      <c r="B20" s="30"/>
      <c r="C20" s="30"/>
    </row>
    <row r="21" spans="1:3">
      <c r="A21" s="29" t="s">
        <v>603</v>
      </c>
      <c r="B21" s="30"/>
      <c r="C21" s="30"/>
    </row>
    <row r="22" spans="1:3">
      <c r="A22" s="29" t="s">
        <v>604</v>
      </c>
      <c r="B22" s="30"/>
      <c r="C22" s="30"/>
    </row>
    <row r="23" spans="1:3">
      <c r="A23" s="29" t="s">
        <v>605</v>
      </c>
      <c r="B23" s="30"/>
      <c r="C23" s="30"/>
    </row>
    <row r="24" spans="1:3">
      <c r="A24" s="29" t="s">
        <v>606</v>
      </c>
      <c r="B24" s="30"/>
      <c r="C24" s="30"/>
    </row>
    <row r="25" spans="1:3">
      <c r="A25" s="29" t="s">
        <v>607</v>
      </c>
      <c r="B25" s="30"/>
      <c r="C25" s="30"/>
    </row>
    <row r="26" spans="1:3">
      <c r="A26" s="29" t="s">
        <v>507</v>
      </c>
      <c r="B26" s="30"/>
      <c r="C26" s="30"/>
    </row>
    <row r="27" spans="1:3">
      <c r="A27" s="29" t="s">
        <v>608</v>
      </c>
      <c r="B27" s="30"/>
      <c r="C27" s="30"/>
    </row>
    <row r="28" spans="1:3">
      <c r="A28" s="29" t="s">
        <v>609</v>
      </c>
      <c r="B28" s="30"/>
      <c r="C28" s="30"/>
    </row>
    <row r="29" spans="1:3">
      <c r="A29" s="29" t="s">
        <v>610</v>
      </c>
      <c r="B29" s="30"/>
      <c r="C29" s="30"/>
    </row>
    <row r="30" spans="1:3">
      <c r="A30" s="29" t="s">
        <v>611</v>
      </c>
      <c r="B30" s="30"/>
      <c r="C30" s="30"/>
    </row>
    <row r="31" spans="1:3">
      <c r="A31" s="29" t="s">
        <v>612</v>
      </c>
      <c r="B31" s="30"/>
      <c r="C31" s="30"/>
    </row>
    <row r="32" spans="1:3">
      <c r="A32" s="29" t="s">
        <v>613</v>
      </c>
      <c r="B32" s="30"/>
      <c r="C32" s="30"/>
    </row>
    <row r="33" spans="1:3">
      <c r="A33" s="29" t="s">
        <v>260</v>
      </c>
      <c r="B33" s="30"/>
      <c r="C33" s="30"/>
    </row>
    <row r="34" spans="1:3">
      <c r="A34" s="29" t="s">
        <v>614</v>
      </c>
      <c r="B34" s="30"/>
      <c r="C34" s="30"/>
    </row>
    <row r="35" spans="1:3">
      <c r="A35" s="29" t="s">
        <v>615</v>
      </c>
      <c r="B35" s="30"/>
      <c r="C35" s="30"/>
    </row>
    <row r="36" spans="1:3">
      <c r="A36" s="29" t="s">
        <v>616</v>
      </c>
      <c r="B36" s="30"/>
      <c r="C36" s="30"/>
    </row>
    <row r="37" spans="1:3">
      <c r="A37" s="29" t="s">
        <v>617</v>
      </c>
      <c r="B37" s="30"/>
      <c r="C37" s="30"/>
    </row>
    <row r="38" spans="1:3">
      <c r="A38" s="29" t="s">
        <v>618</v>
      </c>
      <c r="B38" s="30"/>
      <c r="C38" s="30"/>
    </row>
    <row r="39" spans="1:3">
      <c r="A39" s="29" t="s">
        <v>619</v>
      </c>
      <c r="B39" s="30"/>
      <c r="C39" s="30"/>
    </row>
    <row r="40" spans="1:3">
      <c r="A40" s="29" t="s">
        <v>620</v>
      </c>
      <c r="B40" s="30"/>
      <c r="C40" s="30"/>
    </row>
    <row r="41" spans="1:3">
      <c r="A41" s="29" t="s">
        <v>621</v>
      </c>
      <c r="B41" s="30"/>
      <c r="C41" s="30"/>
    </row>
    <row r="42" spans="1:3">
      <c r="A42" s="29" t="s">
        <v>622</v>
      </c>
      <c r="B42" s="30"/>
      <c r="C42" s="30"/>
    </row>
    <row r="43" spans="1:3">
      <c r="A43" s="29" t="s">
        <v>623</v>
      </c>
      <c r="B43" s="30"/>
      <c r="C43" s="30"/>
    </row>
    <row r="44" spans="1:3">
      <c r="A44" s="29" t="s">
        <v>624</v>
      </c>
      <c r="B44" s="30"/>
      <c r="C44" s="30"/>
    </row>
    <row r="45" spans="1:3">
      <c r="A45" s="29" t="s">
        <v>625</v>
      </c>
      <c r="B45" s="30"/>
      <c r="C45" s="30"/>
    </row>
    <row r="46" spans="1:3">
      <c r="A46" s="29" t="s">
        <v>626</v>
      </c>
      <c r="B46" s="30"/>
      <c r="C46" s="30"/>
    </row>
    <row r="47" spans="1:3">
      <c r="A47" s="29" t="s">
        <v>627</v>
      </c>
      <c r="B47" s="30"/>
      <c r="C47" s="30"/>
    </row>
    <row r="48" spans="1:3">
      <c r="A48" s="29" t="s">
        <v>628</v>
      </c>
      <c r="B48" s="30"/>
      <c r="C48" s="30"/>
    </row>
    <row r="49" spans="1:3">
      <c r="A49" s="29" t="s">
        <v>629</v>
      </c>
      <c r="B49" s="30"/>
      <c r="C49" s="30"/>
    </row>
    <row r="50" spans="1:3">
      <c r="A50" s="29" t="s">
        <v>630</v>
      </c>
      <c r="B50" s="30"/>
      <c r="C50" s="30"/>
    </row>
    <row r="51" spans="1:3">
      <c r="A51" s="29" t="s">
        <v>631</v>
      </c>
      <c r="B51" s="30"/>
      <c r="C51" s="30"/>
    </row>
    <row r="52" spans="1:3">
      <c r="A52" s="29" t="s">
        <v>632</v>
      </c>
      <c r="B52" s="30"/>
      <c r="C52" s="30"/>
    </row>
    <row r="53" spans="1:3">
      <c r="A53" s="29" t="s">
        <v>633</v>
      </c>
      <c r="B53" s="30"/>
      <c r="C53" s="30"/>
    </row>
    <row r="54" spans="1:3">
      <c r="A54" s="29" t="s">
        <v>634</v>
      </c>
      <c r="B54" s="30"/>
      <c r="C54" s="30"/>
    </row>
    <row r="55" spans="1:3">
      <c r="A55" s="29" t="s">
        <v>635</v>
      </c>
      <c r="B55" s="30"/>
      <c r="C55" s="30"/>
    </row>
  </sheetData>
  <autoFilter ref="A1:A24" xr:uid="{E7BBC6E3-9B8D-43D0-A202-C0826F91BD45}">
    <sortState xmlns:xlrd2="http://schemas.microsoft.com/office/spreadsheetml/2017/richdata2" ref="A2:C55">
      <sortCondition ref="A1:A24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68A9-AA7F-4967-90F3-649EDB28CDBB}">
  <dimension ref="A1"/>
  <sheetViews>
    <sheetView workbookViewId="0">
      <selection activeCell="C24" sqref="C24"/>
    </sheetView>
  </sheetViews>
  <sheetFormatPr defaultRowHeight="14.45"/>
  <cols>
    <col min="1" max="1" width="120.7109375" customWidth="1"/>
  </cols>
  <sheetData>
    <row r="1" spans="1:1" ht="124.5" customHeight="1">
      <c r="A1" s="23" t="s">
        <v>636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047C-FDA0-42FC-B4AD-E0AF359FA4B9}">
  <dimension ref="A1:O69"/>
  <sheetViews>
    <sheetView zoomScale="109" zoomScaleNormal="109" workbookViewId="0">
      <selection activeCell="W39" sqref="W39"/>
    </sheetView>
  </sheetViews>
  <sheetFormatPr defaultColWidth="7.7109375" defaultRowHeight="14.45"/>
  <cols>
    <col min="1" max="1" width="17.7109375" style="6" customWidth="1"/>
    <col min="2" max="2" width="64.7109375" style="2" bestFit="1" customWidth="1"/>
    <col min="3" max="3" width="8.140625" style="1" customWidth="1"/>
    <col min="4" max="4" width="13.5703125" style="1" bestFit="1" customWidth="1"/>
    <col min="5" max="5" width="9.28515625" style="1" bestFit="1" customWidth="1"/>
    <col min="6" max="6" width="12" style="1" customWidth="1"/>
    <col min="7" max="7" width="9.42578125" style="1" bestFit="1" customWidth="1"/>
    <col min="8" max="8" width="11.140625" style="1" customWidth="1"/>
    <col min="9" max="9" width="8" style="1" customWidth="1"/>
    <col min="10" max="11" width="5.7109375" style="1" customWidth="1"/>
    <col min="12" max="12" width="130.42578125" style="1" customWidth="1"/>
    <col min="13" max="16384" width="7.7109375" style="1"/>
  </cols>
  <sheetData>
    <row r="1" spans="1:15" ht="18">
      <c r="A1" s="209" t="s">
        <v>637</v>
      </c>
      <c r="B1" s="209"/>
      <c r="C1" s="209"/>
      <c r="D1" s="209"/>
      <c r="E1" s="12"/>
      <c r="F1"/>
      <c r="L1" s="11" t="s">
        <v>638</v>
      </c>
      <c r="M1" s="12"/>
      <c r="N1" s="12"/>
      <c r="O1" s="12"/>
    </row>
    <row r="2" spans="1:15" ht="18">
      <c r="A2" s="9" t="s">
        <v>639</v>
      </c>
      <c r="B2" s="7" t="s">
        <v>640</v>
      </c>
      <c r="C2" s="8" t="s">
        <v>641</v>
      </c>
      <c r="D2" s="8" t="s">
        <v>8</v>
      </c>
      <c r="E2" s="15"/>
      <c r="F2"/>
      <c r="L2" s="210"/>
    </row>
    <row r="3" spans="1:15" s="19" customFormat="1" ht="18">
      <c r="A3" s="213" t="s">
        <v>642</v>
      </c>
      <c r="B3" s="20" t="s">
        <v>643</v>
      </c>
      <c r="C3" s="16" t="s">
        <v>644</v>
      </c>
      <c r="D3" s="16">
        <v>24</v>
      </c>
      <c r="E3" s="18"/>
      <c r="F3" s="17"/>
      <c r="L3" s="211"/>
    </row>
    <row r="4" spans="1:15" ht="14.45" customHeight="1">
      <c r="A4" s="214"/>
      <c r="B4" s="3" t="s">
        <v>645</v>
      </c>
      <c r="C4" s="4" t="s">
        <v>644</v>
      </c>
      <c r="D4" s="4">
        <v>16</v>
      </c>
      <c r="L4" s="211"/>
    </row>
    <row r="5" spans="1:15">
      <c r="A5" s="214"/>
      <c r="B5" s="3" t="s">
        <v>646</v>
      </c>
      <c r="C5" s="4" t="s">
        <v>647</v>
      </c>
      <c r="D5" s="4">
        <v>9</v>
      </c>
      <c r="L5" s="212"/>
    </row>
    <row r="6" spans="1:15">
      <c r="A6" s="214"/>
      <c r="B6" s="3" t="s">
        <v>648</v>
      </c>
      <c r="C6" s="4" t="s">
        <v>136</v>
      </c>
      <c r="D6" s="4">
        <v>2</v>
      </c>
      <c r="L6" s="210"/>
    </row>
    <row r="7" spans="1:15">
      <c r="A7" s="214"/>
      <c r="B7" s="3" t="s">
        <v>649</v>
      </c>
      <c r="C7" s="4" t="s">
        <v>650</v>
      </c>
      <c r="D7" s="4">
        <v>70</v>
      </c>
      <c r="L7" s="211"/>
    </row>
    <row r="8" spans="1:15">
      <c r="A8" s="214"/>
      <c r="B8" s="3" t="s">
        <v>651</v>
      </c>
      <c r="C8" s="4" t="s">
        <v>650</v>
      </c>
      <c r="D8" s="4">
        <v>50</v>
      </c>
      <c r="L8" s="212"/>
    </row>
    <row r="9" spans="1:15" ht="19.899999999999999" customHeight="1">
      <c r="A9" s="214"/>
      <c r="B9" s="3" t="s">
        <v>652</v>
      </c>
      <c r="C9" s="4" t="s">
        <v>653</v>
      </c>
      <c r="D9" s="4">
        <v>180</v>
      </c>
      <c r="L9" s="4"/>
    </row>
    <row r="10" spans="1:15">
      <c r="A10" s="214"/>
      <c r="B10" s="3" t="s">
        <v>654</v>
      </c>
      <c r="C10" s="4" t="s">
        <v>136</v>
      </c>
      <c r="D10" s="4">
        <v>4.3</v>
      </c>
      <c r="L10" s="210"/>
    </row>
    <row r="11" spans="1:15">
      <c r="A11" s="214"/>
      <c r="B11" s="3" t="s">
        <v>655</v>
      </c>
      <c r="C11" s="4" t="s">
        <v>650</v>
      </c>
      <c r="D11" s="4">
        <v>70</v>
      </c>
      <c r="L11" s="211"/>
    </row>
    <row r="12" spans="1:15">
      <c r="A12" s="215"/>
      <c r="B12" s="3" t="s">
        <v>656</v>
      </c>
      <c r="C12" s="4" t="s">
        <v>657</v>
      </c>
      <c r="D12" s="4">
        <v>0.1</v>
      </c>
      <c r="L12" s="211"/>
    </row>
    <row r="13" spans="1:15">
      <c r="A13" s="199" t="s">
        <v>658</v>
      </c>
      <c r="B13" s="3" t="s">
        <v>659</v>
      </c>
      <c r="C13" s="4" t="s">
        <v>136</v>
      </c>
      <c r="D13" s="4" t="s">
        <v>443</v>
      </c>
      <c r="L13" s="212"/>
    </row>
    <row r="14" spans="1:15">
      <c r="A14" s="200"/>
      <c r="B14" s="3" t="s">
        <v>660</v>
      </c>
      <c r="C14" s="4" t="s">
        <v>661</v>
      </c>
      <c r="D14" s="4">
        <v>27.03</v>
      </c>
      <c r="L14" s="4"/>
    </row>
    <row r="15" spans="1:15">
      <c r="A15" s="200"/>
      <c r="B15" s="3" t="s">
        <v>662</v>
      </c>
      <c r="C15" s="4" t="s">
        <v>650</v>
      </c>
      <c r="D15" s="4">
        <v>60</v>
      </c>
      <c r="L15" s="4"/>
    </row>
    <row r="16" spans="1:15">
      <c r="A16" s="200"/>
      <c r="B16" s="3" t="s">
        <v>663</v>
      </c>
      <c r="C16" s="4" t="s">
        <v>136</v>
      </c>
      <c r="D16" s="4">
        <v>16.5</v>
      </c>
      <c r="L16" s="4"/>
    </row>
    <row r="17" spans="1:12">
      <c r="A17" s="201"/>
      <c r="B17" s="3" t="s">
        <v>664</v>
      </c>
      <c r="C17" s="4" t="s">
        <v>136</v>
      </c>
      <c r="D17" s="4" t="s">
        <v>665</v>
      </c>
      <c r="L17" s="4"/>
    </row>
    <row r="18" spans="1:12">
      <c r="A18" s="5" t="s">
        <v>666</v>
      </c>
      <c r="B18" s="3" t="s">
        <v>667</v>
      </c>
      <c r="C18" s="4" t="s">
        <v>650</v>
      </c>
      <c r="D18" s="4">
        <v>80</v>
      </c>
      <c r="L18" s="4"/>
    </row>
    <row r="19" spans="1:12">
      <c r="A19" s="5" t="s">
        <v>10</v>
      </c>
      <c r="B19" s="3" t="s">
        <v>668</v>
      </c>
      <c r="C19" s="4" t="s">
        <v>650</v>
      </c>
      <c r="D19" s="4">
        <v>125</v>
      </c>
      <c r="L19" s="4"/>
    </row>
    <row r="20" spans="1:12">
      <c r="A20" s="192" t="s">
        <v>57</v>
      </c>
      <c r="B20" s="3" t="s">
        <v>659</v>
      </c>
      <c r="C20" s="4" t="s">
        <v>136</v>
      </c>
      <c r="D20" s="4" t="s">
        <v>669</v>
      </c>
      <c r="L20" s="4"/>
    </row>
    <row r="21" spans="1:12">
      <c r="A21" s="192"/>
      <c r="B21" s="3" t="s">
        <v>670</v>
      </c>
      <c r="C21" s="4" t="s">
        <v>644</v>
      </c>
      <c r="D21" s="4">
        <v>12</v>
      </c>
      <c r="L21" s="4"/>
    </row>
    <row r="22" spans="1:12">
      <c r="A22" s="192"/>
      <c r="B22" s="3" t="s">
        <v>671</v>
      </c>
      <c r="C22" s="4" t="s">
        <v>136</v>
      </c>
      <c r="D22" s="4">
        <v>2</v>
      </c>
      <c r="L22" s="4"/>
    </row>
    <row r="23" spans="1:12">
      <c r="A23" s="192"/>
      <c r="B23" s="3" t="s">
        <v>672</v>
      </c>
      <c r="C23" s="4" t="s">
        <v>644</v>
      </c>
      <c r="D23" s="4">
        <f>D22*D21</f>
        <v>24</v>
      </c>
      <c r="L23" s="4"/>
    </row>
    <row r="24" spans="1:12">
      <c r="A24" s="199"/>
      <c r="B24" s="3" t="s">
        <v>673</v>
      </c>
      <c r="C24" s="4" t="s">
        <v>674</v>
      </c>
      <c r="D24" s="4">
        <v>1200</v>
      </c>
      <c r="L24" s="4"/>
    </row>
    <row r="25" spans="1:12">
      <c r="A25" s="192" t="s">
        <v>675</v>
      </c>
      <c r="B25" s="13" t="s">
        <v>676</v>
      </c>
      <c r="C25" s="4" t="s">
        <v>677</v>
      </c>
      <c r="D25" s="4">
        <v>107</v>
      </c>
      <c r="L25" s="3" t="s">
        <v>678</v>
      </c>
    </row>
    <row r="26" spans="1:12">
      <c r="A26" s="192"/>
      <c r="B26" s="3" t="s">
        <v>679</v>
      </c>
      <c r="C26" s="4" t="s">
        <v>680</v>
      </c>
      <c r="D26" s="4" t="s">
        <v>681</v>
      </c>
    </row>
    <row r="29" spans="1:12" ht="18">
      <c r="A29" s="216" t="s">
        <v>682</v>
      </c>
      <c r="B29" s="217"/>
      <c r="C29" s="218"/>
      <c r="D29" s="209" t="s">
        <v>683</v>
      </c>
      <c r="E29" s="209"/>
      <c r="F29" s="12"/>
      <c r="G29" s="12"/>
      <c r="H29" s="12"/>
      <c r="I29" s="12"/>
      <c r="J29" s="12"/>
      <c r="K29" s="12"/>
    </row>
    <row r="30" spans="1:12" ht="18">
      <c r="A30" s="9" t="s">
        <v>639</v>
      </c>
      <c r="B30" s="7" t="s">
        <v>640</v>
      </c>
      <c r="C30" s="8" t="s">
        <v>641</v>
      </c>
      <c r="D30" s="10" t="s">
        <v>684</v>
      </c>
      <c r="E30" s="10" t="s">
        <v>685</v>
      </c>
      <c r="F30" s="14"/>
      <c r="G30" s="14"/>
      <c r="I30" s="14"/>
      <c r="J30" s="14"/>
      <c r="K30" s="14"/>
    </row>
    <row r="31" spans="1:12">
      <c r="A31" s="192" t="s">
        <v>686</v>
      </c>
      <c r="B31" s="3" t="s">
        <v>687</v>
      </c>
      <c r="C31" s="4" t="s">
        <v>647</v>
      </c>
      <c r="D31" s="4">
        <f>ROUND((D9*D32/9548),0)</f>
        <v>4</v>
      </c>
      <c r="E31" s="4">
        <f>D31*2</f>
        <v>8</v>
      </c>
    </row>
    <row r="32" spans="1:12">
      <c r="A32" s="192"/>
      <c r="B32" s="3" t="s">
        <v>688</v>
      </c>
      <c r="C32" s="4" t="s">
        <v>689</v>
      </c>
      <c r="D32" s="4">
        <v>200</v>
      </c>
      <c r="E32" s="4">
        <f>D32*2</f>
        <v>400</v>
      </c>
    </row>
    <row r="33" spans="1:12">
      <c r="A33" s="192"/>
      <c r="B33" s="3" t="s">
        <v>690</v>
      </c>
      <c r="C33" s="4" t="s">
        <v>647</v>
      </c>
      <c r="D33" s="4">
        <f>ROUND((D31*(D7/100)),0)</f>
        <v>3</v>
      </c>
      <c r="E33" s="4">
        <f>ROUND((E31/(D7/100)),0)</f>
        <v>11</v>
      </c>
    </row>
    <row r="34" spans="1:12">
      <c r="A34" s="192"/>
      <c r="B34" s="3" t="s">
        <v>691</v>
      </c>
      <c r="C34" s="4" t="s">
        <v>647</v>
      </c>
      <c r="D34" s="4">
        <f>D31/(D8/100)</f>
        <v>8</v>
      </c>
      <c r="E34" s="4">
        <f>E31/(D8/100)</f>
        <v>16</v>
      </c>
    </row>
    <row r="35" spans="1:12">
      <c r="A35" s="192"/>
      <c r="B35" s="3" t="s">
        <v>692</v>
      </c>
      <c r="C35" s="4" t="s">
        <v>674</v>
      </c>
      <c r="D35" s="4">
        <v>1000</v>
      </c>
      <c r="E35" s="4">
        <f>2*D35</f>
        <v>2000</v>
      </c>
    </row>
    <row r="36" spans="1:12">
      <c r="A36" s="192"/>
      <c r="B36" s="3" t="s">
        <v>693</v>
      </c>
      <c r="C36" s="4" t="s">
        <v>674</v>
      </c>
      <c r="D36" s="4">
        <f>D35*1.5</f>
        <v>1500</v>
      </c>
      <c r="E36" s="4">
        <f>2*D36</f>
        <v>3000</v>
      </c>
    </row>
    <row r="37" spans="1:12">
      <c r="A37" s="192" t="s">
        <v>10</v>
      </c>
      <c r="B37" s="3" t="s">
        <v>694</v>
      </c>
      <c r="C37" s="4" t="s">
        <v>674</v>
      </c>
      <c r="D37" s="4">
        <f>ROUND((($D$19/100)*D35),0)</f>
        <v>1250</v>
      </c>
      <c r="E37" s="4">
        <f>2*D37</f>
        <v>2500</v>
      </c>
      <c r="F37" s="25" t="s">
        <v>695</v>
      </c>
      <c r="G37" s="25"/>
      <c r="H37" s="25"/>
      <c r="I37" s="25"/>
      <c r="J37" s="25"/>
      <c r="K37" s="25"/>
      <c r="L37" s="25"/>
    </row>
    <row r="38" spans="1:12">
      <c r="A38" s="192"/>
      <c r="B38" s="3" t="s">
        <v>696</v>
      </c>
      <c r="C38" s="4" t="s">
        <v>674</v>
      </c>
      <c r="D38" s="4">
        <f>ROUND((($D$19/100)*D36),0)</f>
        <v>1875</v>
      </c>
      <c r="E38" s="4">
        <f>2*D38</f>
        <v>3750</v>
      </c>
    </row>
    <row r="40" spans="1:12">
      <c r="L40" s="2"/>
    </row>
    <row r="42" spans="1:12" ht="18">
      <c r="B42" s="21" t="s">
        <v>697</v>
      </c>
    </row>
    <row r="68" spans="1:12">
      <c r="B68" s="2" t="s">
        <v>698</v>
      </c>
    </row>
    <row r="69" spans="1:12">
      <c r="A69" s="208" t="s">
        <v>699</v>
      </c>
      <c r="B69" s="208"/>
      <c r="C69" s="208"/>
      <c r="D69" s="208"/>
      <c r="E69" s="208"/>
      <c r="F69" s="208"/>
      <c r="G69" s="208"/>
      <c r="H69" s="208"/>
      <c r="I69" s="208"/>
      <c r="J69" s="208"/>
      <c r="K69" s="208"/>
      <c r="L69" s="208"/>
    </row>
  </sheetData>
  <mergeCells count="13">
    <mergeCell ref="A69:L69"/>
    <mergeCell ref="A37:A38"/>
    <mergeCell ref="A1:D1"/>
    <mergeCell ref="L10:L13"/>
    <mergeCell ref="L2:L5"/>
    <mergeCell ref="L6:L8"/>
    <mergeCell ref="A13:A17"/>
    <mergeCell ref="A3:A12"/>
    <mergeCell ref="D29:E29"/>
    <mergeCell ref="A20:A24"/>
    <mergeCell ref="A31:A36"/>
    <mergeCell ref="A29:C29"/>
    <mergeCell ref="A25:A26"/>
  </mergeCells>
  <phoneticPr fontId="5" type="noConversion"/>
  <hyperlinks>
    <hyperlink ref="A69" r:id="rId1" xr:uid="{17071B91-2204-4B8F-8FA9-018D9090FDD7}"/>
  </hyperlinks>
  <pageMargins left="0.7" right="0.7" top="0.75" bottom="0.75" header="0.3" footer="0.3"/>
  <pageSetup paperSize="9" orientation="portrait" verticalDpi="0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04A1-9307-49E4-B648-726336DA7360}">
  <dimension ref="A1:E33"/>
  <sheetViews>
    <sheetView zoomScale="75" workbookViewId="0">
      <selection activeCell="B1" sqref="B1"/>
    </sheetView>
  </sheetViews>
  <sheetFormatPr defaultRowHeight="14.45"/>
  <cols>
    <col min="1" max="1" width="13.7109375" bestFit="1" customWidth="1"/>
    <col min="2" max="2" width="34.28515625" customWidth="1"/>
  </cols>
  <sheetData>
    <row r="1" spans="1:2">
      <c r="A1" t="s">
        <v>700</v>
      </c>
    </row>
    <row r="2" spans="1:2">
      <c r="A2" t="s">
        <v>701</v>
      </c>
    </row>
    <row r="3" spans="1:2">
      <c r="A3" t="s">
        <v>702</v>
      </c>
      <c r="B3" t="s">
        <v>703</v>
      </c>
    </row>
    <row r="30" spans="5:5" ht="15.6">
      <c r="E30" s="22" t="s">
        <v>704</v>
      </c>
    </row>
    <row r="31" spans="5:5">
      <c r="E31" t="s">
        <v>705</v>
      </c>
    </row>
    <row r="33" spans="2:2" ht="19.149999999999999" customHeight="1">
      <c r="B33" s="23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25C5-1D39-4485-967E-C549E091914C}">
  <dimension ref="A1:C1602"/>
  <sheetViews>
    <sheetView workbookViewId="0">
      <selection activeCell="D1" sqref="D1"/>
    </sheetView>
  </sheetViews>
  <sheetFormatPr defaultRowHeight="14.45"/>
  <cols>
    <col min="1" max="1" width="25.7109375" style="1" bestFit="1" customWidth="1"/>
    <col min="2" max="2" width="26.140625" style="1" bestFit="1" customWidth="1"/>
    <col min="3" max="3" width="17.140625" bestFit="1" customWidth="1"/>
  </cols>
  <sheetData>
    <row r="1" spans="1:3">
      <c r="A1" s="1" t="s">
        <v>706</v>
      </c>
      <c r="B1" s="1" t="s">
        <v>707</v>
      </c>
      <c r="C1" t="s">
        <v>708</v>
      </c>
    </row>
    <row r="2" spans="1:3">
      <c r="A2" s="1">
        <v>0</v>
      </c>
      <c r="B2" s="1">
        <v>80</v>
      </c>
      <c r="C2">
        <v>200</v>
      </c>
    </row>
    <row r="3" spans="1:3">
      <c r="A3" s="1">
        <f>200+A2</f>
        <v>200</v>
      </c>
      <c r="B3" s="1">
        <f>1+B2</f>
        <v>81</v>
      </c>
      <c r="C3">
        <f>C2+1</f>
        <v>201</v>
      </c>
    </row>
    <row r="4" spans="1:3">
      <c r="A4" s="1">
        <f t="shared" ref="A4:A46" si="0">200+A3</f>
        <v>400</v>
      </c>
      <c r="B4" s="1">
        <f t="shared" ref="B4:B67" si="1">1+B3</f>
        <v>82</v>
      </c>
      <c r="C4">
        <f t="shared" ref="C4:C67" si="2">C3+1</f>
        <v>202</v>
      </c>
    </row>
    <row r="5" spans="1:3">
      <c r="A5" s="1">
        <f t="shared" si="0"/>
        <v>600</v>
      </c>
      <c r="B5" s="1">
        <f t="shared" si="1"/>
        <v>83</v>
      </c>
      <c r="C5">
        <f t="shared" si="2"/>
        <v>203</v>
      </c>
    </row>
    <row r="6" spans="1:3">
      <c r="A6" s="1">
        <f t="shared" si="0"/>
        <v>800</v>
      </c>
      <c r="B6" s="1">
        <f t="shared" si="1"/>
        <v>84</v>
      </c>
      <c r="C6">
        <f t="shared" si="2"/>
        <v>204</v>
      </c>
    </row>
    <row r="7" spans="1:3">
      <c r="A7" s="1">
        <f t="shared" si="0"/>
        <v>1000</v>
      </c>
      <c r="B7" s="1">
        <f t="shared" si="1"/>
        <v>85</v>
      </c>
      <c r="C7">
        <f t="shared" si="2"/>
        <v>205</v>
      </c>
    </row>
    <row r="8" spans="1:3">
      <c r="A8" s="1">
        <f t="shared" si="0"/>
        <v>1200</v>
      </c>
      <c r="B8" s="1">
        <f t="shared" si="1"/>
        <v>86</v>
      </c>
      <c r="C8">
        <f t="shared" si="2"/>
        <v>206</v>
      </c>
    </row>
    <row r="9" spans="1:3">
      <c r="A9" s="1">
        <f t="shared" si="0"/>
        <v>1400</v>
      </c>
      <c r="B9" s="1">
        <f t="shared" si="1"/>
        <v>87</v>
      </c>
      <c r="C9">
        <f t="shared" si="2"/>
        <v>207</v>
      </c>
    </row>
    <row r="10" spans="1:3">
      <c r="A10" s="1">
        <f t="shared" si="0"/>
        <v>1600</v>
      </c>
      <c r="B10" s="1">
        <f t="shared" si="1"/>
        <v>88</v>
      </c>
      <c r="C10">
        <f t="shared" si="2"/>
        <v>208</v>
      </c>
    </row>
    <row r="11" spans="1:3">
      <c r="A11" s="1">
        <f t="shared" si="0"/>
        <v>1800</v>
      </c>
      <c r="B11" s="1">
        <f t="shared" si="1"/>
        <v>89</v>
      </c>
      <c r="C11">
        <f t="shared" si="2"/>
        <v>209</v>
      </c>
    </row>
    <row r="12" spans="1:3">
      <c r="A12" s="1">
        <f t="shared" si="0"/>
        <v>2000</v>
      </c>
      <c r="B12" s="1">
        <f t="shared" si="1"/>
        <v>90</v>
      </c>
      <c r="C12">
        <f t="shared" si="2"/>
        <v>210</v>
      </c>
    </row>
    <row r="13" spans="1:3">
      <c r="A13" s="1">
        <f t="shared" si="0"/>
        <v>2200</v>
      </c>
      <c r="B13" s="1">
        <f t="shared" si="1"/>
        <v>91</v>
      </c>
      <c r="C13">
        <f t="shared" si="2"/>
        <v>211</v>
      </c>
    </row>
    <row r="14" spans="1:3">
      <c r="A14" s="1">
        <f t="shared" si="0"/>
        <v>2400</v>
      </c>
      <c r="B14" s="1">
        <f t="shared" si="1"/>
        <v>92</v>
      </c>
      <c r="C14">
        <f t="shared" si="2"/>
        <v>212</v>
      </c>
    </row>
    <row r="15" spans="1:3">
      <c r="A15" s="1">
        <f t="shared" si="0"/>
        <v>2600</v>
      </c>
      <c r="B15" s="1">
        <f t="shared" si="1"/>
        <v>93</v>
      </c>
      <c r="C15">
        <f t="shared" si="2"/>
        <v>213</v>
      </c>
    </row>
    <row r="16" spans="1:3">
      <c r="A16" s="1">
        <f t="shared" si="0"/>
        <v>2800</v>
      </c>
      <c r="B16" s="1">
        <f t="shared" si="1"/>
        <v>94</v>
      </c>
      <c r="C16">
        <f t="shared" si="2"/>
        <v>214</v>
      </c>
    </row>
    <row r="17" spans="1:3">
      <c r="A17" s="1">
        <f t="shared" si="0"/>
        <v>3000</v>
      </c>
      <c r="B17" s="1">
        <f t="shared" si="1"/>
        <v>95</v>
      </c>
      <c r="C17">
        <f t="shared" si="2"/>
        <v>215</v>
      </c>
    </row>
    <row r="18" spans="1:3">
      <c r="A18" s="1">
        <f t="shared" si="0"/>
        <v>3200</v>
      </c>
      <c r="B18" s="1">
        <f t="shared" si="1"/>
        <v>96</v>
      </c>
      <c r="C18">
        <f t="shared" si="2"/>
        <v>216</v>
      </c>
    </row>
    <row r="19" spans="1:3">
      <c r="A19" s="1">
        <f t="shared" si="0"/>
        <v>3400</v>
      </c>
      <c r="B19" s="1">
        <f t="shared" si="1"/>
        <v>97</v>
      </c>
      <c r="C19">
        <f t="shared" si="2"/>
        <v>217</v>
      </c>
    </row>
    <row r="20" spans="1:3">
      <c r="A20" s="1">
        <f t="shared" si="0"/>
        <v>3600</v>
      </c>
      <c r="B20" s="1">
        <f t="shared" si="1"/>
        <v>98</v>
      </c>
      <c r="C20">
        <f t="shared" si="2"/>
        <v>218</v>
      </c>
    </row>
    <row r="21" spans="1:3">
      <c r="A21" s="1">
        <f t="shared" si="0"/>
        <v>3800</v>
      </c>
      <c r="B21" s="1">
        <f t="shared" si="1"/>
        <v>99</v>
      </c>
      <c r="C21">
        <f t="shared" si="2"/>
        <v>219</v>
      </c>
    </row>
    <row r="22" spans="1:3">
      <c r="A22" s="1">
        <f t="shared" si="0"/>
        <v>4000</v>
      </c>
      <c r="B22" s="1">
        <f t="shared" si="1"/>
        <v>100</v>
      </c>
      <c r="C22">
        <f t="shared" si="2"/>
        <v>220</v>
      </c>
    </row>
    <row r="23" spans="1:3">
      <c r="A23" s="1">
        <f t="shared" si="0"/>
        <v>4200</v>
      </c>
      <c r="B23" s="1">
        <f t="shared" si="1"/>
        <v>101</v>
      </c>
      <c r="C23">
        <f t="shared" si="2"/>
        <v>221</v>
      </c>
    </row>
    <row r="24" spans="1:3">
      <c r="A24" s="1">
        <f t="shared" si="0"/>
        <v>4400</v>
      </c>
      <c r="B24" s="1">
        <f t="shared" si="1"/>
        <v>102</v>
      </c>
      <c r="C24">
        <f t="shared" si="2"/>
        <v>222</v>
      </c>
    </row>
    <row r="25" spans="1:3">
      <c r="A25" s="1">
        <f t="shared" si="0"/>
        <v>4600</v>
      </c>
      <c r="B25" s="1">
        <f t="shared" si="1"/>
        <v>103</v>
      </c>
      <c r="C25">
        <f t="shared" si="2"/>
        <v>223</v>
      </c>
    </row>
    <row r="26" spans="1:3">
      <c r="A26" s="1">
        <f t="shared" si="0"/>
        <v>4800</v>
      </c>
      <c r="B26" s="1">
        <f t="shared" si="1"/>
        <v>104</v>
      </c>
      <c r="C26">
        <f t="shared" si="2"/>
        <v>224</v>
      </c>
    </row>
    <row r="27" spans="1:3">
      <c r="A27" s="1">
        <f t="shared" si="0"/>
        <v>5000</v>
      </c>
      <c r="B27" s="1">
        <f t="shared" si="1"/>
        <v>105</v>
      </c>
      <c r="C27">
        <f t="shared" si="2"/>
        <v>225</v>
      </c>
    </row>
    <row r="28" spans="1:3">
      <c r="A28" s="1">
        <f t="shared" si="0"/>
        <v>5200</v>
      </c>
      <c r="B28" s="1">
        <f t="shared" si="1"/>
        <v>106</v>
      </c>
      <c r="C28">
        <f t="shared" si="2"/>
        <v>226</v>
      </c>
    </row>
    <row r="29" spans="1:3">
      <c r="A29" s="1">
        <f t="shared" si="0"/>
        <v>5400</v>
      </c>
      <c r="B29" s="1">
        <f t="shared" si="1"/>
        <v>107</v>
      </c>
      <c r="C29">
        <f t="shared" si="2"/>
        <v>227</v>
      </c>
    </row>
    <row r="30" spans="1:3">
      <c r="A30" s="1">
        <f t="shared" si="0"/>
        <v>5600</v>
      </c>
      <c r="B30" s="1">
        <f t="shared" si="1"/>
        <v>108</v>
      </c>
      <c r="C30">
        <f t="shared" si="2"/>
        <v>228</v>
      </c>
    </row>
    <row r="31" spans="1:3">
      <c r="A31" s="1">
        <f t="shared" si="0"/>
        <v>5800</v>
      </c>
      <c r="B31" s="1">
        <f t="shared" si="1"/>
        <v>109</v>
      </c>
      <c r="C31">
        <f t="shared" si="2"/>
        <v>229</v>
      </c>
    </row>
    <row r="32" spans="1:3">
      <c r="A32" s="1">
        <f t="shared" si="0"/>
        <v>6000</v>
      </c>
      <c r="B32" s="1">
        <f t="shared" si="1"/>
        <v>110</v>
      </c>
      <c r="C32">
        <f t="shared" si="2"/>
        <v>230</v>
      </c>
    </row>
    <row r="33" spans="1:3">
      <c r="A33" s="1">
        <f t="shared" si="0"/>
        <v>6200</v>
      </c>
      <c r="B33" s="1">
        <f t="shared" si="1"/>
        <v>111</v>
      </c>
      <c r="C33">
        <f t="shared" si="2"/>
        <v>231</v>
      </c>
    </row>
    <row r="34" spans="1:3">
      <c r="A34" s="1">
        <f t="shared" si="0"/>
        <v>6400</v>
      </c>
      <c r="B34" s="1">
        <f t="shared" si="1"/>
        <v>112</v>
      </c>
      <c r="C34">
        <f t="shared" si="2"/>
        <v>232</v>
      </c>
    </row>
    <row r="35" spans="1:3">
      <c r="A35" s="1">
        <f t="shared" si="0"/>
        <v>6600</v>
      </c>
      <c r="B35" s="1">
        <f t="shared" si="1"/>
        <v>113</v>
      </c>
      <c r="C35">
        <f t="shared" si="2"/>
        <v>233</v>
      </c>
    </row>
    <row r="36" spans="1:3">
      <c r="A36" s="1">
        <f>200+A35</f>
        <v>6800</v>
      </c>
      <c r="B36" s="1">
        <f t="shared" si="1"/>
        <v>114</v>
      </c>
      <c r="C36">
        <f t="shared" si="2"/>
        <v>234</v>
      </c>
    </row>
    <row r="37" spans="1:3">
      <c r="A37" s="1">
        <f t="shared" si="0"/>
        <v>7000</v>
      </c>
      <c r="B37" s="1">
        <f t="shared" si="1"/>
        <v>115</v>
      </c>
      <c r="C37">
        <f t="shared" si="2"/>
        <v>235</v>
      </c>
    </row>
    <row r="38" spans="1:3">
      <c r="A38" s="1">
        <f t="shared" si="0"/>
        <v>7200</v>
      </c>
      <c r="B38" s="1">
        <f t="shared" si="1"/>
        <v>116</v>
      </c>
      <c r="C38">
        <f t="shared" si="2"/>
        <v>236</v>
      </c>
    </row>
    <row r="39" spans="1:3">
      <c r="A39" s="1">
        <f t="shared" si="0"/>
        <v>7400</v>
      </c>
      <c r="B39" s="1">
        <f t="shared" si="1"/>
        <v>117</v>
      </c>
      <c r="C39">
        <f t="shared" si="2"/>
        <v>237</v>
      </c>
    </row>
    <row r="40" spans="1:3">
      <c r="A40" s="1">
        <f t="shared" si="0"/>
        <v>7600</v>
      </c>
      <c r="B40" s="1">
        <f t="shared" si="1"/>
        <v>118</v>
      </c>
      <c r="C40">
        <f t="shared" si="2"/>
        <v>238</v>
      </c>
    </row>
    <row r="41" spans="1:3">
      <c r="A41" s="1">
        <f t="shared" si="0"/>
        <v>7800</v>
      </c>
      <c r="B41" s="1">
        <f t="shared" si="1"/>
        <v>119</v>
      </c>
      <c r="C41">
        <f t="shared" si="2"/>
        <v>239</v>
      </c>
    </row>
    <row r="42" spans="1:3">
      <c r="A42" s="1">
        <f t="shared" si="0"/>
        <v>8000</v>
      </c>
      <c r="B42" s="1">
        <f t="shared" si="1"/>
        <v>120</v>
      </c>
      <c r="C42">
        <f t="shared" si="2"/>
        <v>240</v>
      </c>
    </row>
    <row r="43" spans="1:3">
      <c r="A43" s="1">
        <f t="shared" si="0"/>
        <v>8200</v>
      </c>
      <c r="B43" s="1">
        <f t="shared" si="1"/>
        <v>121</v>
      </c>
      <c r="C43">
        <f t="shared" si="2"/>
        <v>241</v>
      </c>
    </row>
    <row r="44" spans="1:3">
      <c r="A44" s="1">
        <f t="shared" si="0"/>
        <v>8400</v>
      </c>
      <c r="B44" s="1">
        <f t="shared" si="1"/>
        <v>122</v>
      </c>
      <c r="C44">
        <f t="shared" si="2"/>
        <v>242</v>
      </c>
    </row>
    <row r="45" spans="1:3">
      <c r="A45" s="1">
        <f t="shared" si="0"/>
        <v>8600</v>
      </c>
      <c r="B45" s="1">
        <f t="shared" si="1"/>
        <v>123</v>
      </c>
      <c r="C45">
        <f t="shared" si="2"/>
        <v>243</v>
      </c>
    </row>
    <row r="46" spans="1:3">
      <c r="A46" s="1">
        <f t="shared" si="0"/>
        <v>8800</v>
      </c>
      <c r="B46" s="1">
        <f t="shared" si="1"/>
        <v>124</v>
      </c>
      <c r="C46">
        <f t="shared" si="2"/>
        <v>244</v>
      </c>
    </row>
    <row r="47" spans="1:3">
      <c r="A47" s="1">
        <f>200+A46</f>
        <v>9000</v>
      </c>
      <c r="B47" s="1">
        <f t="shared" si="1"/>
        <v>125</v>
      </c>
      <c r="C47">
        <f t="shared" si="2"/>
        <v>245</v>
      </c>
    </row>
    <row r="48" spans="1:3">
      <c r="B48" s="1">
        <f>1+B47</f>
        <v>126</v>
      </c>
      <c r="C48">
        <f t="shared" si="2"/>
        <v>246</v>
      </c>
    </row>
    <row r="49" spans="2:3">
      <c r="B49" s="1">
        <f t="shared" si="1"/>
        <v>127</v>
      </c>
      <c r="C49">
        <f t="shared" si="2"/>
        <v>247</v>
      </c>
    </row>
    <row r="50" spans="2:3">
      <c r="B50" s="1">
        <f t="shared" si="1"/>
        <v>128</v>
      </c>
      <c r="C50">
        <f t="shared" si="2"/>
        <v>248</v>
      </c>
    </row>
    <row r="51" spans="2:3">
      <c r="B51" s="1">
        <f t="shared" si="1"/>
        <v>129</v>
      </c>
      <c r="C51">
        <f t="shared" si="2"/>
        <v>249</v>
      </c>
    </row>
    <row r="52" spans="2:3">
      <c r="B52" s="1">
        <f t="shared" si="1"/>
        <v>130</v>
      </c>
      <c r="C52">
        <f t="shared" si="2"/>
        <v>250</v>
      </c>
    </row>
    <row r="53" spans="2:3">
      <c r="B53" s="1">
        <f t="shared" si="1"/>
        <v>131</v>
      </c>
      <c r="C53">
        <f t="shared" si="2"/>
        <v>251</v>
      </c>
    </row>
    <row r="54" spans="2:3">
      <c r="B54" s="1">
        <f t="shared" si="1"/>
        <v>132</v>
      </c>
      <c r="C54">
        <f t="shared" si="2"/>
        <v>252</v>
      </c>
    </row>
    <row r="55" spans="2:3">
      <c r="B55" s="1">
        <f t="shared" si="1"/>
        <v>133</v>
      </c>
      <c r="C55">
        <f t="shared" si="2"/>
        <v>253</v>
      </c>
    </row>
    <row r="56" spans="2:3">
      <c r="B56" s="1">
        <f t="shared" si="1"/>
        <v>134</v>
      </c>
      <c r="C56">
        <f t="shared" si="2"/>
        <v>254</v>
      </c>
    </row>
    <row r="57" spans="2:3">
      <c r="B57" s="1">
        <f t="shared" si="1"/>
        <v>135</v>
      </c>
      <c r="C57">
        <f t="shared" si="2"/>
        <v>255</v>
      </c>
    </row>
    <row r="58" spans="2:3">
      <c r="B58" s="1">
        <f t="shared" si="1"/>
        <v>136</v>
      </c>
      <c r="C58">
        <f t="shared" si="2"/>
        <v>256</v>
      </c>
    </row>
    <row r="59" spans="2:3">
      <c r="B59" s="1">
        <f t="shared" si="1"/>
        <v>137</v>
      </c>
      <c r="C59">
        <f t="shared" si="2"/>
        <v>257</v>
      </c>
    </row>
    <row r="60" spans="2:3">
      <c r="B60" s="1">
        <f t="shared" si="1"/>
        <v>138</v>
      </c>
      <c r="C60">
        <f t="shared" si="2"/>
        <v>258</v>
      </c>
    </row>
    <row r="61" spans="2:3">
      <c r="B61" s="1">
        <f t="shared" si="1"/>
        <v>139</v>
      </c>
      <c r="C61">
        <f t="shared" si="2"/>
        <v>259</v>
      </c>
    </row>
    <row r="62" spans="2:3">
      <c r="B62" s="1">
        <f t="shared" si="1"/>
        <v>140</v>
      </c>
      <c r="C62">
        <f t="shared" si="2"/>
        <v>260</v>
      </c>
    </row>
    <row r="63" spans="2:3">
      <c r="B63" s="1">
        <f t="shared" si="1"/>
        <v>141</v>
      </c>
      <c r="C63">
        <f t="shared" si="2"/>
        <v>261</v>
      </c>
    </row>
    <row r="64" spans="2:3">
      <c r="B64" s="1">
        <f t="shared" si="1"/>
        <v>142</v>
      </c>
      <c r="C64">
        <f t="shared" si="2"/>
        <v>262</v>
      </c>
    </row>
    <row r="65" spans="2:3">
      <c r="B65" s="1">
        <f t="shared" si="1"/>
        <v>143</v>
      </c>
      <c r="C65">
        <f t="shared" si="2"/>
        <v>263</v>
      </c>
    </row>
    <row r="66" spans="2:3">
      <c r="B66" s="1">
        <f t="shared" si="1"/>
        <v>144</v>
      </c>
      <c r="C66">
        <f t="shared" si="2"/>
        <v>264</v>
      </c>
    </row>
    <row r="67" spans="2:3">
      <c r="B67" s="1">
        <f t="shared" si="1"/>
        <v>145</v>
      </c>
      <c r="C67">
        <f t="shared" si="2"/>
        <v>265</v>
      </c>
    </row>
    <row r="68" spans="2:3">
      <c r="B68" s="1">
        <f t="shared" ref="B68:B131" si="3">1+B67</f>
        <v>146</v>
      </c>
      <c r="C68">
        <f t="shared" ref="C68:C131" si="4">C67+1</f>
        <v>266</v>
      </c>
    </row>
    <row r="69" spans="2:3">
      <c r="B69" s="1">
        <f t="shared" si="3"/>
        <v>147</v>
      </c>
      <c r="C69">
        <f t="shared" si="4"/>
        <v>267</v>
      </c>
    </row>
    <row r="70" spans="2:3">
      <c r="B70" s="1">
        <f t="shared" si="3"/>
        <v>148</v>
      </c>
      <c r="C70">
        <f t="shared" si="4"/>
        <v>268</v>
      </c>
    </row>
    <row r="71" spans="2:3">
      <c r="B71" s="1">
        <f t="shared" si="3"/>
        <v>149</v>
      </c>
      <c r="C71">
        <f t="shared" si="4"/>
        <v>269</v>
      </c>
    </row>
    <row r="72" spans="2:3">
      <c r="B72" s="1">
        <f t="shared" si="3"/>
        <v>150</v>
      </c>
      <c r="C72">
        <f t="shared" si="4"/>
        <v>270</v>
      </c>
    </row>
    <row r="73" spans="2:3">
      <c r="B73" s="1">
        <f t="shared" si="3"/>
        <v>151</v>
      </c>
      <c r="C73">
        <f t="shared" si="4"/>
        <v>271</v>
      </c>
    </row>
    <row r="74" spans="2:3">
      <c r="B74" s="1">
        <f t="shared" si="3"/>
        <v>152</v>
      </c>
      <c r="C74">
        <f t="shared" si="4"/>
        <v>272</v>
      </c>
    </row>
    <row r="75" spans="2:3">
      <c r="B75" s="1">
        <f t="shared" si="3"/>
        <v>153</v>
      </c>
      <c r="C75">
        <f t="shared" si="4"/>
        <v>273</v>
      </c>
    </row>
    <row r="76" spans="2:3">
      <c r="B76" s="1">
        <f t="shared" si="3"/>
        <v>154</v>
      </c>
      <c r="C76">
        <f t="shared" si="4"/>
        <v>274</v>
      </c>
    </row>
    <row r="77" spans="2:3">
      <c r="B77" s="1">
        <f t="shared" si="3"/>
        <v>155</v>
      </c>
      <c r="C77">
        <f t="shared" si="4"/>
        <v>275</v>
      </c>
    </row>
    <row r="78" spans="2:3">
      <c r="B78" s="1">
        <f t="shared" si="3"/>
        <v>156</v>
      </c>
      <c r="C78">
        <f t="shared" si="4"/>
        <v>276</v>
      </c>
    </row>
    <row r="79" spans="2:3">
      <c r="B79" s="1">
        <f t="shared" si="3"/>
        <v>157</v>
      </c>
      <c r="C79">
        <f t="shared" si="4"/>
        <v>277</v>
      </c>
    </row>
    <row r="80" spans="2:3">
      <c r="B80" s="1">
        <f t="shared" si="3"/>
        <v>158</v>
      </c>
      <c r="C80">
        <f t="shared" si="4"/>
        <v>278</v>
      </c>
    </row>
    <row r="81" spans="2:3">
      <c r="B81" s="1">
        <f t="shared" si="3"/>
        <v>159</v>
      </c>
      <c r="C81">
        <f t="shared" si="4"/>
        <v>279</v>
      </c>
    </row>
    <row r="82" spans="2:3">
      <c r="B82" s="1">
        <f t="shared" si="3"/>
        <v>160</v>
      </c>
      <c r="C82">
        <f t="shared" si="4"/>
        <v>280</v>
      </c>
    </row>
    <row r="83" spans="2:3">
      <c r="B83" s="1">
        <f t="shared" si="3"/>
        <v>161</v>
      </c>
      <c r="C83">
        <f t="shared" si="4"/>
        <v>281</v>
      </c>
    </row>
    <row r="84" spans="2:3">
      <c r="B84" s="1">
        <f t="shared" si="3"/>
        <v>162</v>
      </c>
      <c r="C84">
        <f t="shared" si="4"/>
        <v>282</v>
      </c>
    </row>
    <row r="85" spans="2:3">
      <c r="B85" s="1">
        <f t="shared" si="3"/>
        <v>163</v>
      </c>
      <c r="C85">
        <f t="shared" si="4"/>
        <v>283</v>
      </c>
    </row>
    <row r="86" spans="2:3">
      <c r="B86" s="1">
        <f t="shared" si="3"/>
        <v>164</v>
      </c>
      <c r="C86">
        <f t="shared" si="4"/>
        <v>284</v>
      </c>
    </row>
    <row r="87" spans="2:3">
      <c r="B87" s="1">
        <f t="shared" si="3"/>
        <v>165</v>
      </c>
      <c r="C87">
        <f t="shared" si="4"/>
        <v>285</v>
      </c>
    </row>
    <row r="88" spans="2:3">
      <c r="B88" s="1">
        <f t="shared" si="3"/>
        <v>166</v>
      </c>
      <c r="C88">
        <f t="shared" si="4"/>
        <v>286</v>
      </c>
    </row>
    <row r="89" spans="2:3">
      <c r="B89" s="1">
        <f t="shared" si="3"/>
        <v>167</v>
      </c>
      <c r="C89">
        <f t="shared" si="4"/>
        <v>287</v>
      </c>
    </row>
    <row r="90" spans="2:3">
      <c r="B90" s="1">
        <f t="shared" si="3"/>
        <v>168</v>
      </c>
      <c r="C90">
        <f t="shared" si="4"/>
        <v>288</v>
      </c>
    </row>
    <row r="91" spans="2:3">
      <c r="B91" s="1">
        <f t="shared" si="3"/>
        <v>169</v>
      </c>
      <c r="C91">
        <f t="shared" si="4"/>
        <v>289</v>
      </c>
    </row>
    <row r="92" spans="2:3">
      <c r="B92" s="1">
        <f t="shared" si="3"/>
        <v>170</v>
      </c>
      <c r="C92">
        <f t="shared" si="4"/>
        <v>290</v>
      </c>
    </row>
    <row r="93" spans="2:3">
      <c r="B93" s="1">
        <f t="shared" si="3"/>
        <v>171</v>
      </c>
      <c r="C93">
        <f t="shared" si="4"/>
        <v>291</v>
      </c>
    </row>
    <row r="94" spans="2:3">
      <c r="B94" s="1">
        <f t="shared" si="3"/>
        <v>172</v>
      </c>
      <c r="C94">
        <f t="shared" si="4"/>
        <v>292</v>
      </c>
    </row>
    <row r="95" spans="2:3">
      <c r="B95" s="1">
        <f t="shared" si="3"/>
        <v>173</v>
      </c>
      <c r="C95">
        <f t="shared" si="4"/>
        <v>293</v>
      </c>
    </row>
    <row r="96" spans="2:3">
      <c r="B96" s="1">
        <f t="shared" si="3"/>
        <v>174</v>
      </c>
      <c r="C96">
        <f t="shared" si="4"/>
        <v>294</v>
      </c>
    </row>
    <row r="97" spans="2:3">
      <c r="B97" s="1">
        <f t="shared" si="3"/>
        <v>175</v>
      </c>
      <c r="C97">
        <f t="shared" si="4"/>
        <v>295</v>
      </c>
    </row>
    <row r="98" spans="2:3">
      <c r="B98" s="1">
        <f t="shared" si="3"/>
        <v>176</v>
      </c>
      <c r="C98">
        <f t="shared" si="4"/>
        <v>296</v>
      </c>
    </row>
    <row r="99" spans="2:3">
      <c r="B99" s="1">
        <f t="shared" si="3"/>
        <v>177</v>
      </c>
      <c r="C99">
        <f t="shared" si="4"/>
        <v>297</v>
      </c>
    </row>
    <row r="100" spans="2:3">
      <c r="B100" s="1">
        <f t="shared" si="3"/>
        <v>178</v>
      </c>
      <c r="C100">
        <f t="shared" si="4"/>
        <v>298</v>
      </c>
    </row>
    <row r="101" spans="2:3">
      <c r="B101" s="1">
        <f t="shared" si="3"/>
        <v>179</v>
      </c>
      <c r="C101">
        <f t="shared" si="4"/>
        <v>299</v>
      </c>
    </row>
    <row r="102" spans="2:3">
      <c r="B102" s="1">
        <f t="shared" si="3"/>
        <v>180</v>
      </c>
      <c r="C102">
        <f t="shared" si="4"/>
        <v>300</v>
      </c>
    </row>
    <row r="103" spans="2:3">
      <c r="B103" s="1">
        <f t="shared" si="3"/>
        <v>181</v>
      </c>
      <c r="C103">
        <f t="shared" si="4"/>
        <v>301</v>
      </c>
    </row>
    <row r="104" spans="2:3">
      <c r="B104" s="1">
        <f t="shared" si="3"/>
        <v>182</v>
      </c>
      <c r="C104">
        <f t="shared" si="4"/>
        <v>302</v>
      </c>
    </row>
    <row r="105" spans="2:3">
      <c r="B105" s="1">
        <f t="shared" si="3"/>
        <v>183</v>
      </c>
      <c r="C105">
        <f t="shared" si="4"/>
        <v>303</v>
      </c>
    </row>
    <row r="106" spans="2:3">
      <c r="B106" s="1">
        <f t="shared" si="3"/>
        <v>184</v>
      </c>
      <c r="C106">
        <f t="shared" si="4"/>
        <v>304</v>
      </c>
    </row>
    <row r="107" spans="2:3">
      <c r="B107" s="1">
        <f t="shared" si="3"/>
        <v>185</v>
      </c>
      <c r="C107">
        <f t="shared" si="4"/>
        <v>305</v>
      </c>
    </row>
    <row r="108" spans="2:3">
      <c r="B108" s="1">
        <f t="shared" si="3"/>
        <v>186</v>
      </c>
      <c r="C108">
        <f t="shared" si="4"/>
        <v>306</v>
      </c>
    </row>
    <row r="109" spans="2:3">
      <c r="B109" s="1">
        <f t="shared" si="3"/>
        <v>187</v>
      </c>
      <c r="C109">
        <f t="shared" si="4"/>
        <v>307</v>
      </c>
    </row>
    <row r="110" spans="2:3">
      <c r="B110" s="1">
        <f t="shared" si="3"/>
        <v>188</v>
      </c>
      <c r="C110">
        <f t="shared" si="4"/>
        <v>308</v>
      </c>
    </row>
    <row r="111" spans="2:3">
      <c r="B111" s="1">
        <f t="shared" si="3"/>
        <v>189</v>
      </c>
      <c r="C111">
        <f t="shared" si="4"/>
        <v>309</v>
      </c>
    </row>
    <row r="112" spans="2:3">
      <c r="B112" s="1">
        <f t="shared" si="3"/>
        <v>190</v>
      </c>
      <c r="C112">
        <f t="shared" si="4"/>
        <v>310</v>
      </c>
    </row>
    <row r="113" spans="2:3">
      <c r="B113" s="1">
        <f t="shared" si="3"/>
        <v>191</v>
      </c>
      <c r="C113">
        <f t="shared" si="4"/>
        <v>311</v>
      </c>
    </row>
    <row r="114" spans="2:3">
      <c r="B114" s="1">
        <f t="shared" si="3"/>
        <v>192</v>
      </c>
      <c r="C114">
        <f t="shared" si="4"/>
        <v>312</v>
      </c>
    </row>
    <row r="115" spans="2:3">
      <c r="B115" s="1">
        <f t="shared" si="3"/>
        <v>193</v>
      </c>
      <c r="C115">
        <f t="shared" si="4"/>
        <v>313</v>
      </c>
    </row>
    <row r="116" spans="2:3">
      <c r="B116" s="1">
        <f t="shared" si="3"/>
        <v>194</v>
      </c>
      <c r="C116">
        <f t="shared" si="4"/>
        <v>314</v>
      </c>
    </row>
    <row r="117" spans="2:3">
      <c r="B117" s="1">
        <f t="shared" si="3"/>
        <v>195</v>
      </c>
      <c r="C117">
        <f t="shared" si="4"/>
        <v>315</v>
      </c>
    </row>
    <row r="118" spans="2:3">
      <c r="B118" s="1">
        <f t="shared" si="3"/>
        <v>196</v>
      </c>
      <c r="C118">
        <f t="shared" si="4"/>
        <v>316</v>
      </c>
    </row>
    <row r="119" spans="2:3">
      <c r="B119" s="1">
        <f t="shared" si="3"/>
        <v>197</v>
      </c>
      <c r="C119">
        <f t="shared" si="4"/>
        <v>317</v>
      </c>
    </row>
    <row r="120" spans="2:3">
      <c r="B120" s="1">
        <f t="shared" si="3"/>
        <v>198</v>
      </c>
      <c r="C120">
        <f t="shared" si="4"/>
        <v>318</v>
      </c>
    </row>
    <row r="121" spans="2:3">
      <c r="B121" s="1">
        <f t="shared" si="3"/>
        <v>199</v>
      </c>
      <c r="C121">
        <f t="shared" si="4"/>
        <v>319</v>
      </c>
    </row>
    <row r="122" spans="2:3">
      <c r="B122" s="1">
        <f t="shared" si="3"/>
        <v>200</v>
      </c>
      <c r="C122">
        <f t="shared" si="4"/>
        <v>320</v>
      </c>
    </row>
    <row r="123" spans="2:3">
      <c r="B123" s="1">
        <f t="shared" si="3"/>
        <v>201</v>
      </c>
      <c r="C123">
        <f t="shared" si="4"/>
        <v>321</v>
      </c>
    </row>
    <row r="124" spans="2:3">
      <c r="B124" s="1">
        <f t="shared" si="3"/>
        <v>202</v>
      </c>
      <c r="C124">
        <f t="shared" si="4"/>
        <v>322</v>
      </c>
    </row>
    <row r="125" spans="2:3">
      <c r="B125" s="1">
        <f t="shared" si="3"/>
        <v>203</v>
      </c>
      <c r="C125">
        <f t="shared" si="4"/>
        <v>323</v>
      </c>
    </row>
    <row r="126" spans="2:3">
      <c r="B126" s="1">
        <f t="shared" si="3"/>
        <v>204</v>
      </c>
      <c r="C126">
        <f t="shared" si="4"/>
        <v>324</v>
      </c>
    </row>
    <row r="127" spans="2:3">
      <c r="B127" s="1">
        <f t="shared" si="3"/>
        <v>205</v>
      </c>
      <c r="C127">
        <f t="shared" si="4"/>
        <v>325</v>
      </c>
    </row>
    <row r="128" spans="2:3">
      <c r="B128" s="1">
        <f t="shared" si="3"/>
        <v>206</v>
      </c>
      <c r="C128">
        <f t="shared" si="4"/>
        <v>326</v>
      </c>
    </row>
    <row r="129" spans="2:3">
      <c r="B129" s="1">
        <f t="shared" si="3"/>
        <v>207</v>
      </c>
      <c r="C129">
        <f t="shared" si="4"/>
        <v>327</v>
      </c>
    </row>
    <row r="130" spans="2:3">
      <c r="B130" s="1">
        <f t="shared" si="3"/>
        <v>208</v>
      </c>
      <c r="C130">
        <f t="shared" si="4"/>
        <v>328</v>
      </c>
    </row>
    <row r="131" spans="2:3">
      <c r="B131" s="1">
        <f t="shared" si="3"/>
        <v>209</v>
      </c>
      <c r="C131">
        <f t="shared" si="4"/>
        <v>329</v>
      </c>
    </row>
    <row r="132" spans="2:3">
      <c r="B132" s="1">
        <f t="shared" ref="B132:B190" si="5">1+B131</f>
        <v>210</v>
      </c>
      <c r="C132">
        <f t="shared" ref="C132:C195" si="6">C131+1</f>
        <v>330</v>
      </c>
    </row>
    <row r="133" spans="2:3">
      <c r="B133" s="1">
        <f t="shared" si="5"/>
        <v>211</v>
      </c>
      <c r="C133">
        <f t="shared" si="6"/>
        <v>331</v>
      </c>
    </row>
    <row r="134" spans="2:3">
      <c r="B134" s="1">
        <f t="shared" si="5"/>
        <v>212</v>
      </c>
      <c r="C134">
        <f t="shared" si="6"/>
        <v>332</v>
      </c>
    </row>
    <row r="135" spans="2:3">
      <c r="B135" s="1">
        <f t="shared" si="5"/>
        <v>213</v>
      </c>
      <c r="C135">
        <f t="shared" si="6"/>
        <v>333</v>
      </c>
    </row>
    <row r="136" spans="2:3">
      <c r="B136" s="1">
        <f t="shared" si="5"/>
        <v>214</v>
      </c>
      <c r="C136">
        <f t="shared" si="6"/>
        <v>334</v>
      </c>
    </row>
    <row r="137" spans="2:3">
      <c r="B137" s="1">
        <f t="shared" si="5"/>
        <v>215</v>
      </c>
      <c r="C137">
        <f t="shared" si="6"/>
        <v>335</v>
      </c>
    </row>
    <row r="138" spans="2:3">
      <c r="B138" s="1">
        <f t="shared" si="5"/>
        <v>216</v>
      </c>
      <c r="C138">
        <f t="shared" si="6"/>
        <v>336</v>
      </c>
    </row>
    <row r="139" spans="2:3">
      <c r="B139" s="1">
        <f t="shared" si="5"/>
        <v>217</v>
      </c>
      <c r="C139">
        <f t="shared" si="6"/>
        <v>337</v>
      </c>
    </row>
    <row r="140" spans="2:3">
      <c r="B140" s="1">
        <f t="shared" si="5"/>
        <v>218</v>
      </c>
      <c r="C140">
        <f t="shared" si="6"/>
        <v>338</v>
      </c>
    </row>
    <row r="141" spans="2:3">
      <c r="B141" s="1">
        <f t="shared" si="5"/>
        <v>219</v>
      </c>
      <c r="C141">
        <f t="shared" si="6"/>
        <v>339</v>
      </c>
    </row>
    <row r="142" spans="2:3">
      <c r="B142" s="1">
        <f t="shared" si="5"/>
        <v>220</v>
      </c>
      <c r="C142">
        <f t="shared" si="6"/>
        <v>340</v>
      </c>
    </row>
    <row r="143" spans="2:3">
      <c r="B143" s="1">
        <f t="shared" si="5"/>
        <v>221</v>
      </c>
      <c r="C143">
        <f t="shared" si="6"/>
        <v>341</v>
      </c>
    </row>
    <row r="144" spans="2:3">
      <c r="B144" s="1">
        <f t="shared" si="5"/>
        <v>222</v>
      </c>
      <c r="C144">
        <f t="shared" si="6"/>
        <v>342</v>
      </c>
    </row>
    <row r="145" spans="2:3">
      <c r="B145" s="1">
        <f t="shared" si="5"/>
        <v>223</v>
      </c>
      <c r="C145">
        <f t="shared" si="6"/>
        <v>343</v>
      </c>
    </row>
    <row r="146" spans="2:3">
      <c r="B146" s="1">
        <f t="shared" si="5"/>
        <v>224</v>
      </c>
      <c r="C146">
        <f t="shared" si="6"/>
        <v>344</v>
      </c>
    </row>
    <row r="147" spans="2:3">
      <c r="B147" s="1">
        <f t="shared" si="5"/>
        <v>225</v>
      </c>
      <c r="C147">
        <f t="shared" si="6"/>
        <v>345</v>
      </c>
    </row>
    <row r="148" spans="2:3">
      <c r="B148" s="1">
        <f t="shared" si="5"/>
        <v>226</v>
      </c>
      <c r="C148">
        <f t="shared" si="6"/>
        <v>346</v>
      </c>
    </row>
    <row r="149" spans="2:3">
      <c r="B149" s="1">
        <f t="shared" si="5"/>
        <v>227</v>
      </c>
      <c r="C149">
        <f t="shared" si="6"/>
        <v>347</v>
      </c>
    </row>
    <row r="150" spans="2:3">
      <c r="B150" s="1">
        <f t="shared" si="5"/>
        <v>228</v>
      </c>
      <c r="C150">
        <f t="shared" si="6"/>
        <v>348</v>
      </c>
    </row>
    <row r="151" spans="2:3">
      <c r="B151" s="1">
        <f t="shared" si="5"/>
        <v>229</v>
      </c>
      <c r="C151">
        <f t="shared" si="6"/>
        <v>349</v>
      </c>
    </row>
    <row r="152" spans="2:3">
      <c r="B152" s="1">
        <f t="shared" si="5"/>
        <v>230</v>
      </c>
      <c r="C152">
        <f t="shared" si="6"/>
        <v>350</v>
      </c>
    </row>
    <row r="153" spans="2:3">
      <c r="B153" s="1">
        <f t="shared" si="5"/>
        <v>231</v>
      </c>
      <c r="C153">
        <f t="shared" si="6"/>
        <v>351</v>
      </c>
    </row>
    <row r="154" spans="2:3">
      <c r="B154" s="1">
        <f t="shared" si="5"/>
        <v>232</v>
      </c>
      <c r="C154">
        <f t="shared" si="6"/>
        <v>352</v>
      </c>
    </row>
    <row r="155" spans="2:3">
      <c r="B155" s="1">
        <f t="shared" si="5"/>
        <v>233</v>
      </c>
      <c r="C155">
        <f t="shared" si="6"/>
        <v>353</v>
      </c>
    </row>
    <row r="156" spans="2:3">
      <c r="B156" s="1">
        <f t="shared" si="5"/>
        <v>234</v>
      </c>
      <c r="C156">
        <f t="shared" si="6"/>
        <v>354</v>
      </c>
    </row>
    <row r="157" spans="2:3">
      <c r="B157" s="1">
        <f t="shared" si="5"/>
        <v>235</v>
      </c>
      <c r="C157">
        <f t="shared" si="6"/>
        <v>355</v>
      </c>
    </row>
    <row r="158" spans="2:3">
      <c r="B158" s="1">
        <f t="shared" si="5"/>
        <v>236</v>
      </c>
      <c r="C158">
        <f t="shared" si="6"/>
        <v>356</v>
      </c>
    </row>
    <row r="159" spans="2:3">
      <c r="B159" s="1">
        <f t="shared" si="5"/>
        <v>237</v>
      </c>
      <c r="C159">
        <f t="shared" si="6"/>
        <v>357</v>
      </c>
    </row>
    <row r="160" spans="2:3">
      <c r="B160" s="1">
        <f t="shared" si="5"/>
        <v>238</v>
      </c>
      <c r="C160">
        <f t="shared" si="6"/>
        <v>358</v>
      </c>
    </row>
    <row r="161" spans="2:3">
      <c r="B161" s="1">
        <f t="shared" si="5"/>
        <v>239</v>
      </c>
      <c r="C161">
        <f t="shared" si="6"/>
        <v>359</v>
      </c>
    </row>
    <row r="162" spans="2:3">
      <c r="B162" s="1">
        <f t="shared" si="5"/>
        <v>240</v>
      </c>
      <c r="C162">
        <f t="shared" si="6"/>
        <v>360</v>
      </c>
    </row>
    <row r="163" spans="2:3">
      <c r="B163" s="1">
        <f t="shared" si="5"/>
        <v>241</v>
      </c>
      <c r="C163">
        <f t="shared" si="6"/>
        <v>361</v>
      </c>
    </row>
    <row r="164" spans="2:3">
      <c r="B164" s="1">
        <f t="shared" si="5"/>
        <v>242</v>
      </c>
      <c r="C164">
        <f t="shared" si="6"/>
        <v>362</v>
      </c>
    </row>
    <row r="165" spans="2:3">
      <c r="B165" s="1">
        <f t="shared" si="5"/>
        <v>243</v>
      </c>
      <c r="C165">
        <f t="shared" si="6"/>
        <v>363</v>
      </c>
    </row>
    <row r="166" spans="2:3">
      <c r="B166" s="1">
        <f t="shared" si="5"/>
        <v>244</v>
      </c>
      <c r="C166">
        <f t="shared" si="6"/>
        <v>364</v>
      </c>
    </row>
    <row r="167" spans="2:3">
      <c r="B167" s="1">
        <f t="shared" si="5"/>
        <v>245</v>
      </c>
      <c r="C167">
        <f t="shared" si="6"/>
        <v>365</v>
      </c>
    </row>
    <row r="168" spans="2:3">
      <c r="B168" s="1">
        <f t="shared" si="5"/>
        <v>246</v>
      </c>
      <c r="C168">
        <f t="shared" si="6"/>
        <v>366</v>
      </c>
    </row>
    <row r="169" spans="2:3">
      <c r="B169" s="1">
        <f t="shared" si="5"/>
        <v>247</v>
      </c>
      <c r="C169">
        <f t="shared" si="6"/>
        <v>367</v>
      </c>
    </row>
    <row r="170" spans="2:3">
      <c r="B170" s="1">
        <f t="shared" si="5"/>
        <v>248</v>
      </c>
      <c r="C170">
        <f t="shared" si="6"/>
        <v>368</v>
      </c>
    </row>
    <row r="171" spans="2:3">
      <c r="B171" s="1">
        <f t="shared" si="5"/>
        <v>249</v>
      </c>
      <c r="C171">
        <f t="shared" si="6"/>
        <v>369</v>
      </c>
    </row>
    <row r="172" spans="2:3">
      <c r="B172" s="1">
        <f t="shared" si="5"/>
        <v>250</v>
      </c>
      <c r="C172">
        <f t="shared" si="6"/>
        <v>370</v>
      </c>
    </row>
    <row r="173" spans="2:3">
      <c r="B173" s="1">
        <f t="shared" si="5"/>
        <v>251</v>
      </c>
      <c r="C173">
        <f t="shared" si="6"/>
        <v>371</v>
      </c>
    </row>
    <row r="174" spans="2:3">
      <c r="B174" s="1">
        <f t="shared" si="5"/>
        <v>252</v>
      </c>
      <c r="C174">
        <f t="shared" si="6"/>
        <v>372</v>
      </c>
    </row>
    <row r="175" spans="2:3">
      <c r="B175" s="1">
        <f t="shared" si="5"/>
        <v>253</v>
      </c>
      <c r="C175">
        <f t="shared" si="6"/>
        <v>373</v>
      </c>
    </row>
    <row r="176" spans="2:3">
      <c r="B176" s="1">
        <f t="shared" si="5"/>
        <v>254</v>
      </c>
      <c r="C176">
        <f t="shared" si="6"/>
        <v>374</v>
      </c>
    </row>
    <row r="177" spans="2:3">
      <c r="B177" s="1">
        <f t="shared" si="5"/>
        <v>255</v>
      </c>
      <c r="C177">
        <f t="shared" si="6"/>
        <v>375</v>
      </c>
    </row>
    <row r="178" spans="2:3">
      <c r="B178" s="1">
        <f t="shared" si="5"/>
        <v>256</v>
      </c>
      <c r="C178">
        <f t="shared" si="6"/>
        <v>376</v>
      </c>
    </row>
    <row r="179" spans="2:3">
      <c r="B179" s="1">
        <f t="shared" si="5"/>
        <v>257</v>
      </c>
      <c r="C179">
        <f t="shared" si="6"/>
        <v>377</v>
      </c>
    </row>
    <row r="180" spans="2:3">
      <c r="B180" s="1">
        <f t="shared" si="5"/>
        <v>258</v>
      </c>
      <c r="C180">
        <f t="shared" si="6"/>
        <v>378</v>
      </c>
    </row>
    <row r="181" spans="2:3">
      <c r="B181" s="1">
        <f t="shared" si="5"/>
        <v>259</v>
      </c>
      <c r="C181">
        <f t="shared" si="6"/>
        <v>379</v>
      </c>
    </row>
    <row r="182" spans="2:3">
      <c r="B182" s="1">
        <f t="shared" si="5"/>
        <v>260</v>
      </c>
      <c r="C182">
        <f t="shared" si="6"/>
        <v>380</v>
      </c>
    </row>
    <row r="183" spans="2:3">
      <c r="B183" s="1">
        <f t="shared" si="5"/>
        <v>261</v>
      </c>
      <c r="C183">
        <f t="shared" si="6"/>
        <v>381</v>
      </c>
    </row>
    <row r="184" spans="2:3">
      <c r="B184" s="1">
        <f t="shared" si="5"/>
        <v>262</v>
      </c>
      <c r="C184">
        <f t="shared" si="6"/>
        <v>382</v>
      </c>
    </row>
    <row r="185" spans="2:3">
      <c r="B185" s="1">
        <f t="shared" si="5"/>
        <v>263</v>
      </c>
      <c r="C185">
        <f t="shared" si="6"/>
        <v>383</v>
      </c>
    </row>
    <row r="186" spans="2:3">
      <c r="B186" s="1">
        <f t="shared" si="5"/>
        <v>264</v>
      </c>
      <c r="C186">
        <f t="shared" si="6"/>
        <v>384</v>
      </c>
    </row>
    <row r="187" spans="2:3">
      <c r="B187" s="1">
        <f t="shared" si="5"/>
        <v>265</v>
      </c>
      <c r="C187">
        <f t="shared" si="6"/>
        <v>385</v>
      </c>
    </row>
    <row r="188" spans="2:3">
      <c r="B188" s="1">
        <f t="shared" si="5"/>
        <v>266</v>
      </c>
      <c r="C188">
        <f t="shared" si="6"/>
        <v>386</v>
      </c>
    </row>
    <row r="189" spans="2:3">
      <c r="B189" s="1">
        <f t="shared" si="5"/>
        <v>267</v>
      </c>
      <c r="C189">
        <f t="shared" si="6"/>
        <v>387</v>
      </c>
    </row>
    <row r="190" spans="2:3">
      <c r="B190" s="1">
        <f t="shared" si="5"/>
        <v>268</v>
      </c>
      <c r="C190">
        <f t="shared" si="6"/>
        <v>388</v>
      </c>
    </row>
    <row r="191" spans="2:3">
      <c r="B191" s="1">
        <f>1+B190</f>
        <v>269</v>
      </c>
      <c r="C191">
        <f t="shared" si="6"/>
        <v>389</v>
      </c>
    </row>
    <row r="192" spans="2:3">
      <c r="B192" s="1">
        <f t="shared" ref="B192:B255" si="7">1+B191</f>
        <v>270</v>
      </c>
      <c r="C192">
        <f t="shared" si="6"/>
        <v>390</v>
      </c>
    </row>
    <row r="193" spans="2:3">
      <c r="B193" s="1">
        <f t="shared" si="7"/>
        <v>271</v>
      </c>
      <c r="C193">
        <f t="shared" si="6"/>
        <v>391</v>
      </c>
    </row>
    <row r="194" spans="2:3">
      <c r="B194" s="1">
        <f t="shared" si="7"/>
        <v>272</v>
      </c>
      <c r="C194">
        <f t="shared" si="6"/>
        <v>392</v>
      </c>
    </row>
    <row r="195" spans="2:3">
      <c r="B195" s="1">
        <f t="shared" si="7"/>
        <v>273</v>
      </c>
      <c r="C195">
        <f t="shared" si="6"/>
        <v>393</v>
      </c>
    </row>
    <row r="196" spans="2:3">
      <c r="B196" s="1">
        <f t="shared" si="7"/>
        <v>274</v>
      </c>
      <c r="C196">
        <f t="shared" ref="C196:C259" si="8">C195+1</f>
        <v>394</v>
      </c>
    </row>
    <row r="197" spans="2:3">
      <c r="B197" s="1">
        <f t="shared" si="7"/>
        <v>275</v>
      </c>
      <c r="C197">
        <f t="shared" si="8"/>
        <v>395</v>
      </c>
    </row>
    <row r="198" spans="2:3">
      <c r="B198" s="1">
        <f t="shared" si="7"/>
        <v>276</v>
      </c>
      <c r="C198">
        <f t="shared" si="8"/>
        <v>396</v>
      </c>
    </row>
    <row r="199" spans="2:3">
      <c r="B199" s="1">
        <f t="shared" si="7"/>
        <v>277</v>
      </c>
      <c r="C199">
        <f t="shared" si="8"/>
        <v>397</v>
      </c>
    </row>
    <row r="200" spans="2:3">
      <c r="B200" s="1">
        <f t="shared" si="7"/>
        <v>278</v>
      </c>
      <c r="C200">
        <f t="shared" si="8"/>
        <v>398</v>
      </c>
    </row>
    <row r="201" spans="2:3">
      <c r="B201" s="1">
        <f t="shared" si="7"/>
        <v>279</v>
      </c>
      <c r="C201">
        <f t="shared" si="8"/>
        <v>399</v>
      </c>
    </row>
    <row r="202" spans="2:3">
      <c r="B202" s="1">
        <f t="shared" si="7"/>
        <v>280</v>
      </c>
      <c r="C202">
        <f t="shared" si="8"/>
        <v>400</v>
      </c>
    </row>
    <row r="203" spans="2:3">
      <c r="B203" s="1">
        <f t="shared" si="7"/>
        <v>281</v>
      </c>
      <c r="C203">
        <f t="shared" si="8"/>
        <v>401</v>
      </c>
    </row>
    <row r="204" spans="2:3">
      <c r="B204" s="1">
        <f t="shared" si="7"/>
        <v>282</v>
      </c>
      <c r="C204">
        <f t="shared" si="8"/>
        <v>402</v>
      </c>
    </row>
    <row r="205" spans="2:3">
      <c r="B205" s="1">
        <f t="shared" si="7"/>
        <v>283</v>
      </c>
      <c r="C205">
        <f t="shared" si="8"/>
        <v>403</v>
      </c>
    </row>
    <row r="206" spans="2:3">
      <c r="B206" s="1">
        <f t="shared" si="7"/>
        <v>284</v>
      </c>
      <c r="C206">
        <f t="shared" si="8"/>
        <v>404</v>
      </c>
    </row>
    <row r="207" spans="2:3">
      <c r="B207" s="1">
        <f t="shared" si="7"/>
        <v>285</v>
      </c>
      <c r="C207">
        <f t="shared" si="8"/>
        <v>405</v>
      </c>
    </row>
    <row r="208" spans="2:3">
      <c r="B208" s="1">
        <f t="shared" si="7"/>
        <v>286</v>
      </c>
      <c r="C208">
        <f t="shared" si="8"/>
        <v>406</v>
      </c>
    </row>
    <row r="209" spans="2:3">
      <c r="B209" s="1">
        <f t="shared" si="7"/>
        <v>287</v>
      </c>
      <c r="C209">
        <f t="shared" si="8"/>
        <v>407</v>
      </c>
    </row>
    <row r="210" spans="2:3">
      <c r="B210" s="1">
        <f t="shared" si="7"/>
        <v>288</v>
      </c>
      <c r="C210">
        <f t="shared" si="8"/>
        <v>408</v>
      </c>
    </row>
    <row r="211" spans="2:3">
      <c r="B211" s="1">
        <f t="shared" si="7"/>
        <v>289</v>
      </c>
      <c r="C211">
        <f t="shared" si="8"/>
        <v>409</v>
      </c>
    </row>
    <row r="212" spans="2:3">
      <c r="B212" s="1">
        <f t="shared" si="7"/>
        <v>290</v>
      </c>
      <c r="C212">
        <f t="shared" si="8"/>
        <v>410</v>
      </c>
    </row>
    <row r="213" spans="2:3">
      <c r="B213" s="1">
        <f t="shared" si="7"/>
        <v>291</v>
      </c>
      <c r="C213">
        <f t="shared" si="8"/>
        <v>411</v>
      </c>
    </row>
    <row r="214" spans="2:3">
      <c r="B214" s="1">
        <f t="shared" si="7"/>
        <v>292</v>
      </c>
      <c r="C214">
        <f t="shared" si="8"/>
        <v>412</v>
      </c>
    </row>
    <row r="215" spans="2:3">
      <c r="B215" s="1">
        <f t="shared" si="7"/>
        <v>293</v>
      </c>
      <c r="C215">
        <f t="shared" si="8"/>
        <v>413</v>
      </c>
    </row>
    <row r="216" spans="2:3">
      <c r="B216" s="1">
        <f t="shared" si="7"/>
        <v>294</v>
      </c>
      <c r="C216">
        <f t="shared" si="8"/>
        <v>414</v>
      </c>
    </row>
    <row r="217" spans="2:3">
      <c r="B217" s="1">
        <f t="shared" si="7"/>
        <v>295</v>
      </c>
      <c r="C217">
        <f t="shared" si="8"/>
        <v>415</v>
      </c>
    </row>
    <row r="218" spans="2:3">
      <c r="B218" s="1">
        <f t="shared" si="7"/>
        <v>296</v>
      </c>
      <c r="C218">
        <f t="shared" si="8"/>
        <v>416</v>
      </c>
    </row>
    <row r="219" spans="2:3">
      <c r="B219" s="1">
        <f t="shared" si="7"/>
        <v>297</v>
      </c>
      <c r="C219">
        <f t="shared" si="8"/>
        <v>417</v>
      </c>
    </row>
    <row r="220" spans="2:3">
      <c r="B220" s="1">
        <f t="shared" si="7"/>
        <v>298</v>
      </c>
      <c r="C220">
        <f t="shared" si="8"/>
        <v>418</v>
      </c>
    </row>
    <row r="221" spans="2:3">
      <c r="B221" s="1">
        <f t="shared" si="7"/>
        <v>299</v>
      </c>
      <c r="C221">
        <f t="shared" si="8"/>
        <v>419</v>
      </c>
    </row>
    <row r="222" spans="2:3">
      <c r="B222" s="1">
        <f t="shared" si="7"/>
        <v>300</v>
      </c>
      <c r="C222">
        <f t="shared" si="8"/>
        <v>420</v>
      </c>
    </row>
    <row r="223" spans="2:3">
      <c r="B223" s="1">
        <f t="shared" si="7"/>
        <v>301</v>
      </c>
      <c r="C223">
        <f t="shared" si="8"/>
        <v>421</v>
      </c>
    </row>
    <row r="224" spans="2:3">
      <c r="B224" s="1">
        <f t="shared" si="7"/>
        <v>302</v>
      </c>
      <c r="C224">
        <f t="shared" si="8"/>
        <v>422</v>
      </c>
    </row>
    <row r="225" spans="2:3">
      <c r="B225" s="1">
        <f t="shared" si="7"/>
        <v>303</v>
      </c>
      <c r="C225">
        <f t="shared" si="8"/>
        <v>423</v>
      </c>
    </row>
    <row r="226" spans="2:3">
      <c r="B226" s="1">
        <f t="shared" si="7"/>
        <v>304</v>
      </c>
      <c r="C226">
        <f t="shared" si="8"/>
        <v>424</v>
      </c>
    </row>
    <row r="227" spans="2:3">
      <c r="B227" s="1">
        <f t="shared" si="7"/>
        <v>305</v>
      </c>
      <c r="C227">
        <f t="shared" si="8"/>
        <v>425</v>
      </c>
    </row>
    <row r="228" spans="2:3">
      <c r="B228" s="1">
        <f t="shared" si="7"/>
        <v>306</v>
      </c>
      <c r="C228">
        <f t="shared" si="8"/>
        <v>426</v>
      </c>
    </row>
    <row r="229" spans="2:3">
      <c r="B229" s="1">
        <f t="shared" si="7"/>
        <v>307</v>
      </c>
      <c r="C229">
        <f t="shared" si="8"/>
        <v>427</v>
      </c>
    </row>
    <row r="230" spans="2:3">
      <c r="B230" s="1">
        <f t="shared" si="7"/>
        <v>308</v>
      </c>
      <c r="C230">
        <f t="shared" si="8"/>
        <v>428</v>
      </c>
    </row>
    <row r="231" spans="2:3">
      <c r="B231" s="1">
        <f t="shared" si="7"/>
        <v>309</v>
      </c>
      <c r="C231">
        <f t="shared" si="8"/>
        <v>429</v>
      </c>
    </row>
    <row r="232" spans="2:3">
      <c r="B232" s="1">
        <f t="shared" si="7"/>
        <v>310</v>
      </c>
      <c r="C232">
        <f t="shared" si="8"/>
        <v>430</v>
      </c>
    </row>
    <row r="233" spans="2:3">
      <c r="B233" s="1">
        <f t="shared" si="7"/>
        <v>311</v>
      </c>
      <c r="C233">
        <f t="shared" si="8"/>
        <v>431</v>
      </c>
    </row>
    <row r="234" spans="2:3">
      <c r="B234" s="1">
        <f t="shared" si="7"/>
        <v>312</v>
      </c>
      <c r="C234">
        <f t="shared" si="8"/>
        <v>432</v>
      </c>
    </row>
    <row r="235" spans="2:3">
      <c r="B235" s="1">
        <f t="shared" si="7"/>
        <v>313</v>
      </c>
      <c r="C235">
        <f t="shared" si="8"/>
        <v>433</v>
      </c>
    </row>
    <row r="236" spans="2:3">
      <c r="B236" s="1">
        <f>1+B235</f>
        <v>314</v>
      </c>
      <c r="C236">
        <f t="shared" si="8"/>
        <v>434</v>
      </c>
    </row>
    <row r="237" spans="2:3">
      <c r="B237" s="1">
        <f t="shared" si="7"/>
        <v>315</v>
      </c>
      <c r="C237">
        <f t="shared" si="8"/>
        <v>435</v>
      </c>
    </row>
    <row r="238" spans="2:3">
      <c r="B238" s="1">
        <f t="shared" si="7"/>
        <v>316</v>
      </c>
      <c r="C238">
        <f t="shared" si="8"/>
        <v>436</v>
      </c>
    </row>
    <row r="239" spans="2:3">
      <c r="B239" s="1">
        <f t="shared" si="7"/>
        <v>317</v>
      </c>
      <c r="C239">
        <f t="shared" si="8"/>
        <v>437</v>
      </c>
    </row>
    <row r="240" spans="2:3">
      <c r="B240" s="1">
        <f t="shared" si="7"/>
        <v>318</v>
      </c>
      <c r="C240">
        <f t="shared" si="8"/>
        <v>438</v>
      </c>
    </row>
    <row r="241" spans="2:3">
      <c r="B241" s="1">
        <f t="shared" si="7"/>
        <v>319</v>
      </c>
      <c r="C241">
        <f t="shared" si="8"/>
        <v>439</v>
      </c>
    </row>
    <row r="242" spans="2:3">
      <c r="B242" s="1">
        <f t="shared" si="7"/>
        <v>320</v>
      </c>
      <c r="C242">
        <f t="shared" si="8"/>
        <v>440</v>
      </c>
    </row>
    <row r="243" spans="2:3">
      <c r="B243" s="1">
        <f t="shared" si="7"/>
        <v>321</v>
      </c>
      <c r="C243">
        <f t="shared" si="8"/>
        <v>441</v>
      </c>
    </row>
    <row r="244" spans="2:3">
      <c r="B244" s="1">
        <f t="shared" si="7"/>
        <v>322</v>
      </c>
      <c r="C244">
        <f t="shared" si="8"/>
        <v>442</v>
      </c>
    </row>
    <row r="245" spans="2:3">
      <c r="B245" s="1">
        <f t="shared" si="7"/>
        <v>323</v>
      </c>
      <c r="C245">
        <f t="shared" si="8"/>
        <v>443</v>
      </c>
    </row>
    <row r="246" spans="2:3">
      <c r="B246" s="1">
        <f t="shared" si="7"/>
        <v>324</v>
      </c>
      <c r="C246">
        <f t="shared" si="8"/>
        <v>444</v>
      </c>
    </row>
    <row r="247" spans="2:3">
      <c r="B247" s="1">
        <f t="shared" si="7"/>
        <v>325</v>
      </c>
      <c r="C247">
        <f t="shared" si="8"/>
        <v>445</v>
      </c>
    </row>
    <row r="248" spans="2:3">
      <c r="B248" s="1">
        <f t="shared" si="7"/>
        <v>326</v>
      </c>
      <c r="C248">
        <f t="shared" si="8"/>
        <v>446</v>
      </c>
    </row>
    <row r="249" spans="2:3">
      <c r="B249" s="1">
        <f t="shared" si="7"/>
        <v>327</v>
      </c>
      <c r="C249">
        <f t="shared" si="8"/>
        <v>447</v>
      </c>
    </row>
    <row r="250" spans="2:3">
      <c r="B250" s="1">
        <f t="shared" si="7"/>
        <v>328</v>
      </c>
      <c r="C250">
        <f t="shared" si="8"/>
        <v>448</v>
      </c>
    </row>
    <row r="251" spans="2:3">
      <c r="B251" s="1">
        <f t="shared" si="7"/>
        <v>329</v>
      </c>
      <c r="C251">
        <f t="shared" si="8"/>
        <v>449</v>
      </c>
    </row>
    <row r="252" spans="2:3">
      <c r="B252" s="1">
        <f t="shared" si="7"/>
        <v>330</v>
      </c>
      <c r="C252">
        <f t="shared" si="8"/>
        <v>450</v>
      </c>
    </row>
    <row r="253" spans="2:3">
      <c r="B253" s="1">
        <f t="shared" si="7"/>
        <v>331</v>
      </c>
      <c r="C253">
        <f t="shared" si="8"/>
        <v>451</v>
      </c>
    </row>
    <row r="254" spans="2:3">
      <c r="B254" s="1">
        <f t="shared" si="7"/>
        <v>332</v>
      </c>
      <c r="C254">
        <f t="shared" si="8"/>
        <v>452</v>
      </c>
    </row>
    <row r="255" spans="2:3">
      <c r="B255" s="1">
        <f t="shared" si="7"/>
        <v>333</v>
      </c>
      <c r="C255">
        <f t="shared" si="8"/>
        <v>453</v>
      </c>
    </row>
    <row r="256" spans="2:3">
      <c r="B256" s="1">
        <f t="shared" ref="B256:B314" si="9">1+B255</f>
        <v>334</v>
      </c>
      <c r="C256">
        <f t="shared" si="8"/>
        <v>454</v>
      </c>
    </row>
    <row r="257" spans="2:3">
      <c r="B257" s="1">
        <f t="shared" si="9"/>
        <v>335</v>
      </c>
      <c r="C257">
        <f t="shared" si="8"/>
        <v>455</v>
      </c>
    </row>
    <row r="258" spans="2:3">
      <c r="B258" s="1">
        <f t="shared" si="9"/>
        <v>336</v>
      </c>
      <c r="C258">
        <f t="shared" si="8"/>
        <v>456</v>
      </c>
    </row>
    <row r="259" spans="2:3">
      <c r="B259" s="1">
        <f t="shared" si="9"/>
        <v>337</v>
      </c>
      <c r="C259">
        <f t="shared" si="8"/>
        <v>457</v>
      </c>
    </row>
    <row r="260" spans="2:3">
      <c r="B260" s="1">
        <f t="shared" si="9"/>
        <v>338</v>
      </c>
      <c r="C260">
        <f t="shared" ref="C260:C323" si="10">C259+1</f>
        <v>458</v>
      </c>
    </row>
    <row r="261" spans="2:3">
      <c r="B261" s="1">
        <f t="shared" si="9"/>
        <v>339</v>
      </c>
      <c r="C261">
        <f t="shared" si="10"/>
        <v>459</v>
      </c>
    </row>
    <row r="262" spans="2:3">
      <c r="B262" s="1">
        <f t="shared" si="9"/>
        <v>340</v>
      </c>
      <c r="C262">
        <f t="shared" si="10"/>
        <v>460</v>
      </c>
    </row>
    <row r="263" spans="2:3">
      <c r="B263" s="1">
        <f t="shared" si="9"/>
        <v>341</v>
      </c>
      <c r="C263">
        <f t="shared" si="10"/>
        <v>461</v>
      </c>
    </row>
    <row r="264" spans="2:3">
      <c r="B264" s="1">
        <f t="shared" si="9"/>
        <v>342</v>
      </c>
      <c r="C264">
        <f t="shared" si="10"/>
        <v>462</v>
      </c>
    </row>
    <row r="265" spans="2:3">
      <c r="B265" s="1">
        <f t="shared" si="9"/>
        <v>343</v>
      </c>
      <c r="C265">
        <f t="shared" si="10"/>
        <v>463</v>
      </c>
    </row>
    <row r="266" spans="2:3">
      <c r="B266" s="1">
        <f t="shared" si="9"/>
        <v>344</v>
      </c>
      <c r="C266">
        <f t="shared" si="10"/>
        <v>464</v>
      </c>
    </row>
    <row r="267" spans="2:3">
      <c r="B267" s="1">
        <f t="shared" si="9"/>
        <v>345</v>
      </c>
      <c r="C267">
        <f t="shared" si="10"/>
        <v>465</v>
      </c>
    </row>
    <row r="268" spans="2:3">
      <c r="B268" s="1">
        <f t="shared" si="9"/>
        <v>346</v>
      </c>
      <c r="C268">
        <f t="shared" si="10"/>
        <v>466</v>
      </c>
    </row>
    <row r="269" spans="2:3">
      <c r="B269" s="1">
        <f t="shared" si="9"/>
        <v>347</v>
      </c>
      <c r="C269">
        <f t="shared" si="10"/>
        <v>467</v>
      </c>
    </row>
    <row r="270" spans="2:3">
      <c r="B270" s="1">
        <f t="shared" si="9"/>
        <v>348</v>
      </c>
      <c r="C270">
        <f t="shared" si="10"/>
        <v>468</v>
      </c>
    </row>
    <row r="271" spans="2:3">
      <c r="B271" s="1">
        <f t="shared" si="9"/>
        <v>349</v>
      </c>
      <c r="C271">
        <f t="shared" si="10"/>
        <v>469</v>
      </c>
    </row>
    <row r="272" spans="2:3">
      <c r="B272" s="1">
        <f t="shared" si="9"/>
        <v>350</v>
      </c>
      <c r="C272">
        <f t="shared" si="10"/>
        <v>470</v>
      </c>
    </row>
    <row r="273" spans="2:3">
      <c r="B273" s="1">
        <f t="shared" si="9"/>
        <v>351</v>
      </c>
      <c r="C273">
        <f t="shared" si="10"/>
        <v>471</v>
      </c>
    </row>
    <row r="274" spans="2:3">
      <c r="B274" s="1">
        <f t="shared" si="9"/>
        <v>352</v>
      </c>
      <c r="C274">
        <f t="shared" si="10"/>
        <v>472</v>
      </c>
    </row>
    <row r="275" spans="2:3">
      <c r="B275" s="1">
        <f t="shared" si="9"/>
        <v>353</v>
      </c>
      <c r="C275">
        <f t="shared" si="10"/>
        <v>473</v>
      </c>
    </row>
    <row r="276" spans="2:3">
      <c r="B276" s="1">
        <f t="shared" si="9"/>
        <v>354</v>
      </c>
      <c r="C276">
        <f t="shared" si="10"/>
        <v>474</v>
      </c>
    </row>
    <row r="277" spans="2:3">
      <c r="B277" s="1">
        <f t="shared" si="9"/>
        <v>355</v>
      </c>
      <c r="C277">
        <f t="shared" si="10"/>
        <v>475</v>
      </c>
    </row>
    <row r="278" spans="2:3">
      <c r="B278" s="1">
        <f t="shared" si="9"/>
        <v>356</v>
      </c>
      <c r="C278">
        <f t="shared" si="10"/>
        <v>476</v>
      </c>
    </row>
    <row r="279" spans="2:3">
      <c r="B279" s="1">
        <f t="shared" si="9"/>
        <v>357</v>
      </c>
      <c r="C279">
        <f t="shared" si="10"/>
        <v>477</v>
      </c>
    </row>
    <row r="280" spans="2:3">
      <c r="B280" s="1">
        <f t="shared" si="9"/>
        <v>358</v>
      </c>
      <c r="C280">
        <f t="shared" si="10"/>
        <v>478</v>
      </c>
    </row>
    <row r="281" spans="2:3">
      <c r="B281" s="1">
        <f t="shared" si="9"/>
        <v>359</v>
      </c>
      <c r="C281">
        <f t="shared" si="10"/>
        <v>479</v>
      </c>
    </row>
    <row r="282" spans="2:3">
      <c r="B282" s="1">
        <f t="shared" si="9"/>
        <v>360</v>
      </c>
      <c r="C282">
        <f t="shared" si="10"/>
        <v>480</v>
      </c>
    </row>
    <row r="283" spans="2:3">
      <c r="B283" s="1">
        <f t="shared" si="9"/>
        <v>361</v>
      </c>
      <c r="C283">
        <f t="shared" si="10"/>
        <v>481</v>
      </c>
    </row>
    <row r="284" spans="2:3">
      <c r="B284" s="1">
        <f t="shared" si="9"/>
        <v>362</v>
      </c>
      <c r="C284">
        <f t="shared" si="10"/>
        <v>482</v>
      </c>
    </row>
    <row r="285" spans="2:3">
      <c r="B285" s="1">
        <f t="shared" si="9"/>
        <v>363</v>
      </c>
      <c r="C285">
        <f t="shared" si="10"/>
        <v>483</v>
      </c>
    </row>
    <row r="286" spans="2:3">
      <c r="B286" s="1">
        <f t="shared" si="9"/>
        <v>364</v>
      </c>
      <c r="C286">
        <f t="shared" si="10"/>
        <v>484</v>
      </c>
    </row>
    <row r="287" spans="2:3">
      <c r="B287" s="1">
        <f t="shared" si="9"/>
        <v>365</v>
      </c>
      <c r="C287">
        <f t="shared" si="10"/>
        <v>485</v>
      </c>
    </row>
    <row r="288" spans="2:3">
      <c r="B288" s="1">
        <f t="shared" si="9"/>
        <v>366</v>
      </c>
      <c r="C288">
        <f t="shared" si="10"/>
        <v>486</v>
      </c>
    </row>
    <row r="289" spans="2:3">
      <c r="B289" s="1">
        <f t="shared" si="9"/>
        <v>367</v>
      </c>
      <c r="C289">
        <f t="shared" si="10"/>
        <v>487</v>
      </c>
    </row>
    <row r="290" spans="2:3">
      <c r="B290" s="1">
        <f t="shared" si="9"/>
        <v>368</v>
      </c>
      <c r="C290">
        <f t="shared" si="10"/>
        <v>488</v>
      </c>
    </row>
    <row r="291" spans="2:3">
      <c r="B291" s="1">
        <f t="shared" si="9"/>
        <v>369</v>
      </c>
      <c r="C291">
        <f t="shared" si="10"/>
        <v>489</v>
      </c>
    </row>
    <row r="292" spans="2:3">
      <c r="B292" s="1">
        <f t="shared" si="9"/>
        <v>370</v>
      </c>
      <c r="C292">
        <f t="shared" si="10"/>
        <v>490</v>
      </c>
    </row>
    <row r="293" spans="2:3">
      <c r="B293" s="1">
        <f t="shared" si="9"/>
        <v>371</v>
      </c>
      <c r="C293">
        <f t="shared" si="10"/>
        <v>491</v>
      </c>
    </row>
    <row r="294" spans="2:3">
      <c r="B294" s="1">
        <f t="shared" si="9"/>
        <v>372</v>
      </c>
      <c r="C294">
        <f t="shared" si="10"/>
        <v>492</v>
      </c>
    </row>
    <row r="295" spans="2:3">
      <c r="B295" s="1">
        <f t="shared" si="9"/>
        <v>373</v>
      </c>
      <c r="C295">
        <f t="shared" si="10"/>
        <v>493</v>
      </c>
    </row>
    <row r="296" spans="2:3">
      <c r="B296" s="1">
        <f t="shared" si="9"/>
        <v>374</v>
      </c>
      <c r="C296">
        <f t="shared" si="10"/>
        <v>494</v>
      </c>
    </row>
    <row r="297" spans="2:3">
      <c r="B297" s="1">
        <f t="shared" si="9"/>
        <v>375</v>
      </c>
      <c r="C297">
        <f t="shared" si="10"/>
        <v>495</v>
      </c>
    </row>
    <row r="298" spans="2:3">
      <c r="B298" s="1">
        <f t="shared" si="9"/>
        <v>376</v>
      </c>
      <c r="C298">
        <f t="shared" si="10"/>
        <v>496</v>
      </c>
    </row>
    <row r="299" spans="2:3">
      <c r="B299" s="1">
        <f t="shared" si="9"/>
        <v>377</v>
      </c>
      <c r="C299">
        <f t="shared" si="10"/>
        <v>497</v>
      </c>
    </row>
    <row r="300" spans="2:3">
      <c r="B300" s="1">
        <f t="shared" si="9"/>
        <v>378</v>
      </c>
      <c r="C300">
        <f t="shared" si="10"/>
        <v>498</v>
      </c>
    </row>
    <row r="301" spans="2:3">
      <c r="B301" s="1">
        <f t="shared" si="9"/>
        <v>379</v>
      </c>
      <c r="C301">
        <f t="shared" si="10"/>
        <v>499</v>
      </c>
    </row>
    <row r="302" spans="2:3">
      <c r="B302" s="1">
        <f t="shared" si="9"/>
        <v>380</v>
      </c>
      <c r="C302">
        <f t="shared" si="10"/>
        <v>500</v>
      </c>
    </row>
    <row r="303" spans="2:3">
      <c r="B303" s="1">
        <f t="shared" si="9"/>
        <v>381</v>
      </c>
      <c r="C303">
        <f t="shared" si="10"/>
        <v>501</v>
      </c>
    </row>
    <row r="304" spans="2:3">
      <c r="B304" s="1">
        <f t="shared" si="9"/>
        <v>382</v>
      </c>
      <c r="C304">
        <f t="shared" si="10"/>
        <v>502</v>
      </c>
    </row>
    <row r="305" spans="2:3">
      <c r="B305" s="1">
        <f t="shared" si="9"/>
        <v>383</v>
      </c>
      <c r="C305">
        <f t="shared" si="10"/>
        <v>503</v>
      </c>
    </row>
    <row r="306" spans="2:3">
      <c r="B306" s="1">
        <f t="shared" si="9"/>
        <v>384</v>
      </c>
      <c r="C306">
        <f t="shared" si="10"/>
        <v>504</v>
      </c>
    </row>
    <row r="307" spans="2:3">
      <c r="B307" s="1">
        <f t="shared" si="9"/>
        <v>385</v>
      </c>
      <c r="C307">
        <f t="shared" si="10"/>
        <v>505</v>
      </c>
    </row>
    <row r="308" spans="2:3">
      <c r="B308" s="1">
        <f t="shared" si="9"/>
        <v>386</v>
      </c>
      <c r="C308">
        <f t="shared" si="10"/>
        <v>506</v>
      </c>
    </row>
    <row r="309" spans="2:3">
      <c r="B309" s="1">
        <f t="shared" si="9"/>
        <v>387</v>
      </c>
      <c r="C309">
        <f t="shared" si="10"/>
        <v>507</v>
      </c>
    </row>
    <row r="310" spans="2:3">
      <c r="B310" s="1">
        <f t="shared" si="9"/>
        <v>388</v>
      </c>
      <c r="C310">
        <f t="shared" si="10"/>
        <v>508</v>
      </c>
    </row>
    <row r="311" spans="2:3">
      <c r="B311" s="1">
        <f t="shared" si="9"/>
        <v>389</v>
      </c>
      <c r="C311">
        <f t="shared" si="10"/>
        <v>509</v>
      </c>
    </row>
    <row r="312" spans="2:3">
      <c r="B312" s="1">
        <f t="shared" si="9"/>
        <v>390</v>
      </c>
      <c r="C312">
        <f t="shared" si="10"/>
        <v>510</v>
      </c>
    </row>
    <row r="313" spans="2:3">
      <c r="B313" s="1">
        <f t="shared" si="9"/>
        <v>391</v>
      </c>
      <c r="C313">
        <f t="shared" si="10"/>
        <v>511</v>
      </c>
    </row>
    <row r="314" spans="2:3">
      <c r="B314" s="1">
        <f t="shared" si="9"/>
        <v>392</v>
      </c>
      <c r="C314">
        <f t="shared" si="10"/>
        <v>512</v>
      </c>
    </row>
    <row r="315" spans="2:3">
      <c r="B315" s="1">
        <f>1+B314</f>
        <v>393</v>
      </c>
      <c r="C315">
        <f t="shared" si="10"/>
        <v>513</v>
      </c>
    </row>
    <row r="316" spans="2:3">
      <c r="B316" s="1">
        <f t="shared" ref="B316:B379" si="11">1+B315</f>
        <v>394</v>
      </c>
      <c r="C316">
        <f t="shared" si="10"/>
        <v>514</v>
      </c>
    </row>
    <row r="317" spans="2:3">
      <c r="B317" s="1">
        <f t="shared" si="11"/>
        <v>395</v>
      </c>
      <c r="C317">
        <f t="shared" si="10"/>
        <v>515</v>
      </c>
    </row>
    <row r="318" spans="2:3">
      <c r="B318" s="1">
        <f t="shared" si="11"/>
        <v>396</v>
      </c>
      <c r="C318">
        <f t="shared" si="10"/>
        <v>516</v>
      </c>
    </row>
    <row r="319" spans="2:3">
      <c r="B319" s="1">
        <f t="shared" si="11"/>
        <v>397</v>
      </c>
      <c r="C319">
        <f t="shared" si="10"/>
        <v>517</v>
      </c>
    </row>
    <row r="320" spans="2:3">
      <c r="B320" s="1">
        <f t="shared" si="11"/>
        <v>398</v>
      </c>
      <c r="C320">
        <f t="shared" si="10"/>
        <v>518</v>
      </c>
    </row>
    <row r="321" spans="2:3">
      <c r="B321" s="1">
        <f t="shared" si="11"/>
        <v>399</v>
      </c>
      <c r="C321">
        <f t="shared" si="10"/>
        <v>519</v>
      </c>
    </row>
    <row r="322" spans="2:3">
      <c r="B322" s="1">
        <f t="shared" si="11"/>
        <v>400</v>
      </c>
      <c r="C322">
        <f t="shared" si="10"/>
        <v>520</v>
      </c>
    </row>
    <row r="323" spans="2:3">
      <c r="B323" s="1">
        <f t="shared" si="11"/>
        <v>401</v>
      </c>
      <c r="C323">
        <f t="shared" si="10"/>
        <v>521</v>
      </c>
    </row>
    <row r="324" spans="2:3">
      <c r="B324" s="1">
        <f t="shared" si="11"/>
        <v>402</v>
      </c>
      <c r="C324">
        <f t="shared" ref="C324:C387" si="12">C323+1</f>
        <v>522</v>
      </c>
    </row>
    <row r="325" spans="2:3">
      <c r="B325" s="1">
        <f t="shared" si="11"/>
        <v>403</v>
      </c>
      <c r="C325">
        <f t="shared" si="12"/>
        <v>523</v>
      </c>
    </row>
    <row r="326" spans="2:3">
      <c r="B326" s="1">
        <f t="shared" si="11"/>
        <v>404</v>
      </c>
      <c r="C326">
        <f t="shared" si="12"/>
        <v>524</v>
      </c>
    </row>
    <row r="327" spans="2:3">
      <c r="B327" s="1">
        <f t="shared" si="11"/>
        <v>405</v>
      </c>
      <c r="C327">
        <f t="shared" si="12"/>
        <v>525</v>
      </c>
    </row>
    <row r="328" spans="2:3">
      <c r="B328" s="1">
        <f t="shared" si="11"/>
        <v>406</v>
      </c>
      <c r="C328">
        <f t="shared" si="12"/>
        <v>526</v>
      </c>
    </row>
    <row r="329" spans="2:3">
      <c r="B329" s="1">
        <f t="shared" si="11"/>
        <v>407</v>
      </c>
      <c r="C329">
        <f t="shared" si="12"/>
        <v>527</v>
      </c>
    </row>
    <row r="330" spans="2:3">
      <c r="B330" s="1">
        <f t="shared" si="11"/>
        <v>408</v>
      </c>
      <c r="C330">
        <f t="shared" si="12"/>
        <v>528</v>
      </c>
    </row>
    <row r="331" spans="2:3">
      <c r="B331" s="1">
        <f t="shared" si="11"/>
        <v>409</v>
      </c>
      <c r="C331">
        <f t="shared" si="12"/>
        <v>529</v>
      </c>
    </row>
    <row r="332" spans="2:3">
      <c r="B332" s="1">
        <f t="shared" si="11"/>
        <v>410</v>
      </c>
      <c r="C332">
        <f t="shared" si="12"/>
        <v>530</v>
      </c>
    </row>
    <row r="333" spans="2:3">
      <c r="B333" s="1">
        <f t="shared" si="11"/>
        <v>411</v>
      </c>
      <c r="C333">
        <f t="shared" si="12"/>
        <v>531</v>
      </c>
    </row>
    <row r="334" spans="2:3">
      <c r="B334" s="1">
        <f t="shared" si="11"/>
        <v>412</v>
      </c>
      <c r="C334">
        <f t="shared" si="12"/>
        <v>532</v>
      </c>
    </row>
    <row r="335" spans="2:3">
      <c r="B335" s="1">
        <f t="shared" si="11"/>
        <v>413</v>
      </c>
      <c r="C335">
        <f t="shared" si="12"/>
        <v>533</v>
      </c>
    </row>
    <row r="336" spans="2:3">
      <c r="B336" s="1">
        <f t="shared" si="11"/>
        <v>414</v>
      </c>
      <c r="C336">
        <f t="shared" si="12"/>
        <v>534</v>
      </c>
    </row>
    <row r="337" spans="2:3">
      <c r="B337" s="1">
        <f t="shared" si="11"/>
        <v>415</v>
      </c>
      <c r="C337">
        <f t="shared" si="12"/>
        <v>535</v>
      </c>
    </row>
    <row r="338" spans="2:3">
      <c r="B338" s="1">
        <f t="shared" si="11"/>
        <v>416</v>
      </c>
      <c r="C338">
        <f t="shared" si="12"/>
        <v>536</v>
      </c>
    </row>
    <row r="339" spans="2:3">
      <c r="B339" s="1">
        <f t="shared" si="11"/>
        <v>417</v>
      </c>
      <c r="C339">
        <f t="shared" si="12"/>
        <v>537</v>
      </c>
    </row>
    <row r="340" spans="2:3">
      <c r="B340" s="1">
        <f t="shared" si="11"/>
        <v>418</v>
      </c>
      <c r="C340">
        <f t="shared" si="12"/>
        <v>538</v>
      </c>
    </row>
    <row r="341" spans="2:3">
      <c r="B341" s="1">
        <f t="shared" si="11"/>
        <v>419</v>
      </c>
      <c r="C341">
        <f t="shared" si="12"/>
        <v>539</v>
      </c>
    </row>
    <row r="342" spans="2:3">
      <c r="B342" s="1">
        <f t="shared" si="11"/>
        <v>420</v>
      </c>
      <c r="C342">
        <f t="shared" si="12"/>
        <v>540</v>
      </c>
    </row>
    <row r="343" spans="2:3">
      <c r="B343" s="1">
        <f t="shared" si="11"/>
        <v>421</v>
      </c>
      <c r="C343">
        <f t="shared" si="12"/>
        <v>541</v>
      </c>
    </row>
    <row r="344" spans="2:3">
      <c r="B344" s="1">
        <f t="shared" si="11"/>
        <v>422</v>
      </c>
      <c r="C344">
        <f t="shared" si="12"/>
        <v>542</v>
      </c>
    </row>
    <row r="345" spans="2:3">
      <c r="B345" s="1">
        <f t="shared" si="11"/>
        <v>423</v>
      </c>
      <c r="C345">
        <f t="shared" si="12"/>
        <v>543</v>
      </c>
    </row>
    <row r="346" spans="2:3">
      <c r="B346" s="1">
        <f t="shared" si="11"/>
        <v>424</v>
      </c>
      <c r="C346">
        <f t="shared" si="12"/>
        <v>544</v>
      </c>
    </row>
    <row r="347" spans="2:3">
      <c r="B347" s="1">
        <f t="shared" si="11"/>
        <v>425</v>
      </c>
      <c r="C347">
        <f t="shared" si="12"/>
        <v>545</v>
      </c>
    </row>
    <row r="348" spans="2:3">
      <c r="B348" s="1">
        <f t="shared" si="11"/>
        <v>426</v>
      </c>
      <c r="C348">
        <f t="shared" si="12"/>
        <v>546</v>
      </c>
    </row>
    <row r="349" spans="2:3">
      <c r="B349" s="1">
        <f t="shared" si="11"/>
        <v>427</v>
      </c>
      <c r="C349">
        <f t="shared" si="12"/>
        <v>547</v>
      </c>
    </row>
    <row r="350" spans="2:3">
      <c r="B350" s="1">
        <f t="shared" si="11"/>
        <v>428</v>
      </c>
      <c r="C350">
        <f t="shared" si="12"/>
        <v>548</v>
      </c>
    </row>
    <row r="351" spans="2:3">
      <c r="B351" s="1">
        <f t="shared" si="11"/>
        <v>429</v>
      </c>
      <c r="C351">
        <f t="shared" si="12"/>
        <v>549</v>
      </c>
    </row>
    <row r="352" spans="2:3">
      <c r="B352" s="1">
        <f t="shared" si="11"/>
        <v>430</v>
      </c>
      <c r="C352">
        <f t="shared" si="12"/>
        <v>550</v>
      </c>
    </row>
    <row r="353" spans="2:3">
      <c r="B353" s="1">
        <f t="shared" si="11"/>
        <v>431</v>
      </c>
      <c r="C353">
        <f t="shared" si="12"/>
        <v>551</v>
      </c>
    </row>
    <row r="354" spans="2:3">
      <c r="B354" s="1">
        <f t="shared" si="11"/>
        <v>432</v>
      </c>
      <c r="C354">
        <f t="shared" si="12"/>
        <v>552</v>
      </c>
    </row>
    <row r="355" spans="2:3">
      <c r="B355" s="1">
        <f t="shared" si="11"/>
        <v>433</v>
      </c>
      <c r="C355">
        <f t="shared" si="12"/>
        <v>553</v>
      </c>
    </row>
    <row r="356" spans="2:3">
      <c r="B356" s="1">
        <f t="shared" si="11"/>
        <v>434</v>
      </c>
      <c r="C356">
        <f t="shared" si="12"/>
        <v>554</v>
      </c>
    </row>
    <row r="357" spans="2:3">
      <c r="B357" s="1">
        <f t="shared" si="11"/>
        <v>435</v>
      </c>
      <c r="C357">
        <f t="shared" si="12"/>
        <v>555</v>
      </c>
    </row>
    <row r="358" spans="2:3">
      <c r="B358" s="1">
        <f t="shared" si="11"/>
        <v>436</v>
      </c>
      <c r="C358">
        <f t="shared" si="12"/>
        <v>556</v>
      </c>
    </row>
    <row r="359" spans="2:3">
      <c r="B359" s="1">
        <f t="shared" si="11"/>
        <v>437</v>
      </c>
      <c r="C359">
        <f t="shared" si="12"/>
        <v>557</v>
      </c>
    </row>
    <row r="360" spans="2:3">
      <c r="B360" s="1">
        <f>1+B359</f>
        <v>438</v>
      </c>
      <c r="C360">
        <f t="shared" si="12"/>
        <v>558</v>
      </c>
    </row>
    <row r="361" spans="2:3">
      <c r="B361" s="1">
        <f t="shared" si="11"/>
        <v>439</v>
      </c>
      <c r="C361">
        <f t="shared" si="12"/>
        <v>559</v>
      </c>
    </row>
    <row r="362" spans="2:3">
      <c r="B362" s="1">
        <f t="shared" si="11"/>
        <v>440</v>
      </c>
      <c r="C362">
        <f t="shared" si="12"/>
        <v>560</v>
      </c>
    </row>
    <row r="363" spans="2:3">
      <c r="B363" s="1">
        <f t="shared" si="11"/>
        <v>441</v>
      </c>
      <c r="C363">
        <f t="shared" si="12"/>
        <v>561</v>
      </c>
    </row>
    <row r="364" spans="2:3">
      <c r="B364" s="1">
        <f t="shared" si="11"/>
        <v>442</v>
      </c>
      <c r="C364">
        <f t="shared" si="12"/>
        <v>562</v>
      </c>
    </row>
    <row r="365" spans="2:3">
      <c r="B365" s="1">
        <f t="shared" si="11"/>
        <v>443</v>
      </c>
      <c r="C365">
        <f t="shared" si="12"/>
        <v>563</v>
      </c>
    </row>
    <row r="366" spans="2:3">
      <c r="B366" s="1">
        <f t="shared" si="11"/>
        <v>444</v>
      </c>
      <c r="C366">
        <f t="shared" si="12"/>
        <v>564</v>
      </c>
    </row>
    <row r="367" spans="2:3">
      <c r="B367" s="1">
        <f t="shared" si="11"/>
        <v>445</v>
      </c>
      <c r="C367">
        <f t="shared" si="12"/>
        <v>565</v>
      </c>
    </row>
    <row r="368" spans="2:3">
      <c r="B368" s="1">
        <f t="shared" si="11"/>
        <v>446</v>
      </c>
      <c r="C368">
        <f t="shared" si="12"/>
        <v>566</v>
      </c>
    </row>
    <row r="369" spans="2:3">
      <c r="B369" s="1">
        <f t="shared" si="11"/>
        <v>447</v>
      </c>
      <c r="C369">
        <f t="shared" si="12"/>
        <v>567</v>
      </c>
    </row>
    <row r="370" spans="2:3">
      <c r="B370" s="1">
        <f t="shared" si="11"/>
        <v>448</v>
      </c>
      <c r="C370">
        <f t="shared" si="12"/>
        <v>568</v>
      </c>
    </row>
    <row r="371" spans="2:3">
      <c r="B371" s="1">
        <f t="shared" si="11"/>
        <v>449</v>
      </c>
      <c r="C371">
        <f t="shared" si="12"/>
        <v>569</v>
      </c>
    </row>
    <row r="372" spans="2:3">
      <c r="B372" s="1">
        <f t="shared" si="11"/>
        <v>450</v>
      </c>
      <c r="C372">
        <f t="shared" si="12"/>
        <v>570</v>
      </c>
    </row>
    <row r="373" spans="2:3">
      <c r="B373" s="1">
        <f t="shared" si="11"/>
        <v>451</v>
      </c>
      <c r="C373">
        <f t="shared" si="12"/>
        <v>571</v>
      </c>
    </row>
    <row r="374" spans="2:3">
      <c r="B374" s="1">
        <f t="shared" si="11"/>
        <v>452</v>
      </c>
      <c r="C374">
        <f t="shared" si="12"/>
        <v>572</v>
      </c>
    </row>
    <row r="375" spans="2:3">
      <c r="B375" s="1">
        <f t="shared" si="11"/>
        <v>453</v>
      </c>
      <c r="C375">
        <f t="shared" si="12"/>
        <v>573</v>
      </c>
    </row>
    <row r="376" spans="2:3">
      <c r="B376" s="1">
        <f t="shared" si="11"/>
        <v>454</v>
      </c>
      <c r="C376">
        <f t="shared" si="12"/>
        <v>574</v>
      </c>
    </row>
    <row r="377" spans="2:3">
      <c r="B377" s="1">
        <f t="shared" si="11"/>
        <v>455</v>
      </c>
      <c r="C377">
        <f t="shared" si="12"/>
        <v>575</v>
      </c>
    </row>
    <row r="378" spans="2:3">
      <c r="B378" s="1">
        <f t="shared" si="11"/>
        <v>456</v>
      </c>
      <c r="C378">
        <f t="shared" si="12"/>
        <v>576</v>
      </c>
    </row>
    <row r="379" spans="2:3">
      <c r="B379" s="1">
        <f t="shared" si="11"/>
        <v>457</v>
      </c>
      <c r="C379">
        <f t="shared" si="12"/>
        <v>577</v>
      </c>
    </row>
    <row r="380" spans="2:3">
      <c r="B380" s="1">
        <f t="shared" ref="B380:B422" si="13">1+B379</f>
        <v>458</v>
      </c>
      <c r="C380">
        <f t="shared" si="12"/>
        <v>578</v>
      </c>
    </row>
    <row r="381" spans="2:3">
      <c r="B381" s="1">
        <f t="shared" si="13"/>
        <v>459</v>
      </c>
      <c r="C381">
        <f t="shared" si="12"/>
        <v>579</v>
      </c>
    </row>
    <row r="382" spans="2:3">
      <c r="B382" s="1">
        <f t="shared" si="13"/>
        <v>460</v>
      </c>
      <c r="C382">
        <f t="shared" si="12"/>
        <v>580</v>
      </c>
    </row>
    <row r="383" spans="2:3">
      <c r="B383" s="1">
        <f t="shared" si="13"/>
        <v>461</v>
      </c>
      <c r="C383">
        <f t="shared" si="12"/>
        <v>581</v>
      </c>
    </row>
    <row r="384" spans="2:3">
      <c r="B384" s="1">
        <f t="shared" si="13"/>
        <v>462</v>
      </c>
      <c r="C384">
        <f t="shared" si="12"/>
        <v>582</v>
      </c>
    </row>
    <row r="385" spans="2:3">
      <c r="B385" s="1">
        <f t="shared" si="13"/>
        <v>463</v>
      </c>
      <c r="C385">
        <f t="shared" si="12"/>
        <v>583</v>
      </c>
    </row>
    <row r="386" spans="2:3">
      <c r="B386" s="1">
        <f t="shared" si="13"/>
        <v>464</v>
      </c>
      <c r="C386">
        <f t="shared" si="12"/>
        <v>584</v>
      </c>
    </row>
    <row r="387" spans="2:3">
      <c r="B387" s="1">
        <f t="shared" si="13"/>
        <v>465</v>
      </c>
      <c r="C387">
        <f t="shared" si="12"/>
        <v>585</v>
      </c>
    </row>
    <row r="388" spans="2:3">
      <c r="B388" s="1">
        <f t="shared" si="13"/>
        <v>466</v>
      </c>
      <c r="C388">
        <f t="shared" ref="C388:C422" si="14">C387+1</f>
        <v>586</v>
      </c>
    </row>
    <row r="389" spans="2:3">
      <c r="B389" s="1">
        <f t="shared" si="13"/>
        <v>467</v>
      </c>
      <c r="C389">
        <f t="shared" si="14"/>
        <v>587</v>
      </c>
    </row>
    <row r="390" spans="2:3">
      <c r="B390" s="1">
        <f t="shared" si="13"/>
        <v>468</v>
      </c>
      <c r="C390">
        <f t="shared" si="14"/>
        <v>588</v>
      </c>
    </row>
    <row r="391" spans="2:3">
      <c r="B391" s="1">
        <f t="shared" si="13"/>
        <v>469</v>
      </c>
      <c r="C391">
        <f t="shared" si="14"/>
        <v>589</v>
      </c>
    </row>
    <row r="392" spans="2:3">
      <c r="B392" s="1">
        <f t="shared" si="13"/>
        <v>470</v>
      </c>
      <c r="C392">
        <f t="shared" si="14"/>
        <v>590</v>
      </c>
    </row>
    <row r="393" spans="2:3">
      <c r="B393" s="1">
        <f t="shared" si="13"/>
        <v>471</v>
      </c>
      <c r="C393">
        <f t="shared" si="14"/>
        <v>591</v>
      </c>
    </row>
    <row r="394" spans="2:3">
      <c r="B394" s="1">
        <f t="shared" si="13"/>
        <v>472</v>
      </c>
      <c r="C394">
        <f t="shared" si="14"/>
        <v>592</v>
      </c>
    </row>
    <row r="395" spans="2:3">
      <c r="B395" s="1">
        <f t="shared" si="13"/>
        <v>473</v>
      </c>
      <c r="C395">
        <f t="shared" si="14"/>
        <v>593</v>
      </c>
    </row>
    <row r="396" spans="2:3">
      <c r="B396" s="1">
        <f t="shared" si="13"/>
        <v>474</v>
      </c>
      <c r="C396">
        <f t="shared" si="14"/>
        <v>594</v>
      </c>
    </row>
    <row r="397" spans="2:3">
      <c r="B397" s="1">
        <f t="shared" si="13"/>
        <v>475</v>
      </c>
      <c r="C397">
        <f t="shared" si="14"/>
        <v>595</v>
      </c>
    </row>
    <row r="398" spans="2:3">
      <c r="B398" s="1">
        <f t="shared" si="13"/>
        <v>476</v>
      </c>
      <c r="C398">
        <f t="shared" si="14"/>
        <v>596</v>
      </c>
    </row>
    <row r="399" spans="2:3">
      <c r="B399" s="1">
        <f t="shared" si="13"/>
        <v>477</v>
      </c>
      <c r="C399">
        <f t="shared" si="14"/>
        <v>597</v>
      </c>
    </row>
    <row r="400" spans="2:3">
      <c r="B400" s="1">
        <f t="shared" si="13"/>
        <v>478</v>
      </c>
      <c r="C400">
        <f t="shared" si="14"/>
        <v>598</v>
      </c>
    </row>
    <row r="401" spans="2:3">
      <c r="B401" s="1">
        <f t="shared" si="13"/>
        <v>479</v>
      </c>
      <c r="C401">
        <f t="shared" si="14"/>
        <v>599</v>
      </c>
    </row>
    <row r="402" spans="2:3">
      <c r="B402" s="1">
        <f t="shared" si="13"/>
        <v>480</v>
      </c>
      <c r="C402">
        <f t="shared" si="14"/>
        <v>600</v>
      </c>
    </row>
    <row r="403" spans="2:3">
      <c r="B403" s="1">
        <f t="shared" si="13"/>
        <v>481</v>
      </c>
      <c r="C403">
        <f t="shared" si="14"/>
        <v>601</v>
      </c>
    </row>
    <row r="404" spans="2:3">
      <c r="B404" s="1">
        <f t="shared" si="13"/>
        <v>482</v>
      </c>
      <c r="C404">
        <f t="shared" si="14"/>
        <v>602</v>
      </c>
    </row>
    <row r="405" spans="2:3">
      <c r="B405" s="1">
        <f t="shared" si="13"/>
        <v>483</v>
      </c>
      <c r="C405">
        <f t="shared" si="14"/>
        <v>603</v>
      </c>
    </row>
    <row r="406" spans="2:3">
      <c r="B406" s="1">
        <f t="shared" si="13"/>
        <v>484</v>
      </c>
      <c r="C406">
        <f t="shared" si="14"/>
        <v>604</v>
      </c>
    </row>
    <row r="407" spans="2:3">
      <c r="B407" s="1">
        <f t="shared" si="13"/>
        <v>485</v>
      </c>
      <c r="C407">
        <f t="shared" si="14"/>
        <v>605</v>
      </c>
    </row>
    <row r="408" spans="2:3">
      <c r="B408" s="1">
        <f t="shared" si="13"/>
        <v>486</v>
      </c>
      <c r="C408">
        <f t="shared" si="14"/>
        <v>606</v>
      </c>
    </row>
    <row r="409" spans="2:3">
      <c r="B409" s="1">
        <f t="shared" si="13"/>
        <v>487</v>
      </c>
      <c r="C409">
        <f t="shared" si="14"/>
        <v>607</v>
      </c>
    </row>
    <row r="410" spans="2:3">
      <c r="B410" s="1">
        <f t="shared" si="13"/>
        <v>488</v>
      </c>
      <c r="C410">
        <f t="shared" si="14"/>
        <v>608</v>
      </c>
    </row>
    <row r="411" spans="2:3">
      <c r="B411" s="1">
        <f t="shared" si="13"/>
        <v>489</v>
      </c>
      <c r="C411">
        <f t="shared" si="14"/>
        <v>609</v>
      </c>
    </row>
    <row r="412" spans="2:3">
      <c r="B412" s="1">
        <f t="shared" si="13"/>
        <v>490</v>
      </c>
      <c r="C412">
        <f t="shared" si="14"/>
        <v>610</v>
      </c>
    </row>
    <row r="413" spans="2:3">
      <c r="B413" s="1">
        <f t="shared" si="13"/>
        <v>491</v>
      </c>
      <c r="C413">
        <f t="shared" si="14"/>
        <v>611</v>
      </c>
    </row>
    <row r="414" spans="2:3">
      <c r="B414" s="1">
        <f t="shared" si="13"/>
        <v>492</v>
      </c>
      <c r="C414">
        <f t="shared" si="14"/>
        <v>612</v>
      </c>
    </row>
    <row r="415" spans="2:3">
      <c r="B415" s="1">
        <f t="shared" si="13"/>
        <v>493</v>
      </c>
      <c r="C415">
        <f t="shared" si="14"/>
        <v>613</v>
      </c>
    </row>
    <row r="416" spans="2:3">
      <c r="B416" s="1">
        <f t="shared" si="13"/>
        <v>494</v>
      </c>
      <c r="C416">
        <f t="shared" si="14"/>
        <v>614</v>
      </c>
    </row>
    <row r="417" spans="2:3">
      <c r="B417" s="1">
        <f t="shared" si="13"/>
        <v>495</v>
      </c>
      <c r="C417">
        <f t="shared" si="14"/>
        <v>615</v>
      </c>
    </row>
    <row r="418" spans="2:3">
      <c r="B418" s="1">
        <f t="shared" si="13"/>
        <v>496</v>
      </c>
      <c r="C418">
        <f t="shared" si="14"/>
        <v>616</v>
      </c>
    </row>
    <row r="419" spans="2:3">
      <c r="B419" s="1">
        <f t="shared" si="13"/>
        <v>497</v>
      </c>
      <c r="C419">
        <f t="shared" si="14"/>
        <v>617</v>
      </c>
    </row>
    <row r="420" spans="2:3">
      <c r="B420" s="1">
        <f t="shared" si="13"/>
        <v>498</v>
      </c>
      <c r="C420">
        <f t="shared" si="14"/>
        <v>618</v>
      </c>
    </row>
    <row r="421" spans="2:3">
      <c r="B421" s="1">
        <f t="shared" si="13"/>
        <v>499</v>
      </c>
      <c r="C421">
        <f t="shared" si="14"/>
        <v>619</v>
      </c>
    </row>
    <row r="422" spans="2:3">
      <c r="B422" s="1">
        <f t="shared" si="13"/>
        <v>500</v>
      </c>
      <c r="C422">
        <f t="shared" si="14"/>
        <v>620</v>
      </c>
    </row>
    <row r="423" spans="2:3">
      <c r="C423">
        <f>C422+1</f>
        <v>621</v>
      </c>
    </row>
    <row r="424" spans="2:3">
      <c r="C424">
        <f t="shared" ref="C424:C487" si="15">C423+1</f>
        <v>622</v>
      </c>
    </row>
    <row r="425" spans="2:3">
      <c r="C425">
        <f t="shared" si="15"/>
        <v>623</v>
      </c>
    </row>
    <row r="426" spans="2:3">
      <c r="C426">
        <f t="shared" si="15"/>
        <v>624</v>
      </c>
    </row>
    <row r="427" spans="2:3">
      <c r="C427">
        <f t="shared" si="15"/>
        <v>625</v>
      </c>
    </row>
    <row r="428" spans="2:3">
      <c r="C428">
        <f t="shared" si="15"/>
        <v>626</v>
      </c>
    </row>
    <row r="429" spans="2:3">
      <c r="C429">
        <f t="shared" si="15"/>
        <v>627</v>
      </c>
    </row>
    <row r="430" spans="2:3">
      <c r="C430">
        <f t="shared" si="15"/>
        <v>628</v>
      </c>
    </row>
    <row r="431" spans="2:3">
      <c r="C431">
        <f t="shared" si="15"/>
        <v>629</v>
      </c>
    </row>
    <row r="432" spans="2:3">
      <c r="C432">
        <f t="shared" si="15"/>
        <v>630</v>
      </c>
    </row>
    <row r="433" spans="3:3">
      <c r="C433">
        <f t="shared" si="15"/>
        <v>631</v>
      </c>
    </row>
    <row r="434" spans="3:3">
      <c r="C434">
        <f t="shared" si="15"/>
        <v>632</v>
      </c>
    </row>
    <row r="435" spans="3:3">
      <c r="C435">
        <f t="shared" si="15"/>
        <v>633</v>
      </c>
    </row>
    <row r="436" spans="3:3">
      <c r="C436">
        <f t="shared" si="15"/>
        <v>634</v>
      </c>
    </row>
    <row r="437" spans="3:3">
      <c r="C437">
        <f t="shared" si="15"/>
        <v>635</v>
      </c>
    </row>
    <row r="438" spans="3:3">
      <c r="C438">
        <f t="shared" si="15"/>
        <v>636</v>
      </c>
    </row>
    <row r="439" spans="3:3">
      <c r="C439">
        <f t="shared" si="15"/>
        <v>637</v>
      </c>
    </row>
    <row r="440" spans="3:3">
      <c r="C440">
        <f t="shared" si="15"/>
        <v>638</v>
      </c>
    </row>
    <row r="441" spans="3:3">
      <c r="C441">
        <f t="shared" si="15"/>
        <v>639</v>
      </c>
    </row>
    <row r="442" spans="3:3">
      <c r="C442">
        <f t="shared" si="15"/>
        <v>640</v>
      </c>
    </row>
    <row r="443" spans="3:3">
      <c r="C443">
        <f t="shared" si="15"/>
        <v>641</v>
      </c>
    </row>
    <row r="444" spans="3:3">
      <c r="C444">
        <f t="shared" si="15"/>
        <v>642</v>
      </c>
    </row>
    <row r="445" spans="3:3">
      <c r="C445">
        <f t="shared" si="15"/>
        <v>643</v>
      </c>
    </row>
    <row r="446" spans="3:3">
      <c r="C446">
        <f t="shared" si="15"/>
        <v>644</v>
      </c>
    </row>
    <row r="447" spans="3:3">
      <c r="C447">
        <f t="shared" si="15"/>
        <v>645</v>
      </c>
    </row>
    <row r="448" spans="3:3">
      <c r="C448">
        <f t="shared" si="15"/>
        <v>646</v>
      </c>
    </row>
    <row r="449" spans="3:3">
      <c r="C449">
        <f t="shared" si="15"/>
        <v>647</v>
      </c>
    </row>
    <row r="450" spans="3:3">
      <c r="C450">
        <f t="shared" si="15"/>
        <v>648</v>
      </c>
    </row>
    <row r="451" spans="3:3">
      <c r="C451">
        <f t="shared" si="15"/>
        <v>649</v>
      </c>
    </row>
    <row r="452" spans="3:3">
      <c r="C452">
        <f t="shared" si="15"/>
        <v>650</v>
      </c>
    </row>
    <row r="453" spans="3:3">
      <c r="C453">
        <f t="shared" si="15"/>
        <v>651</v>
      </c>
    </row>
    <row r="454" spans="3:3">
      <c r="C454">
        <f t="shared" si="15"/>
        <v>652</v>
      </c>
    </row>
    <row r="455" spans="3:3">
      <c r="C455">
        <f t="shared" si="15"/>
        <v>653</v>
      </c>
    </row>
    <row r="456" spans="3:3">
      <c r="C456">
        <f t="shared" si="15"/>
        <v>654</v>
      </c>
    </row>
    <row r="457" spans="3:3">
      <c r="C457">
        <f t="shared" si="15"/>
        <v>655</v>
      </c>
    </row>
    <row r="458" spans="3:3">
      <c r="C458">
        <f t="shared" si="15"/>
        <v>656</v>
      </c>
    </row>
    <row r="459" spans="3:3">
      <c r="C459">
        <f t="shared" si="15"/>
        <v>657</v>
      </c>
    </row>
    <row r="460" spans="3:3">
      <c r="C460">
        <f t="shared" si="15"/>
        <v>658</v>
      </c>
    </row>
    <row r="461" spans="3:3">
      <c r="C461">
        <f t="shared" si="15"/>
        <v>659</v>
      </c>
    </row>
    <row r="462" spans="3:3">
      <c r="C462">
        <f t="shared" si="15"/>
        <v>660</v>
      </c>
    </row>
    <row r="463" spans="3:3">
      <c r="C463">
        <f t="shared" si="15"/>
        <v>661</v>
      </c>
    </row>
    <row r="464" spans="3:3">
      <c r="C464">
        <f t="shared" si="15"/>
        <v>662</v>
      </c>
    </row>
    <row r="465" spans="3:3">
      <c r="C465">
        <f t="shared" si="15"/>
        <v>663</v>
      </c>
    </row>
    <row r="466" spans="3:3">
      <c r="C466">
        <f t="shared" si="15"/>
        <v>664</v>
      </c>
    </row>
    <row r="467" spans="3:3">
      <c r="C467">
        <f t="shared" si="15"/>
        <v>665</v>
      </c>
    </row>
    <row r="468" spans="3:3">
      <c r="C468">
        <f t="shared" si="15"/>
        <v>666</v>
      </c>
    </row>
    <row r="469" spans="3:3">
      <c r="C469">
        <f t="shared" si="15"/>
        <v>667</v>
      </c>
    </row>
    <row r="470" spans="3:3">
      <c r="C470">
        <f t="shared" si="15"/>
        <v>668</v>
      </c>
    </row>
    <row r="471" spans="3:3">
      <c r="C471">
        <f t="shared" si="15"/>
        <v>669</v>
      </c>
    </row>
    <row r="472" spans="3:3">
      <c r="C472">
        <f t="shared" si="15"/>
        <v>670</v>
      </c>
    </row>
    <row r="473" spans="3:3">
      <c r="C473">
        <f t="shared" si="15"/>
        <v>671</v>
      </c>
    </row>
    <row r="474" spans="3:3">
      <c r="C474">
        <f t="shared" si="15"/>
        <v>672</v>
      </c>
    </row>
    <row r="475" spans="3:3">
      <c r="C475">
        <f t="shared" si="15"/>
        <v>673</v>
      </c>
    </row>
    <row r="476" spans="3:3">
      <c r="C476">
        <f t="shared" si="15"/>
        <v>674</v>
      </c>
    </row>
    <row r="477" spans="3:3">
      <c r="C477">
        <f t="shared" si="15"/>
        <v>675</v>
      </c>
    </row>
    <row r="478" spans="3:3">
      <c r="C478">
        <f t="shared" si="15"/>
        <v>676</v>
      </c>
    </row>
    <row r="479" spans="3:3">
      <c r="C479">
        <f t="shared" si="15"/>
        <v>677</v>
      </c>
    </row>
    <row r="480" spans="3:3">
      <c r="C480">
        <f t="shared" si="15"/>
        <v>678</v>
      </c>
    </row>
    <row r="481" spans="3:3">
      <c r="C481">
        <f t="shared" si="15"/>
        <v>679</v>
      </c>
    </row>
    <row r="482" spans="3:3">
      <c r="C482">
        <f t="shared" si="15"/>
        <v>680</v>
      </c>
    </row>
    <row r="483" spans="3:3">
      <c r="C483">
        <f t="shared" si="15"/>
        <v>681</v>
      </c>
    </row>
    <row r="484" spans="3:3">
      <c r="C484">
        <f t="shared" si="15"/>
        <v>682</v>
      </c>
    </row>
    <row r="485" spans="3:3">
      <c r="C485">
        <f t="shared" si="15"/>
        <v>683</v>
      </c>
    </row>
    <row r="486" spans="3:3">
      <c r="C486">
        <f t="shared" si="15"/>
        <v>684</v>
      </c>
    </row>
    <row r="487" spans="3:3">
      <c r="C487">
        <f t="shared" si="15"/>
        <v>685</v>
      </c>
    </row>
    <row r="488" spans="3:3">
      <c r="C488">
        <f t="shared" ref="C488:C551" si="16">C487+1</f>
        <v>686</v>
      </c>
    </row>
    <row r="489" spans="3:3">
      <c r="C489">
        <f t="shared" si="16"/>
        <v>687</v>
      </c>
    </row>
    <row r="490" spans="3:3">
      <c r="C490">
        <f t="shared" si="16"/>
        <v>688</v>
      </c>
    </row>
    <row r="491" spans="3:3">
      <c r="C491">
        <f t="shared" si="16"/>
        <v>689</v>
      </c>
    </row>
    <row r="492" spans="3:3">
      <c r="C492">
        <f t="shared" si="16"/>
        <v>690</v>
      </c>
    </row>
    <row r="493" spans="3:3">
      <c r="C493">
        <f t="shared" si="16"/>
        <v>691</v>
      </c>
    </row>
    <row r="494" spans="3:3">
      <c r="C494">
        <f t="shared" si="16"/>
        <v>692</v>
      </c>
    </row>
    <row r="495" spans="3:3">
      <c r="C495">
        <f t="shared" si="16"/>
        <v>693</v>
      </c>
    </row>
    <row r="496" spans="3:3">
      <c r="C496">
        <f t="shared" si="16"/>
        <v>694</v>
      </c>
    </row>
    <row r="497" spans="3:3">
      <c r="C497">
        <f t="shared" si="16"/>
        <v>695</v>
      </c>
    </row>
    <row r="498" spans="3:3">
      <c r="C498">
        <f t="shared" si="16"/>
        <v>696</v>
      </c>
    </row>
    <row r="499" spans="3:3">
      <c r="C499">
        <f t="shared" si="16"/>
        <v>697</v>
      </c>
    </row>
    <row r="500" spans="3:3">
      <c r="C500">
        <f t="shared" si="16"/>
        <v>698</v>
      </c>
    </row>
    <row r="501" spans="3:3">
      <c r="C501">
        <f t="shared" si="16"/>
        <v>699</v>
      </c>
    </row>
    <row r="502" spans="3:3">
      <c r="C502">
        <f t="shared" si="16"/>
        <v>700</v>
      </c>
    </row>
    <row r="503" spans="3:3">
      <c r="C503">
        <f t="shared" si="16"/>
        <v>701</v>
      </c>
    </row>
    <row r="504" spans="3:3">
      <c r="C504">
        <f t="shared" si="16"/>
        <v>702</v>
      </c>
    </row>
    <row r="505" spans="3:3">
      <c r="C505">
        <f t="shared" si="16"/>
        <v>703</v>
      </c>
    </row>
    <row r="506" spans="3:3">
      <c r="C506">
        <f t="shared" si="16"/>
        <v>704</v>
      </c>
    </row>
    <row r="507" spans="3:3">
      <c r="C507">
        <f t="shared" si="16"/>
        <v>705</v>
      </c>
    </row>
    <row r="508" spans="3:3">
      <c r="C508">
        <f t="shared" si="16"/>
        <v>706</v>
      </c>
    </row>
    <row r="509" spans="3:3">
      <c r="C509">
        <f t="shared" si="16"/>
        <v>707</v>
      </c>
    </row>
    <row r="510" spans="3:3">
      <c r="C510">
        <f t="shared" si="16"/>
        <v>708</v>
      </c>
    </row>
    <row r="511" spans="3:3">
      <c r="C511">
        <f t="shared" si="16"/>
        <v>709</v>
      </c>
    </row>
    <row r="512" spans="3:3">
      <c r="C512">
        <f t="shared" si="16"/>
        <v>710</v>
      </c>
    </row>
    <row r="513" spans="3:3">
      <c r="C513">
        <f t="shared" si="16"/>
        <v>711</v>
      </c>
    </row>
    <row r="514" spans="3:3">
      <c r="C514">
        <f t="shared" si="16"/>
        <v>712</v>
      </c>
    </row>
    <row r="515" spans="3:3">
      <c r="C515">
        <f t="shared" si="16"/>
        <v>713</v>
      </c>
    </row>
    <row r="516" spans="3:3">
      <c r="C516">
        <f t="shared" si="16"/>
        <v>714</v>
      </c>
    </row>
    <row r="517" spans="3:3">
      <c r="C517">
        <f t="shared" si="16"/>
        <v>715</v>
      </c>
    </row>
    <row r="518" spans="3:3">
      <c r="C518">
        <f t="shared" si="16"/>
        <v>716</v>
      </c>
    </row>
    <row r="519" spans="3:3">
      <c r="C519">
        <f t="shared" si="16"/>
        <v>717</v>
      </c>
    </row>
    <row r="520" spans="3:3">
      <c r="C520">
        <f t="shared" si="16"/>
        <v>718</v>
      </c>
    </row>
    <row r="521" spans="3:3">
      <c r="C521">
        <f t="shared" si="16"/>
        <v>719</v>
      </c>
    </row>
    <row r="522" spans="3:3">
      <c r="C522">
        <f t="shared" si="16"/>
        <v>720</v>
      </c>
    </row>
    <row r="523" spans="3:3">
      <c r="C523">
        <f t="shared" si="16"/>
        <v>721</v>
      </c>
    </row>
    <row r="524" spans="3:3">
      <c r="C524">
        <f t="shared" si="16"/>
        <v>722</v>
      </c>
    </row>
    <row r="525" spans="3:3">
      <c r="C525">
        <f t="shared" si="16"/>
        <v>723</v>
      </c>
    </row>
    <row r="526" spans="3:3">
      <c r="C526">
        <f t="shared" si="16"/>
        <v>724</v>
      </c>
    </row>
    <row r="527" spans="3:3">
      <c r="C527">
        <f t="shared" si="16"/>
        <v>725</v>
      </c>
    </row>
    <row r="528" spans="3:3">
      <c r="C528">
        <f t="shared" si="16"/>
        <v>726</v>
      </c>
    </row>
    <row r="529" spans="3:3">
      <c r="C529">
        <f t="shared" si="16"/>
        <v>727</v>
      </c>
    </row>
    <row r="530" spans="3:3">
      <c r="C530">
        <f t="shared" si="16"/>
        <v>728</v>
      </c>
    </row>
    <row r="531" spans="3:3">
      <c r="C531">
        <f t="shared" si="16"/>
        <v>729</v>
      </c>
    </row>
    <row r="532" spans="3:3">
      <c r="C532">
        <f t="shared" si="16"/>
        <v>730</v>
      </c>
    </row>
    <row r="533" spans="3:3">
      <c r="C533">
        <f t="shared" si="16"/>
        <v>731</v>
      </c>
    </row>
    <row r="534" spans="3:3">
      <c r="C534">
        <f t="shared" si="16"/>
        <v>732</v>
      </c>
    </row>
    <row r="535" spans="3:3">
      <c r="C535">
        <f t="shared" si="16"/>
        <v>733</v>
      </c>
    </row>
    <row r="536" spans="3:3">
      <c r="C536">
        <f t="shared" si="16"/>
        <v>734</v>
      </c>
    </row>
    <row r="537" spans="3:3">
      <c r="C537">
        <f t="shared" si="16"/>
        <v>735</v>
      </c>
    </row>
    <row r="538" spans="3:3">
      <c r="C538">
        <f t="shared" si="16"/>
        <v>736</v>
      </c>
    </row>
    <row r="539" spans="3:3">
      <c r="C539">
        <f t="shared" si="16"/>
        <v>737</v>
      </c>
    </row>
    <row r="540" spans="3:3">
      <c r="C540">
        <f t="shared" si="16"/>
        <v>738</v>
      </c>
    </row>
    <row r="541" spans="3:3">
      <c r="C541">
        <f t="shared" si="16"/>
        <v>739</v>
      </c>
    </row>
    <row r="542" spans="3:3">
      <c r="C542">
        <f t="shared" si="16"/>
        <v>740</v>
      </c>
    </row>
    <row r="543" spans="3:3">
      <c r="C543">
        <f t="shared" si="16"/>
        <v>741</v>
      </c>
    </row>
    <row r="544" spans="3:3">
      <c r="C544">
        <f t="shared" si="16"/>
        <v>742</v>
      </c>
    </row>
    <row r="545" spans="3:3">
      <c r="C545">
        <f t="shared" si="16"/>
        <v>743</v>
      </c>
    </row>
    <row r="546" spans="3:3">
      <c r="C546">
        <f t="shared" si="16"/>
        <v>744</v>
      </c>
    </row>
    <row r="547" spans="3:3">
      <c r="C547">
        <f t="shared" si="16"/>
        <v>745</v>
      </c>
    </row>
    <row r="548" spans="3:3">
      <c r="C548">
        <f t="shared" si="16"/>
        <v>746</v>
      </c>
    </row>
    <row r="549" spans="3:3">
      <c r="C549">
        <f t="shared" si="16"/>
        <v>747</v>
      </c>
    </row>
    <row r="550" spans="3:3">
      <c r="C550">
        <f t="shared" si="16"/>
        <v>748</v>
      </c>
    </row>
    <row r="551" spans="3:3">
      <c r="C551">
        <f t="shared" si="16"/>
        <v>749</v>
      </c>
    </row>
    <row r="552" spans="3:3">
      <c r="C552">
        <f t="shared" ref="C552:C598" si="17">C551+1</f>
        <v>750</v>
      </c>
    </row>
    <row r="553" spans="3:3">
      <c r="C553">
        <f t="shared" si="17"/>
        <v>751</v>
      </c>
    </row>
    <row r="554" spans="3:3">
      <c r="C554">
        <f t="shared" si="17"/>
        <v>752</v>
      </c>
    </row>
    <row r="555" spans="3:3">
      <c r="C555">
        <f t="shared" si="17"/>
        <v>753</v>
      </c>
    </row>
    <row r="556" spans="3:3">
      <c r="C556">
        <f t="shared" si="17"/>
        <v>754</v>
      </c>
    </row>
    <row r="557" spans="3:3">
      <c r="C557">
        <f t="shared" si="17"/>
        <v>755</v>
      </c>
    </row>
    <row r="558" spans="3:3">
      <c r="C558">
        <f t="shared" si="17"/>
        <v>756</v>
      </c>
    </row>
    <row r="559" spans="3:3">
      <c r="C559">
        <f t="shared" si="17"/>
        <v>757</v>
      </c>
    </row>
    <row r="560" spans="3:3">
      <c r="C560">
        <f t="shared" si="17"/>
        <v>758</v>
      </c>
    </row>
    <row r="561" spans="3:3">
      <c r="C561">
        <f t="shared" si="17"/>
        <v>759</v>
      </c>
    </row>
    <row r="562" spans="3:3">
      <c r="C562">
        <f t="shared" si="17"/>
        <v>760</v>
      </c>
    </row>
    <row r="563" spans="3:3">
      <c r="C563">
        <f t="shared" si="17"/>
        <v>761</v>
      </c>
    </row>
    <row r="564" spans="3:3">
      <c r="C564">
        <f t="shared" si="17"/>
        <v>762</v>
      </c>
    </row>
    <row r="565" spans="3:3">
      <c r="C565">
        <f t="shared" si="17"/>
        <v>763</v>
      </c>
    </row>
    <row r="566" spans="3:3">
      <c r="C566">
        <f t="shared" si="17"/>
        <v>764</v>
      </c>
    </row>
    <row r="567" spans="3:3">
      <c r="C567">
        <f t="shared" si="17"/>
        <v>765</v>
      </c>
    </row>
    <row r="568" spans="3:3">
      <c r="C568">
        <f t="shared" si="17"/>
        <v>766</v>
      </c>
    </row>
    <row r="569" spans="3:3">
      <c r="C569">
        <f t="shared" si="17"/>
        <v>767</v>
      </c>
    </row>
    <row r="570" spans="3:3">
      <c r="C570">
        <f t="shared" si="17"/>
        <v>768</v>
      </c>
    </row>
    <row r="571" spans="3:3">
      <c r="C571">
        <f t="shared" si="17"/>
        <v>769</v>
      </c>
    </row>
    <row r="572" spans="3:3">
      <c r="C572">
        <f t="shared" si="17"/>
        <v>770</v>
      </c>
    </row>
    <row r="573" spans="3:3">
      <c r="C573">
        <f t="shared" si="17"/>
        <v>771</v>
      </c>
    </row>
    <row r="574" spans="3:3">
      <c r="C574">
        <f t="shared" si="17"/>
        <v>772</v>
      </c>
    </row>
    <row r="575" spans="3:3">
      <c r="C575">
        <f t="shared" si="17"/>
        <v>773</v>
      </c>
    </row>
    <row r="576" spans="3:3">
      <c r="C576">
        <f t="shared" si="17"/>
        <v>774</v>
      </c>
    </row>
    <row r="577" spans="3:3">
      <c r="C577">
        <f t="shared" si="17"/>
        <v>775</v>
      </c>
    </row>
    <row r="578" spans="3:3">
      <c r="C578">
        <f t="shared" si="17"/>
        <v>776</v>
      </c>
    </row>
    <row r="579" spans="3:3">
      <c r="C579">
        <f t="shared" si="17"/>
        <v>777</v>
      </c>
    </row>
    <row r="580" spans="3:3">
      <c r="C580">
        <f t="shared" si="17"/>
        <v>778</v>
      </c>
    </row>
    <row r="581" spans="3:3">
      <c r="C581">
        <f t="shared" si="17"/>
        <v>779</v>
      </c>
    </row>
    <row r="582" spans="3:3">
      <c r="C582">
        <f t="shared" si="17"/>
        <v>780</v>
      </c>
    </row>
    <row r="583" spans="3:3">
      <c r="C583">
        <f t="shared" si="17"/>
        <v>781</v>
      </c>
    </row>
    <row r="584" spans="3:3">
      <c r="C584">
        <f t="shared" si="17"/>
        <v>782</v>
      </c>
    </row>
    <row r="585" spans="3:3">
      <c r="C585">
        <f t="shared" si="17"/>
        <v>783</v>
      </c>
    </row>
    <row r="586" spans="3:3">
      <c r="C586">
        <f t="shared" si="17"/>
        <v>784</v>
      </c>
    </row>
    <row r="587" spans="3:3">
      <c r="C587">
        <f t="shared" si="17"/>
        <v>785</v>
      </c>
    </row>
    <row r="588" spans="3:3">
      <c r="C588">
        <f t="shared" si="17"/>
        <v>786</v>
      </c>
    </row>
    <row r="589" spans="3:3">
      <c r="C589">
        <f t="shared" si="17"/>
        <v>787</v>
      </c>
    </row>
    <row r="590" spans="3:3">
      <c r="C590">
        <f t="shared" si="17"/>
        <v>788</v>
      </c>
    </row>
    <row r="591" spans="3:3">
      <c r="C591">
        <f t="shared" si="17"/>
        <v>789</v>
      </c>
    </row>
    <row r="592" spans="3:3">
      <c r="C592">
        <f t="shared" si="17"/>
        <v>790</v>
      </c>
    </row>
    <row r="593" spans="3:3">
      <c r="C593">
        <f t="shared" si="17"/>
        <v>791</v>
      </c>
    </row>
    <row r="594" spans="3:3">
      <c r="C594">
        <f t="shared" si="17"/>
        <v>792</v>
      </c>
    </row>
    <row r="595" spans="3:3">
      <c r="C595">
        <f t="shared" si="17"/>
        <v>793</v>
      </c>
    </row>
    <row r="596" spans="3:3">
      <c r="C596">
        <f t="shared" si="17"/>
        <v>794</v>
      </c>
    </row>
    <row r="597" spans="3:3">
      <c r="C597">
        <f t="shared" si="17"/>
        <v>795</v>
      </c>
    </row>
    <row r="598" spans="3:3">
      <c r="C598">
        <f t="shared" si="17"/>
        <v>796</v>
      </c>
    </row>
    <row r="599" spans="3:3">
      <c r="C599">
        <f>C598+1</f>
        <v>797</v>
      </c>
    </row>
    <row r="600" spans="3:3">
      <c r="C600">
        <f t="shared" ref="C600:C663" si="18">C599+1</f>
        <v>798</v>
      </c>
    </row>
    <row r="601" spans="3:3">
      <c r="C601">
        <f t="shared" si="18"/>
        <v>799</v>
      </c>
    </row>
    <row r="602" spans="3:3">
      <c r="C602">
        <f t="shared" si="18"/>
        <v>800</v>
      </c>
    </row>
    <row r="603" spans="3:3">
      <c r="C603">
        <f t="shared" si="18"/>
        <v>801</v>
      </c>
    </row>
    <row r="604" spans="3:3">
      <c r="C604">
        <f t="shared" si="18"/>
        <v>802</v>
      </c>
    </row>
    <row r="605" spans="3:3">
      <c r="C605">
        <f t="shared" si="18"/>
        <v>803</v>
      </c>
    </row>
    <row r="606" spans="3:3">
      <c r="C606">
        <f t="shared" si="18"/>
        <v>804</v>
      </c>
    </row>
    <row r="607" spans="3:3">
      <c r="C607">
        <f t="shared" si="18"/>
        <v>805</v>
      </c>
    </row>
    <row r="608" spans="3:3">
      <c r="C608">
        <f t="shared" si="18"/>
        <v>806</v>
      </c>
    </row>
    <row r="609" spans="3:3">
      <c r="C609">
        <f t="shared" si="18"/>
        <v>807</v>
      </c>
    </row>
    <row r="610" spans="3:3">
      <c r="C610">
        <f t="shared" si="18"/>
        <v>808</v>
      </c>
    </row>
    <row r="611" spans="3:3">
      <c r="C611">
        <f t="shared" si="18"/>
        <v>809</v>
      </c>
    </row>
    <row r="612" spans="3:3">
      <c r="C612">
        <f t="shared" si="18"/>
        <v>810</v>
      </c>
    </row>
    <row r="613" spans="3:3">
      <c r="C613">
        <f t="shared" si="18"/>
        <v>811</v>
      </c>
    </row>
    <row r="614" spans="3:3">
      <c r="C614">
        <f t="shared" si="18"/>
        <v>812</v>
      </c>
    </row>
    <row r="615" spans="3:3">
      <c r="C615">
        <f t="shared" si="18"/>
        <v>813</v>
      </c>
    </row>
    <row r="616" spans="3:3">
      <c r="C616">
        <f t="shared" si="18"/>
        <v>814</v>
      </c>
    </row>
    <row r="617" spans="3:3">
      <c r="C617">
        <f t="shared" si="18"/>
        <v>815</v>
      </c>
    </row>
    <row r="618" spans="3:3">
      <c r="C618">
        <f t="shared" si="18"/>
        <v>816</v>
      </c>
    </row>
    <row r="619" spans="3:3">
      <c r="C619">
        <f t="shared" si="18"/>
        <v>817</v>
      </c>
    </row>
    <row r="620" spans="3:3">
      <c r="C620">
        <f t="shared" si="18"/>
        <v>818</v>
      </c>
    </row>
    <row r="621" spans="3:3">
      <c r="C621">
        <f t="shared" si="18"/>
        <v>819</v>
      </c>
    </row>
    <row r="622" spans="3:3">
      <c r="C622">
        <f t="shared" si="18"/>
        <v>820</v>
      </c>
    </row>
    <row r="623" spans="3:3">
      <c r="C623">
        <f t="shared" si="18"/>
        <v>821</v>
      </c>
    </row>
    <row r="624" spans="3:3">
      <c r="C624">
        <f t="shared" si="18"/>
        <v>822</v>
      </c>
    </row>
    <row r="625" spans="3:3">
      <c r="C625">
        <f t="shared" si="18"/>
        <v>823</v>
      </c>
    </row>
    <row r="626" spans="3:3">
      <c r="C626">
        <f t="shared" si="18"/>
        <v>824</v>
      </c>
    </row>
    <row r="627" spans="3:3">
      <c r="C627">
        <f t="shared" si="18"/>
        <v>825</v>
      </c>
    </row>
    <row r="628" spans="3:3">
      <c r="C628">
        <f t="shared" si="18"/>
        <v>826</v>
      </c>
    </row>
    <row r="629" spans="3:3">
      <c r="C629">
        <f t="shared" si="18"/>
        <v>827</v>
      </c>
    </row>
    <row r="630" spans="3:3">
      <c r="C630">
        <f t="shared" si="18"/>
        <v>828</v>
      </c>
    </row>
    <row r="631" spans="3:3">
      <c r="C631">
        <f t="shared" si="18"/>
        <v>829</v>
      </c>
    </row>
    <row r="632" spans="3:3">
      <c r="C632">
        <f t="shared" si="18"/>
        <v>830</v>
      </c>
    </row>
    <row r="633" spans="3:3">
      <c r="C633">
        <f t="shared" si="18"/>
        <v>831</v>
      </c>
    </row>
    <row r="634" spans="3:3">
      <c r="C634">
        <f t="shared" si="18"/>
        <v>832</v>
      </c>
    </row>
    <row r="635" spans="3:3">
      <c r="C635">
        <f t="shared" si="18"/>
        <v>833</v>
      </c>
    </row>
    <row r="636" spans="3:3">
      <c r="C636">
        <f t="shared" si="18"/>
        <v>834</v>
      </c>
    </row>
    <row r="637" spans="3:3">
      <c r="C637">
        <f t="shared" si="18"/>
        <v>835</v>
      </c>
    </row>
    <row r="638" spans="3:3">
      <c r="C638">
        <f t="shared" si="18"/>
        <v>836</v>
      </c>
    </row>
    <row r="639" spans="3:3">
      <c r="C639">
        <f t="shared" si="18"/>
        <v>837</v>
      </c>
    </row>
    <row r="640" spans="3:3">
      <c r="C640">
        <f t="shared" si="18"/>
        <v>838</v>
      </c>
    </row>
    <row r="641" spans="3:3">
      <c r="C641">
        <f t="shared" si="18"/>
        <v>839</v>
      </c>
    </row>
    <row r="642" spans="3:3">
      <c r="C642">
        <f t="shared" si="18"/>
        <v>840</v>
      </c>
    </row>
    <row r="643" spans="3:3">
      <c r="C643">
        <f t="shared" si="18"/>
        <v>841</v>
      </c>
    </row>
    <row r="644" spans="3:3">
      <c r="C644">
        <f t="shared" si="18"/>
        <v>842</v>
      </c>
    </row>
    <row r="645" spans="3:3">
      <c r="C645">
        <f t="shared" si="18"/>
        <v>843</v>
      </c>
    </row>
    <row r="646" spans="3:3">
      <c r="C646">
        <f t="shared" si="18"/>
        <v>844</v>
      </c>
    </row>
    <row r="647" spans="3:3">
      <c r="C647">
        <f t="shared" si="18"/>
        <v>845</v>
      </c>
    </row>
    <row r="648" spans="3:3">
      <c r="C648">
        <f t="shared" si="18"/>
        <v>846</v>
      </c>
    </row>
    <row r="649" spans="3:3">
      <c r="C649">
        <f t="shared" si="18"/>
        <v>847</v>
      </c>
    </row>
    <row r="650" spans="3:3">
      <c r="C650">
        <f t="shared" si="18"/>
        <v>848</v>
      </c>
    </row>
    <row r="651" spans="3:3">
      <c r="C651">
        <f t="shared" si="18"/>
        <v>849</v>
      </c>
    </row>
    <row r="652" spans="3:3">
      <c r="C652">
        <f t="shared" si="18"/>
        <v>850</v>
      </c>
    </row>
    <row r="653" spans="3:3">
      <c r="C653">
        <f t="shared" si="18"/>
        <v>851</v>
      </c>
    </row>
    <row r="654" spans="3:3">
      <c r="C654">
        <f t="shared" si="18"/>
        <v>852</v>
      </c>
    </row>
    <row r="655" spans="3:3">
      <c r="C655">
        <f t="shared" si="18"/>
        <v>853</v>
      </c>
    </row>
    <row r="656" spans="3:3">
      <c r="C656">
        <f t="shared" si="18"/>
        <v>854</v>
      </c>
    </row>
    <row r="657" spans="3:3">
      <c r="C657">
        <f t="shared" si="18"/>
        <v>855</v>
      </c>
    </row>
    <row r="658" spans="3:3">
      <c r="C658">
        <f t="shared" si="18"/>
        <v>856</v>
      </c>
    </row>
    <row r="659" spans="3:3">
      <c r="C659">
        <f t="shared" si="18"/>
        <v>857</v>
      </c>
    </row>
    <row r="660" spans="3:3">
      <c r="C660">
        <f t="shared" si="18"/>
        <v>858</v>
      </c>
    </row>
    <row r="661" spans="3:3">
      <c r="C661">
        <f t="shared" si="18"/>
        <v>859</v>
      </c>
    </row>
    <row r="662" spans="3:3">
      <c r="C662">
        <f t="shared" si="18"/>
        <v>860</v>
      </c>
    </row>
    <row r="663" spans="3:3">
      <c r="C663">
        <f t="shared" si="18"/>
        <v>861</v>
      </c>
    </row>
    <row r="664" spans="3:3">
      <c r="C664">
        <f t="shared" ref="C664:C727" si="19">C663+1</f>
        <v>862</v>
      </c>
    </row>
    <row r="665" spans="3:3">
      <c r="C665">
        <f t="shared" si="19"/>
        <v>863</v>
      </c>
    </row>
    <row r="666" spans="3:3">
      <c r="C666">
        <f t="shared" si="19"/>
        <v>864</v>
      </c>
    </row>
    <row r="667" spans="3:3">
      <c r="C667">
        <f t="shared" si="19"/>
        <v>865</v>
      </c>
    </row>
    <row r="668" spans="3:3">
      <c r="C668">
        <f t="shared" si="19"/>
        <v>866</v>
      </c>
    </row>
    <row r="669" spans="3:3">
      <c r="C669">
        <f t="shared" si="19"/>
        <v>867</v>
      </c>
    </row>
    <row r="670" spans="3:3">
      <c r="C670">
        <f t="shared" si="19"/>
        <v>868</v>
      </c>
    </row>
    <row r="671" spans="3:3">
      <c r="C671">
        <f t="shared" si="19"/>
        <v>869</v>
      </c>
    </row>
    <row r="672" spans="3:3">
      <c r="C672">
        <f t="shared" si="19"/>
        <v>870</v>
      </c>
    </row>
    <row r="673" spans="3:3">
      <c r="C673">
        <f t="shared" si="19"/>
        <v>871</v>
      </c>
    </row>
    <row r="674" spans="3:3">
      <c r="C674">
        <f t="shared" si="19"/>
        <v>872</v>
      </c>
    </row>
    <row r="675" spans="3:3">
      <c r="C675">
        <f t="shared" si="19"/>
        <v>873</v>
      </c>
    </row>
    <row r="676" spans="3:3">
      <c r="C676">
        <f t="shared" si="19"/>
        <v>874</v>
      </c>
    </row>
    <row r="677" spans="3:3">
      <c r="C677">
        <f t="shared" si="19"/>
        <v>875</v>
      </c>
    </row>
    <row r="678" spans="3:3">
      <c r="C678">
        <f t="shared" si="19"/>
        <v>876</v>
      </c>
    </row>
    <row r="679" spans="3:3">
      <c r="C679">
        <f t="shared" si="19"/>
        <v>877</v>
      </c>
    </row>
    <row r="680" spans="3:3">
      <c r="C680">
        <f t="shared" si="19"/>
        <v>878</v>
      </c>
    </row>
    <row r="681" spans="3:3">
      <c r="C681">
        <f t="shared" si="19"/>
        <v>879</v>
      </c>
    </row>
    <row r="682" spans="3:3">
      <c r="C682">
        <f t="shared" si="19"/>
        <v>880</v>
      </c>
    </row>
    <row r="683" spans="3:3">
      <c r="C683">
        <f t="shared" si="19"/>
        <v>881</v>
      </c>
    </row>
    <row r="684" spans="3:3">
      <c r="C684">
        <f t="shared" si="19"/>
        <v>882</v>
      </c>
    </row>
    <row r="685" spans="3:3">
      <c r="C685">
        <f t="shared" si="19"/>
        <v>883</v>
      </c>
    </row>
    <row r="686" spans="3:3">
      <c r="C686">
        <f t="shared" si="19"/>
        <v>884</v>
      </c>
    </row>
    <row r="687" spans="3:3">
      <c r="C687">
        <f t="shared" si="19"/>
        <v>885</v>
      </c>
    </row>
    <row r="688" spans="3:3">
      <c r="C688">
        <f t="shared" si="19"/>
        <v>886</v>
      </c>
    </row>
    <row r="689" spans="3:3">
      <c r="C689">
        <f t="shared" si="19"/>
        <v>887</v>
      </c>
    </row>
    <row r="690" spans="3:3">
      <c r="C690">
        <f t="shared" si="19"/>
        <v>888</v>
      </c>
    </row>
    <row r="691" spans="3:3">
      <c r="C691">
        <f t="shared" si="19"/>
        <v>889</v>
      </c>
    </row>
    <row r="692" spans="3:3">
      <c r="C692">
        <f t="shared" si="19"/>
        <v>890</v>
      </c>
    </row>
    <row r="693" spans="3:3">
      <c r="C693">
        <f t="shared" si="19"/>
        <v>891</v>
      </c>
    </row>
    <row r="694" spans="3:3">
      <c r="C694">
        <f t="shared" si="19"/>
        <v>892</v>
      </c>
    </row>
    <row r="695" spans="3:3">
      <c r="C695">
        <f t="shared" si="19"/>
        <v>893</v>
      </c>
    </row>
    <row r="696" spans="3:3">
      <c r="C696">
        <f t="shared" si="19"/>
        <v>894</v>
      </c>
    </row>
    <row r="697" spans="3:3">
      <c r="C697">
        <f t="shared" si="19"/>
        <v>895</v>
      </c>
    </row>
    <row r="698" spans="3:3">
      <c r="C698">
        <f t="shared" si="19"/>
        <v>896</v>
      </c>
    </row>
    <row r="699" spans="3:3">
      <c r="C699">
        <f t="shared" si="19"/>
        <v>897</v>
      </c>
    </row>
    <row r="700" spans="3:3">
      <c r="C700">
        <f t="shared" si="19"/>
        <v>898</v>
      </c>
    </row>
    <row r="701" spans="3:3">
      <c r="C701">
        <f t="shared" si="19"/>
        <v>899</v>
      </c>
    </row>
    <row r="702" spans="3:3">
      <c r="C702">
        <f t="shared" si="19"/>
        <v>900</v>
      </c>
    </row>
    <row r="703" spans="3:3">
      <c r="C703">
        <f t="shared" si="19"/>
        <v>901</v>
      </c>
    </row>
    <row r="704" spans="3:3">
      <c r="C704">
        <f t="shared" si="19"/>
        <v>902</v>
      </c>
    </row>
    <row r="705" spans="3:3">
      <c r="C705">
        <f t="shared" si="19"/>
        <v>903</v>
      </c>
    </row>
    <row r="706" spans="3:3">
      <c r="C706">
        <f t="shared" si="19"/>
        <v>904</v>
      </c>
    </row>
    <row r="707" spans="3:3">
      <c r="C707">
        <f t="shared" si="19"/>
        <v>905</v>
      </c>
    </row>
    <row r="708" spans="3:3">
      <c r="C708">
        <f t="shared" si="19"/>
        <v>906</v>
      </c>
    </row>
    <row r="709" spans="3:3">
      <c r="C709">
        <f t="shared" si="19"/>
        <v>907</v>
      </c>
    </row>
    <row r="710" spans="3:3">
      <c r="C710">
        <f t="shared" si="19"/>
        <v>908</v>
      </c>
    </row>
    <row r="711" spans="3:3">
      <c r="C711">
        <f t="shared" si="19"/>
        <v>909</v>
      </c>
    </row>
    <row r="712" spans="3:3">
      <c r="C712">
        <f t="shared" si="19"/>
        <v>910</v>
      </c>
    </row>
    <row r="713" spans="3:3">
      <c r="C713">
        <f t="shared" si="19"/>
        <v>911</v>
      </c>
    </row>
    <row r="714" spans="3:3">
      <c r="C714">
        <f t="shared" si="19"/>
        <v>912</v>
      </c>
    </row>
    <row r="715" spans="3:3">
      <c r="C715">
        <f t="shared" si="19"/>
        <v>913</v>
      </c>
    </row>
    <row r="716" spans="3:3">
      <c r="C716">
        <f t="shared" si="19"/>
        <v>914</v>
      </c>
    </row>
    <row r="717" spans="3:3">
      <c r="C717">
        <f t="shared" si="19"/>
        <v>915</v>
      </c>
    </row>
    <row r="718" spans="3:3">
      <c r="C718">
        <f t="shared" si="19"/>
        <v>916</v>
      </c>
    </row>
    <row r="719" spans="3:3">
      <c r="C719">
        <f t="shared" si="19"/>
        <v>917</v>
      </c>
    </row>
    <row r="720" spans="3:3">
      <c r="C720">
        <f t="shared" si="19"/>
        <v>918</v>
      </c>
    </row>
    <row r="721" spans="3:3">
      <c r="C721">
        <f t="shared" si="19"/>
        <v>919</v>
      </c>
    </row>
    <row r="722" spans="3:3">
      <c r="C722">
        <f t="shared" si="19"/>
        <v>920</v>
      </c>
    </row>
    <row r="723" spans="3:3">
      <c r="C723">
        <f t="shared" si="19"/>
        <v>921</v>
      </c>
    </row>
    <row r="724" spans="3:3">
      <c r="C724">
        <f t="shared" si="19"/>
        <v>922</v>
      </c>
    </row>
    <row r="725" spans="3:3">
      <c r="C725">
        <f t="shared" si="19"/>
        <v>923</v>
      </c>
    </row>
    <row r="726" spans="3:3">
      <c r="C726">
        <f t="shared" si="19"/>
        <v>924</v>
      </c>
    </row>
    <row r="727" spans="3:3">
      <c r="C727">
        <f t="shared" si="19"/>
        <v>925</v>
      </c>
    </row>
    <row r="728" spans="3:3">
      <c r="C728">
        <f t="shared" ref="C728:C791" si="20">C727+1</f>
        <v>926</v>
      </c>
    </row>
    <row r="729" spans="3:3">
      <c r="C729">
        <f t="shared" si="20"/>
        <v>927</v>
      </c>
    </row>
    <row r="730" spans="3:3">
      <c r="C730">
        <f t="shared" si="20"/>
        <v>928</v>
      </c>
    </row>
    <row r="731" spans="3:3">
      <c r="C731">
        <f t="shared" si="20"/>
        <v>929</v>
      </c>
    </row>
    <row r="732" spans="3:3">
      <c r="C732">
        <f t="shared" si="20"/>
        <v>930</v>
      </c>
    </row>
    <row r="733" spans="3:3">
      <c r="C733">
        <f t="shared" si="20"/>
        <v>931</v>
      </c>
    </row>
    <row r="734" spans="3:3">
      <c r="C734">
        <f t="shared" si="20"/>
        <v>932</v>
      </c>
    </row>
    <row r="735" spans="3:3">
      <c r="C735">
        <f t="shared" si="20"/>
        <v>933</v>
      </c>
    </row>
    <row r="736" spans="3:3">
      <c r="C736">
        <f t="shared" si="20"/>
        <v>934</v>
      </c>
    </row>
    <row r="737" spans="3:3">
      <c r="C737">
        <f t="shared" si="20"/>
        <v>935</v>
      </c>
    </row>
    <row r="738" spans="3:3">
      <c r="C738">
        <f t="shared" si="20"/>
        <v>936</v>
      </c>
    </row>
    <row r="739" spans="3:3">
      <c r="C739">
        <f t="shared" si="20"/>
        <v>937</v>
      </c>
    </row>
    <row r="740" spans="3:3">
      <c r="C740">
        <f t="shared" si="20"/>
        <v>938</v>
      </c>
    </row>
    <row r="741" spans="3:3">
      <c r="C741">
        <f t="shared" si="20"/>
        <v>939</v>
      </c>
    </row>
    <row r="742" spans="3:3">
      <c r="C742">
        <f t="shared" si="20"/>
        <v>940</v>
      </c>
    </row>
    <row r="743" spans="3:3">
      <c r="C743">
        <f t="shared" si="20"/>
        <v>941</v>
      </c>
    </row>
    <row r="744" spans="3:3">
      <c r="C744">
        <f t="shared" si="20"/>
        <v>942</v>
      </c>
    </row>
    <row r="745" spans="3:3">
      <c r="C745">
        <f t="shared" si="20"/>
        <v>943</v>
      </c>
    </row>
    <row r="746" spans="3:3">
      <c r="C746">
        <f t="shared" si="20"/>
        <v>944</v>
      </c>
    </row>
    <row r="747" spans="3:3">
      <c r="C747">
        <f t="shared" si="20"/>
        <v>945</v>
      </c>
    </row>
    <row r="748" spans="3:3">
      <c r="C748">
        <f t="shared" si="20"/>
        <v>946</v>
      </c>
    </row>
    <row r="749" spans="3:3">
      <c r="C749">
        <f t="shared" si="20"/>
        <v>947</v>
      </c>
    </row>
    <row r="750" spans="3:3">
      <c r="C750">
        <f t="shared" si="20"/>
        <v>948</v>
      </c>
    </row>
    <row r="751" spans="3:3">
      <c r="C751">
        <f t="shared" si="20"/>
        <v>949</v>
      </c>
    </row>
    <row r="752" spans="3:3">
      <c r="C752">
        <f t="shared" si="20"/>
        <v>950</v>
      </c>
    </row>
    <row r="753" spans="3:3">
      <c r="C753">
        <f t="shared" si="20"/>
        <v>951</v>
      </c>
    </row>
    <row r="754" spans="3:3">
      <c r="C754">
        <f t="shared" si="20"/>
        <v>952</v>
      </c>
    </row>
    <row r="755" spans="3:3">
      <c r="C755">
        <f t="shared" si="20"/>
        <v>953</v>
      </c>
    </row>
    <row r="756" spans="3:3">
      <c r="C756">
        <f t="shared" si="20"/>
        <v>954</v>
      </c>
    </row>
    <row r="757" spans="3:3">
      <c r="C757">
        <f t="shared" si="20"/>
        <v>955</v>
      </c>
    </row>
    <row r="758" spans="3:3">
      <c r="C758">
        <f t="shared" si="20"/>
        <v>956</v>
      </c>
    </row>
    <row r="759" spans="3:3">
      <c r="C759">
        <f t="shared" si="20"/>
        <v>957</v>
      </c>
    </row>
    <row r="760" spans="3:3">
      <c r="C760">
        <f t="shared" si="20"/>
        <v>958</v>
      </c>
    </row>
    <row r="761" spans="3:3">
      <c r="C761">
        <f t="shared" si="20"/>
        <v>959</v>
      </c>
    </row>
    <row r="762" spans="3:3">
      <c r="C762">
        <f t="shared" si="20"/>
        <v>960</v>
      </c>
    </row>
    <row r="763" spans="3:3">
      <c r="C763">
        <f t="shared" si="20"/>
        <v>961</v>
      </c>
    </row>
    <row r="764" spans="3:3">
      <c r="C764">
        <f t="shared" si="20"/>
        <v>962</v>
      </c>
    </row>
    <row r="765" spans="3:3">
      <c r="C765">
        <f t="shared" si="20"/>
        <v>963</v>
      </c>
    </row>
    <row r="766" spans="3:3">
      <c r="C766">
        <f t="shared" si="20"/>
        <v>964</v>
      </c>
    </row>
    <row r="767" spans="3:3">
      <c r="C767">
        <f t="shared" si="20"/>
        <v>965</v>
      </c>
    </row>
    <row r="768" spans="3:3">
      <c r="C768">
        <f t="shared" si="20"/>
        <v>966</v>
      </c>
    </row>
    <row r="769" spans="3:3">
      <c r="C769">
        <f t="shared" si="20"/>
        <v>967</v>
      </c>
    </row>
    <row r="770" spans="3:3">
      <c r="C770">
        <f t="shared" si="20"/>
        <v>968</v>
      </c>
    </row>
    <row r="771" spans="3:3">
      <c r="C771">
        <f t="shared" si="20"/>
        <v>969</v>
      </c>
    </row>
    <row r="772" spans="3:3">
      <c r="C772">
        <f t="shared" si="20"/>
        <v>970</v>
      </c>
    </row>
    <row r="773" spans="3:3">
      <c r="C773">
        <f t="shared" si="20"/>
        <v>971</v>
      </c>
    </row>
    <row r="774" spans="3:3">
      <c r="C774">
        <f t="shared" si="20"/>
        <v>972</v>
      </c>
    </row>
    <row r="775" spans="3:3">
      <c r="C775">
        <f t="shared" si="20"/>
        <v>973</v>
      </c>
    </row>
    <row r="776" spans="3:3">
      <c r="C776">
        <f t="shared" si="20"/>
        <v>974</v>
      </c>
    </row>
    <row r="777" spans="3:3">
      <c r="C777">
        <f t="shared" si="20"/>
        <v>975</v>
      </c>
    </row>
    <row r="778" spans="3:3">
      <c r="C778">
        <f t="shared" si="20"/>
        <v>976</v>
      </c>
    </row>
    <row r="779" spans="3:3">
      <c r="C779">
        <f t="shared" si="20"/>
        <v>977</v>
      </c>
    </row>
    <row r="780" spans="3:3">
      <c r="C780">
        <f t="shared" si="20"/>
        <v>978</v>
      </c>
    </row>
    <row r="781" spans="3:3">
      <c r="C781">
        <f t="shared" si="20"/>
        <v>979</v>
      </c>
    </row>
    <row r="782" spans="3:3">
      <c r="C782">
        <f t="shared" si="20"/>
        <v>980</v>
      </c>
    </row>
    <row r="783" spans="3:3">
      <c r="C783">
        <f t="shared" si="20"/>
        <v>981</v>
      </c>
    </row>
    <row r="784" spans="3:3">
      <c r="C784">
        <f t="shared" si="20"/>
        <v>982</v>
      </c>
    </row>
    <row r="785" spans="3:3">
      <c r="C785">
        <f t="shared" si="20"/>
        <v>983</v>
      </c>
    </row>
    <row r="786" spans="3:3">
      <c r="C786">
        <f t="shared" si="20"/>
        <v>984</v>
      </c>
    </row>
    <row r="787" spans="3:3">
      <c r="C787">
        <f t="shared" si="20"/>
        <v>985</v>
      </c>
    </row>
    <row r="788" spans="3:3">
      <c r="C788">
        <f t="shared" si="20"/>
        <v>986</v>
      </c>
    </row>
    <row r="789" spans="3:3">
      <c r="C789">
        <f t="shared" si="20"/>
        <v>987</v>
      </c>
    </row>
    <row r="790" spans="3:3">
      <c r="C790">
        <f t="shared" si="20"/>
        <v>988</v>
      </c>
    </row>
    <row r="791" spans="3:3">
      <c r="C791">
        <f t="shared" si="20"/>
        <v>989</v>
      </c>
    </row>
    <row r="792" spans="3:3">
      <c r="C792">
        <f t="shared" ref="C792:C855" si="21">C791+1</f>
        <v>990</v>
      </c>
    </row>
    <row r="793" spans="3:3">
      <c r="C793">
        <f t="shared" si="21"/>
        <v>991</v>
      </c>
    </row>
    <row r="794" spans="3:3">
      <c r="C794">
        <f t="shared" si="21"/>
        <v>992</v>
      </c>
    </row>
    <row r="795" spans="3:3">
      <c r="C795">
        <f t="shared" si="21"/>
        <v>993</v>
      </c>
    </row>
    <row r="796" spans="3:3">
      <c r="C796">
        <f t="shared" si="21"/>
        <v>994</v>
      </c>
    </row>
    <row r="797" spans="3:3">
      <c r="C797">
        <f t="shared" si="21"/>
        <v>995</v>
      </c>
    </row>
    <row r="798" spans="3:3">
      <c r="C798">
        <f t="shared" si="21"/>
        <v>996</v>
      </c>
    </row>
    <row r="799" spans="3:3">
      <c r="C799">
        <f t="shared" si="21"/>
        <v>997</v>
      </c>
    </row>
    <row r="800" spans="3:3">
      <c r="C800">
        <f t="shared" si="21"/>
        <v>998</v>
      </c>
    </row>
    <row r="801" spans="3:3">
      <c r="C801">
        <f t="shared" si="21"/>
        <v>999</v>
      </c>
    </row>
    <row r="802" spans="3:3">
      <c r="C802">
        <f t="shared" si="21"/>
        <v>1000</v>
      </c>
    </row>
    <row r="803" spans="3:3">
      <c r="C803">
        <f t="shared" si="21"/>
        <v>1001</v>
      </c>
    </row>
    <row r="804" spans="3:3">
      <c r="C804">
        <f t="shared" si="21"/>
        <v>1002</v>
      </c>
    </row>
    <row r="805" spans="3:3">
      <c r="C805">
        <f t="shared" si="21"/>
        <v>1003</v>
      </c>
    </row>
    <row r="806" spans="3:3">
      <c r="C806">
        <f t="shared" si="21"/>
        <v>1004</v>
      </c>
    </row>
    <row r="807" spans="3:3">
      <c r="C807">
        <f t="shared" si="21"/>
        <v>1005</v>
      </c>
    </row>
    <row r="808" spans="3:3">
      <c r="C808">
        <f t="shared" si="21"/>
        <v>1006</v>
      </c>
    </row>
    <row r="809" spans="3:3">
      <c r="C809">
        <f t="shared" si="21"/>
        <v>1007</v>
      </c>
    </row>
    <row r="810" spans="3:3">
      <c r="C810">
        <f t="shared" si="21"/>
        <v>1008</v>
      </c>
    </row>
    <row r="811" spans="3:3">
      <c r="C811">
        <f t="shared" si="21"/>
        <v>1009</v>
      </c>
    </row>
    <row r="812" spans="3:3">
      <c r="C812">
        <f t="shared" si="21"/>
        <v>1010</v>
      </c>
    </row>
    <row r="813" spans="3:3">
      <c r="C813">
        <f t="shared" si="21"/>
        <v>1011</v>
      </c>
    </row>
    <row r="814" spans="3:3">
      <c r="C814">
        <f t="shared" si="21"/>
        <v>1012</v>
      </c>
    </row>
    <row r="815" spans="3:3">
      <c r="C815">
        <f t="shared" si="21"/>
        <v>1013</v>
      </c>
    </row>
    <row r="816" spans="3:3">
      <c r="C816">
        <f t="shared" si="21"/>
        <v>1014</v>
      </c>
    </row>
    <row r="817" spans="3:3">
      <c r="C817">
        <f t="shared" si="21"/>
        <v>1015</v>
      </c>
    </row>
    <row r="818" spans="3:3">
      <c r="C818">
        <f t="shared" si="21"/>
        <v>1016</v>
      </c>
    </row>
    <row r="819" spans="3:3">
      <c r="C819">
        <f t="shared" si="21"/>
        <v>1017</v>
      </c>
    </row>
    <row r="820" spans="3:3">
      <c r="C820">
        <f t="shared" si="21"/>
        <v>1018</v>
      </c>
    </row>
    <row r="821" spans="3:3">
      <c r="C821">
        <f t="shared" si="21"/>
        <v>1019</v>
      </c>
    </row>
    <row r="822" spans="3:3">
      <c r="C822">
        <f t="shared" si="21"/>
        <v>1020</v>
      </c>
    </row>
    <row r="823" spans="3:3">
      <c r="C823">
        <f t="shared" si="21"/>
        <v>1021</v>
      </c>
    </row>
    <row r="824" spans="3:3">
      <c r="C824">
        <f t="shared" si="21"/>
        <v>1022</v>
      </c>
    </row>
    <row r="825" spans="3:3">
      <c r="C825">
        <f t="shared" si="21"/>
        <v>1023</v>
      </c>
    </row>
    <row r="826" spans="3:3">
      <c r="C826">
        <f t="shared" si="21"/>
        <v>1024</v>
      </c>
    </row>
    <row r="827" spans="3:3">
      <c r="C827">
        <f t="shared" si="21"/>
        <v>1025</v>
      </c>
    </row>
    <row r="828" spans="3:3">
      <c r="C828">
        <f t="shared" si="21"/>
        <v>1026</v>
      </c>
    </row>
    <row r="829" spans="3:3">
      <c r="C829">
        <f t="shared" si="21"/>
        <v>1027</v>
      </c>
    </row>
    <row r="830" spans="3:3">
      <c r="C830">
        <f t="shared" si="21"/>
        <v>1028</v>
      </c>
    </row>
    <row r="831" spans="3:3">
      <c r="C831">
        <f t="shared" si="21"/>
        <v>1029</v>
      </c>
    </row>
    <row r="832" spans="3:3">
      <c r="C832">
        <f t="shared" si="21"/>
        <v>1030</v>
      </c>
    </row>
    <row r="833" spans="3:3">
      <c r="C833">
        <f t="shared" si="21"/>
        <v>1031</v>
      </c>
    </row>
    <row r="834" spans="3:3">
      <c r="C834">
        <f t="shared" si="21"/>
        <v>1032</v>
      </c>
    </row>
    <row r="835" spans="3:3">
      <c r="C835">
        <f t="shared" si="21"/>
        <v>1033</v>
      </c>
    </row>
    <row r="836" spans="3:3">
      <c r="C836">
        <f t="shared" si="21"/>
        <v>1034</v>
      </c>
    </row>
    <row r="837" spans="3:3">
      <c r="C837">
        <f t="shared" si="21"/>
        <v>1035</v>
      </c>
    </row>
    <row r="838" spans="3:3">
      <c r="C838">
        <f t="shared" si="21"/>
        <v>1036</v>
      </c>
    </row>
    <row r="839" spans="3:3">
      <c r="C839">
        <f t="shared" si="21"/>
        <v>1037</v>
      </c>
    </row>
    <row r="840" spans="3:3">
      <c r="C840">
        <f t="shared" si="21"/>
        <v>1038</v>
      </c>
    </row>
    <row r="841" spans="3:3">
      <c r="C841">
        <f t="shared" si="21"/>
        <v>1039</v>
      </c>
    </row>
    <row r="842" spans="3:3">
      <c r="C842">
        <f t="shared" si="21"/>
        <v>1040</v>
      </c>
    </row>
    <row r="843" spans="3:3">
      <c r="C843">
        <f t="shared" si="21"/>
        <v>1041</v>
      </c>
    </row>
    <row r="844" spans="3:3">
      <c r="C844">
        <f t="shared" si="21"/>
        <v>1042</v>
      </c>
    </row>
    <row r="845" spans="3:3">
      <c r="C845">
        <f t="shared" si="21"/>
        <v>1043</v>
      </c>
    </row>
    <row r="846" spans="3:3">
      <c r="C846">
        <f t="shared" si="21"/>
        <v>1044</v>
      </c>
    </row>
    <row r="847" spans="3:3">
      <c r="C847">
        <f t="shared" si="21"/>
        <v>1045</v>
      </c>
    </row>
    <row r="848" spans="3:3">
      <c r="C848">
        <f t="shared" si="21"/>
        <v>1046</v>
      </c>
    </row>
    <row r="849" spans="3:3">
      <c r="C849">
        <f t="shared" si="21"/>
        <v>1047</v>
      </c>
    </row>
    <row r="850" spans="3:3">
      <c r="C850">
        <f t="shared" si="21"/>
        <v>1048</v>
      </c>
    </row>
    <row r="851" spans="3:3">
      <c r="C851">
        <f t="shared" si="21"/>
        <v>1049</v>
      </c>
    </row>
    <row r="852" spans="3:3">
      <c r="C852">
        <f t="shared" si="21"/>
        <v>1050</v>
      </c>
    </row>
    <row r="853" spans="3:3">
      <c r="C853">
        <f t="shared" si="21"/>
        <v>1051</v>
      </c>
    </row>
    <row r="854" spans="3:3">
      <c r="C854">
        <f t="shared" si="21"/>
        <v>1052</v>
      </c>
    </row>
    <row r="855" spans="3:3">
      <c r="C855">
        <f t="shared" si="21"/>
        <v>1053</v>
      </c>
    </row>
    <row r="856" spans="3:3">
      <c r="C856">
        <f t="shared" ref="C856:C919" si="22">C855+1</f>
        <v>1054</v>
      </c>
    </row>
    <row r="857" spans="3:3">
      <c r="C857">
        <f t="shared" si="22"/>
        <v>1055</v>
      </c>
    </row>
    <row r="858" spans="3:3">
      <c r="C858">
        <f t="shared" si="22"/>
        <v>1056</v>
      </c>
    </row>
    <row r="859" spans="3:3">
      <c r="C859">
        <f t="shared" si="22"/>
        <v>1057</v>
      </c>
    </row>
    <row r="860" spans="3:3">
      <c r="C860">
        <f t="shared" si="22"/>
        <v>1058</v>
      </c>
    </row>
    <row r="861" spans="3:3">
      <c r="C861">
        <f t="shared" si="22"/>
        <v>1059</v>
      </c>
    </row>
    <row r="862" spans="3:3">
      <c r="C862">
        <f t="shared" si="22"/>
        <v>1060</v>
      </c>
    </row>
    <row r="863" spans="3:3">
      <c r="C863">
        <f t="shared" si="22"/>
        <v>1061</v>
      </c>
    </row>
    <row r="864" spans="3:3">
      <c r="C864">
        <f t="shared" si="22"/>
        <v>1062</v>
      </c>
    </row>
    <row r="865" spans="3:3">
      <c r="C865">
        <f t="shared" si="22"/>
        <v>1063</v>
      </c>
    </row>
    <row r="866" spans="3:3">
      <c r="C866">
        <f t="shared" si="22"/>
        <v>1064</v>
      </c>
    </row>
    <row r="867" spans="3:3">
      <c r="C867">
        <f t="shared" si="22"/>
        <v>1065</v>
      </c>
    </row>
    <row r="868" spans="3:3">
      <c r="C868">
        <f t="shared" si="22"/>
        <v>1066</v>
      </c>
    </row>
    <row r="869" spans="3:3">
      <c r="C869">
        <f t="shared" si="22"/>
        <v>1067</v>
      </c>
    </row>
    <row r="870" spans="3:3">
      <c r="C870">
        <f t="shared" si="22"/>
        <v>1068</v>
      </c>
    </row>
    <row r="871" spans="3:3">
      <c r="C871">
        <f t="shared" si="22"/>
        <v>1069</v>
      </c>
    </row>
    <row r="872" spans="3:3">
      <c r="C872">
        <f t="shared" si="22"/>
        <v>1070</v>
      </c>
    </row>
    <row r="873" spans="3:3">
      <c r="C873">
        <f t="shared" si="22"/>
        <v>1071</v>
      </c>
    </row>
    <row r="874" spans="3:3">
      <c r="C874">
        <f t="shared" si="22"/>
        <v>1072</v>
      </c>
    </row>
    <row r="875" spans="3:3">
      <c r="C875">
        <f t="shared" si="22"/>
        <v>1073</v>
      </c>
    </row>
    <row r="876" spans="3:3">
      <c r="C876">
        <f t="shared" si="22"/>
        <v>1074</v>
      </c>
    </row>
    <row r="877" spans="3:3">
      <c r="C877">
        <f t="shared" si="22"/>
        <v>1075</v>
      </c>
    </row>
    <row r="878" spans="3:3">
      <c r="C878">
        <f t="shared" si="22"/>
        <v>1076</v>
      </c>
    </row>
    <row r="879" spans="3:3">
      <c r="C879">
        <f t="shared" si="22"/>
        <v>1077</v>
      </c>
    </row>
    <row r="880" spans="3:3">
      <c r="C880">
        <f t="shared" si="22"/>
        <v>1078</v>
      </c>
    </row>
    <row r="881" spans="3:3">
      <c r="C881">
        <f t="shared" si="22"/>
        <v>1079</v>
      </c>
    </row>
    <row r="882" spans="3:3">
      <c r="C882">
        <f t="shared" si="22"/>
        <v>1080</v>
      </c>
    </row>
    <row r="883" spans="3:3">
      <c r="C883">
        <f t="shared" si="22"/>
        <v>1081</v>
      </c>
    </row>
    <row r="884" spans="3:3">
      <c r="C884">
        <f t="shared" si="22"/>
        <v>1082</v>
      </c>
    </row>
    <row r="885" spans="3:3">
      <c r="C885">
        <f t="shared" si="22"/>
        <v>1083</v>
      </c>
    </row>
    <row r="886" spans="3:3">
      <c r="C886">
        <f t="shared" si="22"/>
        <v>1084</v>
      </c>
    </row>
    <row r="887" spans="3:3">
      <c r="C887">
        <f t="shared" si="22"/>
        <v>1085</v>
      </c>
    </row>
    <row r="888" spans="3:3">
      <c r="C888">
        <f t="shared" si="22"/>
        <v>1086</v>
      </c>
    </row>
    <row r="889" spans="3:3">
      <c r="C889">
        <f t="shared" si="22"/>
        <v>1087</v>
      </c>
    </row>
    <row r="890" spans="3:3">
      <c r="C890">
        <f t="shared" si="22"/>
        <v>1088</v>
      </c>
    </row>
    <row r="891" spans="3:3">
      <c r="C891">
        <f t="shared" si="22"/>
        <v>1089</v>
      </c>
    </row>
    <row r="892" spans="3:3">
      <c r="C892">
        <f t="shared" si="22"/>
        <v>1090</v>
      </c>
    </row>
    <row r="893" spans="3:3">
      <c r="C893">
        <f t="shared" si="22"/>
        <v>1091</v>
      </c>
    </row>
    <row r="894" spans="3:3">
      <c r="C894">
        <f t="shared" si="22"/>
        <v>1092</v>
      </c>
    </row>
    <row r="895" spans="3:3">
      <c r="C895">
        <f t="shared" si="22"/>
        <v>1093</v>
      </c>
    </row>
    <row r="896" spans="3:3">
      <c r="C896">
        <f t="shared" si="22"/>
        <v>1094</v>
      </c>
    </row>
    <row r="897" spans="3:3">
      <c r="C897">
        <f t="shared" si="22"/>
        <v>1095</v>
      </c>
    </row>
    <row r="898" spans="3:3">
      <c r="C898">
        <f t="shared" si="22"/>
        <v>1096</v>
      </c>
    </row>
    <row r="899" spans="3:3">
      <c r="C899">
        <f t="shared" si="22"/>
        <v>1097</v>
      </c>
    </row>
    <row r="900" spans="3:3">
      <c r="C900">
        <f t="shared" si="22"/>
        <v>1098</v>
      </c>
    </row>
    <row r="901" spans="3:3">
      <c r="C901">
        <f t="shared" si="22"/>
        <v>1099</v>
      </c>
    </row>
    <row r="902" spans="3:3">
      <c r="C902">
        <f t="shared" si="22"/>
        <v>1100</v>
      </c>
    </row>
    <row r="903" spans="3:3">
      <c r="C903">
        <f t="shared" si="22"/>
        <v>1101</v>
      </c>
    </row>
    <row r="904" spans="3:3">
      <c r="C904">
        <f t="shared" si="22"/>
        <v>1102</v>
      </c>
    </row>
    <row r="905" spans="3:3">
      <c r="C905">
        <f t="shared" si="22"/>
        <v>1103</v>
      </c>
    </row>
    <row r="906" spans="3:3">
      <c r="C906">
        <f t="shared" si="22"/>
        <v>1104</v>
      </c>
    </row>
    <row r="907" spans="3:3">
      <c r="C907">
        <f t="shared" si="22"/>
        <v>1105</v>
      </c>
    </row>
    <row r="908" spans="3:3">
      <c r="C908">
        <f t="shared" si="22"/>
        <v>1106</v>
      </c>
    </row>
    <row r="909" spans="3:3">
      <c r="C909">
        <f t="shared" si="22"/>
        <v>1107</v>
      </c>
    </row>
    <row r="910" spans="3:3">
      <c r="C910">
        <f t="shared" si="22"/>
        <v>1108</v>
      </c>
    </row>
    <row r="911" spans="3:3">
      <c r="C911">
        <f t="shared" si="22"/>
        <v>1109</v>
      </c>
    </row>
    <row r="912" spans="3:3">
      <c r="C912">
        <f t="shared" si="22"/>
        <v>1110</v>
      </c>
    </row>
    <row r="913" spans="3:3">
      <c r="C913">
        <f t="shared" si="22"/>
        <v>1111</v>
      </c>
    </row>
    <row r="914" spans="3:3">
      <c r="C914">
        <f t="shared" si="22"/>
        <v>1112</v>
      </c>
    </row>
    <row r="915" spans="3:3">
      <c r="C915">
        <f t="shared" si="22"/>
        <v>1113</v>
      </c>
    </row>
    <row r="916" spans="3:3">
      <c r="C916">
        <f t="shared" si="22"/>
        <v>1114</v>
      </c>
    </row>
    <row r="917" spans="3:3">
      <c r="C917">
        <f t="shared" si="22"/>
        <v>1115</v>
      </c>
    </row>
    <row r="918" spans="3:3">
      <c r="C918">
        <f t="shared" si="22"/>
        <v>1116</v>
      </c>
    </row>
    <row r="919" spans="3:3">
      <c r="C919">
        <f t="shared" si="22"/>
        <v>1117</v>
      </c>
    </row>
    <row r="920" spans="3:3">
      <c r="C920">
        <f t="shared" ref="C920:C983" si="23">C919+1</f>
        <v>1118</v>
      </c>
    </row>
    <row r="921" spans="3:3">
      <c r="C921">
        <f t="shared" si="23"/>
        <v>1119</v>
      </c>
    </row>
    <row r="922" spans="3:3">
      <c r="C922">
        <f t="shared" si="23"/>
        <v>1120</v>
      </c>
    </row>
    <row r="923" spans="3:3">
      <c r="C923">
        <f t="shared" si="23"/>
        <v>1121</v>
      </c>
    </row>
    <row r="924" spans="3:3">
      <c r="C924">
        <f t="shared" si="23"/>
        <v>1122</v>
      </c>
    </row>
    <row r="925" spans="3:3">
      <c r="C925">
        <f t="shared" si="23"/>
        <v>1123</v>
      </c>
    </row>
    <row r="926" spans="3:3">
      <c r="C926">
        <f t="shared" si="23"/>
        <v>1124</v>
      </c>
    </row>
    <row r="927" spans="3:3">
      <c r="C927">
        <f t="shared" si="23"/>
        <v>1125</v>
      </c>
    </row>
    <row r="928" spans="3:3">
      <c r="C928">
        <f t="shared" si="23"/>
        <v>1126</v>
      </c>
    </row>
    <row r="929" spans="3:3">
      <c r="C929">
        <f t="shared" si="23"/>
        <v>1127</v>
      </c>
    </row>
    <row r="930" spans="3:3">
      <c r="C930">
        <f t="shared" si="23"/>
        <v>1128</v>
      </c>
    </row>
    <row r="931" spans="3:3">
      <c r="C931">
        <f t="shared" si="23"/>
        <v>1129</v>
      </c>
    </row>
    <row r="932" spans="3:3">
      <c r="C932">
        <f t="shared" si="23"/>
        <v>1130</v>
      </c>
    </row>
    <row r="933" spans="3:3">
      <c r="C933">
        <f t="shared" si="23"/>
        <v>1131</v>
      </c>
    </row>
    <row r="934" spans="3:3">
      <c r="C934">
        <f t="shared" si="23"/>
        <v>1132</v>
      </c>
    </row>
    <row r="935" spans="3:3">
      <c r="C935">
        <f t="shared" si="23"/>
        <v>1133</v>
      </c>
    </row>
    <row r="936" spans="3:3">
      <c r="C936">
        <f t="shared" si="23"/>
        <v>1134</v>
      </c>
    </row>
    <row r="937" spans="3:3">
      <c r="C937">
        <f t="shared" si="23"/>
        <v>1135</v>
      </c>
    </row>
    <row r="938" spans="3:3">
      <c r="C938">
        <f t="shared" si="23"/>
        <v>1136</v>
      </c>
    </row>
    <row r="939" spans="3:3">
      <c r="C939">
        <f t="shared" si="23"/>
        <v>1137</v>
      </c>
    </row>
    <row r="940" spans="3:3">
      <c r="C940">
        <f t="shared" si="23"/>
        <v>1138</v>
      </c>
    </row>
    <row r="941" spans="3:3">
      <c r="C941">
        <f t="shared" si="23"/>
        <v>1139</v>
      </c>
    </row>
    <row r="942" spans="3:3">
      <c r="C942">
        <f t="shared" si="23"/>
        <v>1140</v>
      </c>
    </row>
    <row r="943" spans="3:3">
      <c r="C943">
        <f t="shared" si="23"/>
        <v>1141</v>
      </c>
    </row>
    <row r="944" spans="3:3">
      <c r="C944">
        <f t="shared" si="23"/>
        <v>1142</v>
      </c>
    </row>
    <row r="945" spans="3:3">
      <c r="C945">
        <f t="shared" si="23"/>
        <v>1143</v>
      </c>
    </row>
    <row r="946" spans="3:3">
      <c r="C946">
        <f t="shared" si="23"/>
        <v>1144</v>
      </c>
    </row>
    <row r="947" spans="3:3">
      <c r="C947">
        <f t="shared" si="23"/>
        <v>1145</v>
      </c>
    </row>
    <row r="948" spans="3:3">
      <c r="C948">
        <f t="shared" si="23"/>
        <v>1146</v>
      </c>
    </row>
    <row r="949" spans="3:3">
      <c r="C949">
        <f t="shared" si="23"/>
        <v>1147</v>
      </c>
    </row>
    <row r="950" spans="3:3">
      <c r="C950">
        <f t="shared" si="23"/>
        <v>1148</v>
      </c>
    </row>
    <row r="951" spans="3:3">
      <c r="C951">
        <f t="shared" si="23"/>
        <v>1149</v>
      </c>
    </row>
    <row r="952" spans="3:3">
      <c r="C952">
        <f t="shared" si="23"/>
        <v>1150</v>
      </c>
    </row>
    <row r="953" spans="3:3">
      <c r="C953">
        <f t="shared" si="23"/>
        <v>1151</v>
      </c>
    </row>
    <row r="954" spans="3:3">
      <c r="C954">
        <f t="shared" si="23"/>
        <v>1152</v>
      </c>
    </row>
    <row r="955" spans="3:3">
      <c r="C955">
        <f t="shared" si="23"/>
        <v>1153</v>
      </c>
    </row>
    <row r="956" spans="3:3">
      <c r="C956">
        <f t="shared" si="23"/>
        <v>1154</v>
      </c>
    </row>
    <row r="957" spans="3:3">
      <c r="C957">
        <f t="shared" si="23"/>
        <v>1155</v>
      </c>
    </row>
    <row r="958" spans="3:3">
      <c r="C958">
        <f t="shared" si="23"/>
        <v>1156</v>
      </c>
    </row>
    <row r="959" spans="3:3">
      <c r="C959">
        <f t="shared" si="23"/>
        <v>1157</v>
      </c>
    </row>
    <row r="960" spans="3:3">
      <c r="C960">
        <f t="shared" si="23"/>
        <v>1158</v>
      </c>
    </row>
    <row r="961" spans="3:3">
      <c r="C961">
        <f t="shared" si="23"/>
        <v>1159</v>
      </c>
    </row>
    <row r="962" spans="3:3">
      <c r="C962">
        <f t="shared" si="23"/>
        <v>1160</v>
      </c>
    </row>
    <row r="963" spans="3:3">
      <c r="C963">
        <f t="shared" si="23"/>
        <v>1161</v>
      </c>
    </row>
    <row r="964" spans="3:3">
      <c r="C964">
        <f t="shared" si="23"/>
        <v>1162</v>
      </c>
    </row>
    <row r="965" spans="3:3">
      <c r="C965">
        <f t="shared" si="23"/>
        <v>1163</v>
      </c>
    </row>
    <row r="966" spans="3:3">
      <c r="C966">
        <f t="shared" si="23"/>
        <v>1164</v>
      </c>
    </row>
    <row r="967" spans="3:3">
      <c r="C967">
        <f t="shared" si="23"/>
        <v>1165</v>
      </c>
    </row>
    <row r="968" spans="3:3">
      <c r="C968">
        <f t="shared" si="23"/>
        <v>1166</v>
      </c>
    </row>
    <row r="969" spans="3:3">
      <c r="C969">
        <f t="shared" si="23"/>
        <v>1167</v>
      </c>
    </row>
    <row r="970" spans="3:3">
      <c r="C970">
        <f t="shared" si="23"/>
        <v>1168</v>
      </c>
    </row>
    <row r="971" spans="3:3">
      <c r="C971">
        <f t="shared" si="23"/>
        <v>1169</v>
      </c>
    </row>
    <row r="972" spans="3:3">
      <c r="C972">
        <f t="shared" si="23"/>
        <v>1170</v>
      </c>
    </row>
    <row r="973" spans="3:3">
      <c r="C973">
        <f t="shared" si="23"/>
        <v>1171</v>
      </c>
    </row>
    <row r="974" spans="3:3">
      <c r="C974">
        <f t="shared" si="23"/>
        <v>1172</v>
      </c>
    </row>
    <row r="975" spans="3:3">
      <c r="C975">
        <f t="shared" si="23"/>
        <v>1173</v>
      </c>
    </row>
    <row r="976" spans="3:3">
      <c r="C976">
        <f t="shared" si="23"/>
        <v>1174</v>
      </c>
    </row>
    <row r="977" spans="3:3">
      <c r="C977">
        <f t="shared" si="23"/>
        <v>1175</v>
      </c>
    </row>
    <row r="978" spans="3:3">
      <c r="C978">
        <f t="shared" si="23"/>
        <v>1176</v>
      </c>
    </row>
    <row r="979" spans="3:3">
      <c r="C979">
        <f t="shared" si="23"/>
        <v>1177</v>
      </c>
    </row>
    <row r="980" spans="3:3">
      <c r="C980">
        <f t="shared" si="23"/>
        <v>1178</v>
      </c>
    </row>
    <row r="981" spans="3:3">
      <c r="C981">
        <f t="shared" si="23"/>
        <v>1179</v>
      </c>
    </row>
    <row r="982" spans="3:3">
      <c r="C982">
        <f t="shared" si="23"/>
        <v>1180</v>
      </c>
    </row>
    <row r="983" spans="3:3">
      <c r="C983">
        <f t="shared" si="23"/>
        <v>1181</v>
      </c>
    </row>
    <row r="984" spans="3:3">
      <c r="C984">
        <f t="shared" ref="C984:C1047" si="24">C983+1</f>
        <v>1182</v>
      </c>
    </row>
    <row r="985" spans="3:3">
      <c r="C985">
        <f t="shared" si="24"/>
        <v>1183</v>
      </c>
    </row>
    <row r="986" spans="3:3">
      <c r="C986">
        <f t="shared" si="24"/>
        <v>1184</v>
      </c>
    </row>
    <row r="987" spans="3:3">
      <c r="C987">
        <f t="shared" si="24"/>
        <v>1185</v>
      </c>
    </row>
    <row r="988" spans="3:3">
      <c r="C988">
        <f t="shared" si="24"/>
        <v>1186</v>
      </c>
    </row>
    <row r="989" spans="3:3">
      <c r="C989">
        <f t="shared" si="24"/>
        <v>1187</v>
      </c>
    </row>
    <row r="990" spans="3:3">
      <c r="C990">
        <f t="shared" si="24"/>
        <v>1188</v>
      </c>
    </row>
    <row r="991" spans="3:3">
      <c r="C991">
        <f t="shared" si="24"/>
        <v>1189</v>
      </c>
    </row>
    <row r="992" spans="3:3">
      <c r="C992">
        <f t="shared" si="24"/>
        <v>1190</v>
      </c>
    </row>
    <row r="993" spans="3:3">
      <c r="C993">
        <f t="shared" si="24"/>
        <v>1191</v>
      </c>
    </row>
    <row r="994" spans="3:3">
      <c r="C994">
        <f t="shared" si="24"/>
        <v>1192</v>
      </c>
    </row>
    <row r="995" spans="3:3">
      <c r="C995">
        <f t="shared" si="24"/>
        <v>1193</v>
      </c>
    </row>
    <row r="996" spans="3:3">
      <c r="C996">
        <f t="shared" si="24"/>
        <v>1194</v>
      </c>
    </row>
    <row r="997" spans="3:3">
      <c r="C997">
        <f t="shared" si="24"/>
        <v>1195</v>
      </c>
    </row>
    <row r="998" spans="3:3">
      <c r="C998">
        <f t="shared" si="24"/>
        <v>1196</v>
      </c>
    </row>
    <row r="999" spans="3:3">
      <c r="C999">
        <f t="shared" si="24"/>
        <v>1197</v>
      </c>
    </row>
    <row r="1000" spans="3:3">
      <c r="C1000">
        <f t="shared" si="24"/>
        <v>1198</v>
      </c>
    </row>
    <row r="1001" spans="3:3">
      <c r="C1001">
        <f t="shared" si="24"/>
        <v>1199</v>
      </c>
    </row>
    <row r="1002" spans="3:3">
      <c r="C1002">
        <f t="shared" si="24"/>
        <v>1200</v>
      </c>
    </row>
    <row r="1003" spans="3:3">
      <c r="C1003">
        <f t="shared" si="24"/>
        <v>1201</v>
      </c>
    </row>
    <row r="1004" spans="3:3">
      <c r="C1004">
        <f t="shared" si="24"/>
        <v>1202</v>
      </c>
    </row>
    <row r="1005" spans="3:3">
      <c r="C1005">
        <f t="shared" si="24"/>
        <v>1203</v>
      </c>
    </row>
    <row r="1006" spans="3:3">
      <c r="C1006">
        <f t="shared" si="24"/>
        <v>1204</v>
      </c>
    </row>
    <row r="1007" spans="3:3">
      <c r="C1007">
        <f t="shared" si="24"/>
        <v>1205</v>
      </c>
    </row>
    <row r="1008" spans="3:3">
      <c r="C1008">
        <f t="shared" si="24"/>
        <v>1206</v>
      </c>
    </row>
    <row r="1009" spans="3:3">
      <c r="C1009">
        <f t="shared" si="24"/>
        <v>1207</v>
      </c>
    </row>
    <row r="1010" spans="3:3">
      <c r="C1010">
        <f t="shared" si="24"/>
        <v>1208</v>
      </c>
    </row>
    <row r="1011" spans="3:3">
      <c r="C1011">
        <f t="shared" si="24"/>
        <v>1209</v>
      </c>
    </row>
    <row r="1012" spans="3:3">
      <c r="C1012">
        <f t="shared" si="24"/>
        <v>1210</v>
      </c>
    </row>
    <row r="1013" spans="3:3">
      <c r="C1013">
        <f t="shared" si="24"/>
        <v>1211</v>
      </c>
    </row>
    <row r="1014" spans="3:3">
      <c r="C1014">
        <f t="shared" si="24"/>
        <v>1212</v>
      </c>
    </row>
    <row r="1015" spans="3:3">
      <c r="C1015">
        <f t="shared" si="24"/>
        <v>1213</v>
      </c>
    </row>
    <row r="1016" spans="3:3">
      <c r="C1016">
        <f t="shared" si="24"/>
        <v>1214</v>
      </c>
    </row>
    <row r="1017" spans="3:3">
      <c r="C1017">
        <f t="shared" si="24"/>
        <v>1215</v>
      </c>
    </row>
    <row r="1018" spans="3:3">
      <c r="C1018">
        <f t="shared" si="24"/>
        <v>1216</v>
      </c>
    </row>
    <row r="1019" spans="3:3">
      <c r="C1019">
        <f t="shared" si="24"/>
        <v>1217</v>
      </c>
    </row>
    <row r="1020" spans="3:3">
      <c r="C1020">
        <f t="shared" si="24"/>
        <v>1218</v>
      </c>
    </row>
    <row r="1021" spans="3:3">
      <c r="C1021">
        <f t="shared" si="24"/>
        <v>1219</v>
      </c>
    </row>
    <row r="1022" spans="3:3">
      <c r="C1022">
        <f t="shared" si="24"/>
        <v>1220</v>
      </c>
    </row>
    <row r="1023" spans="3:3">
      <c r="C1023">
        <f t="shared" si="24"/>
        <v>1221</v>
      </c>
    </row>
    <row r="1024" spans="3:3">
      <c r="C1024">
        <f t="shared" si="24"/>
        <v>1222</v>
      </c>
    </row>
    <row r="1025" spans="3:3">
      <c r="C1025">
        <f t="shared" si="24"/>
        <v>1223</v>
      </c>
    </row>
    <row r="1026" spans="3:3">
      <c r="C1026">
        <f t="shared" si="24"/>
        <v>1224</v>
      </c>
    </row>
    <row r="1027" spans="3:3">
      <c r="C1027">
        <f t="shared" si="24"/>
        <v>1225</v>
      </c>
    </row>
    <row r="1028" spans="3:3">
      <c r="C1028">
        <f t="shared" si="24"/>
        <v>1226</v>
      </c>
    </row>
    <row r="1029" spans="3:3">
      <c r="C1029">
        <f t="shared" si="24"/>
        <v>1227</v>
      </c>
    </row>
    <row r="1030" spans="3:3">
      <c r="C1030">
        <f t="shared" si="24"/>
        <v>1228</v>
      </c>
    </row>
    <row r="1031" spans="3:3">
      <c r="C1031">
        <f t="shared" si="24"/>
        <v>1229</v>
      </c>
    </row>
    <row r="1032" spans="3:3">
      <c r="C1032">
        <f t="shared" si="24"/>
        <v>1230</v>
      </c>
    </row>
    <row r="1033" spans="3:3">
      <c r="C1033">
        <f t="shared" si="24"/>
        <v>1231</v>
      </c>
    </row>
    <row r="1034" spans="3:3">
      <c r="C1034">
        <f t="shared" si="24"/>
        <v>1232</v>
      </c>
    </row>
    <row r="1035" spans="3:3">
      <c r="C1035">
        <f t="shared" si="24"/>
        <v>1233</v>
      </c>
    </row>
    <row r="1036" spans="3:3">
      <c r="C1036">
        <f t="shared" si="24"/>
        <v>1234</v>
      </c>
    </row>
    <row r="1037" spans="3:3">
      <c r="C1037">
        <f t="shared" si="24"/>
        <v>1235</v>
      </c>
    </row>
    <row r="1038" spans="3:3">
      <c r="C1038">
        <f t="shared" si="24"/>
        <v>1236</v>
      </c>
    </row>
    <row r="1039" spans="3:3">
      <c r="C1039">
        <f t="shared" si="24"/>
        <v>1237</v>
      </c>
    </row>
    <row r="1040" spans="3:3">
      <c r="C1040">
        <f t="shared" si="24"/>
        <v>1238</v>
      </c>
    </row>
    <row r="1041" spans="3:3">
      <c r="C1041">
        <f t="shared" si="24"/>
        <v>1239</v>
      </c>
    </row>
    <row r="1042" spans="3:3">
      <c r="C1042">
        <f t="shared" si="24"/>
        <v>1240</v>
      </c>
    </row>
    <row r="1043" spans="3:3">
      <c r="C1043">
        <f t="shared" si="24"/>
        <v>1241</v>
      </c>
    </row>
    <row r="1044" spans="3:3">
      <c r="C1044">
        <f t="shared" si="24"/>
        <v>1242</v>
      </c>
    </row>
    <row r="1045" spans="3:3">
      <c r="C1045">
        <f t="shared" si="24"/>
        <v>1243</v>
      </c>
    </row>
    <row r="1046" spans="3:3">
      <c r="C1046">
        <f t="shared" si="24"/>
        <v>1244</v>
      </c>
    </row>
    <row r="1047" spans="3:3">
      <c r="C1047">
        <f t="shared" si="24"/>
        <v>1245</v>
      </c>
    </row>
    <row r="1048" spans="3:3">
      <c r="C1048">
        <f t="shared" ref="C1048:C1111" si="25">C1047+1</f>
        <v>1246</v>
      </c>
    </row>
    <row r="1049" spans="3:3">
      <c r="C1049">
        <f t="shared" si="25"/>
        <v>1247</v>
      </c>
    </row>
    <row r="1050" spans="3:3">
      <c r="C1050">
        <f t="shared" si="25"/>
        <v>1248</v>
      </c>
    </row>
    <row r="1051" spans="3:3">
      <c r="C1051">
        <f t="shared" si="25"/>
        <v>1249</v>
      </c>
    </row>
    <row r="1052" spans="3:3">
      <c r="C1052">
        <f t="shared" si="25"/>
        <v>1250</v>
      </c>
    </row>
    <row r="1053" spans="3:3">
      <c r="C1053">
        <f t="shared" si="25"/>
        <v>1251</v>
      </c>
    </row>
    <row r="1054" spans="3:3">
      <c r="C1054">
        <f t="shared" si="25"/>
        <v>1252</v>
      </c>
    </row>
    <row r="1055" spans="3:3">
      <c r="C1055">
        <f t="shared" si="25"/>
        <v>1253</v>
      </c>
    </row>
    <row r="1056" spans="3:3">
      <c r="C1056">
        <f t="shared" si="25"/>
        <v>1254</v>
      </c>
    </row>
    <row r="1057" spans="3:3">
      <c r="C1057">
        <f t="shared" si="25"/>
        <v>1255</v>
      </c>
    </row>
    <row r="1058" spans="3:3">
      <c r="C1058">
        <f t="shared" si="25"/>
        <v>1256</v>
      </c>
    </row>
    <row r="1059" spans="3:3">
      <c r="C1059">
        <f t="shared" si="25"/>
        <v>1257</v>
      </c>
    </row>
    <row r="1060" spans="3:3">
      <c r="C1060">
        <f t="shared" si="25"/>
        <v>1258</v>
      </c>
    </row>
    <row r="1061" spans="3:3">
      <c r="C1061">
        <f t="shared" si="25"/>
        <v>1259</v>
      </c>
    </row>
    <row r="1062" spans="3:3">
      <c r="C1062">
        <f t="shared" si="25"/>
        <v>1260</v>
      </c>
    </row>
    <row r="1063" spans="3:3">
      <c r="C1063">
        <f t="shared" si="25"/>
        <v>1261</v>
      </c>
    </row>
    <row r="1064" spans="3:3">
      <c r="C1064">
        <f t="shared" si="25"/>
        <v>1262</v>
      </c>
    </row>
    <row r="1065" spans="3:3">
      <c r="C1065">
        <f t="shared" si="25"/>
        <v>1263</v>
      </c>
    </row>
    <row r="1066" spans="3:3">
      <c r="C1066">
        <f t="shared" si="25"/>
        <v>1264</v>
      </c>
    </row>
    <row r="1067" spans="3:3">
      <c r="C1067">
        <f t="shared" si="25"/>
        <v>1265</v>
      </c>
    </row>
    <row r="1068" spans="3:3">
      <c r="C1068">
        <f t="shared" si="25"/>
        <v>1266</v>
      </c>
    </row>
    <row r="1069" spans="3:3">
      <c r="C1069">
        <f t="shared" si="25"/>
        <v>1267</v>
      </c>
    </row>
    <row r="1070" spans="3:3">
      <c r="C1070">
        <f t="shared" si="25"/>
        <v>1268</v>
      </c>
    </row>
    <row r="1071" spans="3:3">
      <c r="C1071">
        <f t="shared" si="25"/>
        <v>1269</v>
      </c>
    </row>
    <row r="1072" spans="3:3">
      <c r="C1072">
        <f t="shared" si="25"/>
        <v>1270</v>
      </c>
    </row>
    <row r="1073" spans="3:3">
      <c r="C1073">
        <f t="shared" si="25"/>
        <v>1271</v>
      </c>
    </row>
    <row r="1074" spans="3:3">
      <c r="C1074">
        <f t="shared" si="25"/>
        <v>1272</v>
      </c>
    </row>
    <row r="1075" spans="3:3">
      <c r="C1075">
        <f t="shared" si="25"/>
        <v>1273</v>
      </c>
    </row>
    <row r="1076" spans="3:3">
      <c r="C1076">
        <f t="shared" si="25"/>
        <v>1274</v>
      </c>
    </row>
    <row r="1077" spans="3:3">
      <c r="C1077">
        <f t="shared" si="25"/>
        <v>1275</v>
      </c>
    </row>
    <row r="1078" spans="3:3">
      <c r="C1078">
        <f t="shared" si="25"/>
        <v>1276</v>
      </c>
    </row>
    <row r="1079" spans="3:3">
      <c r="C1079">
        <f t="shared" si="25"/>
        <v>1277</v>
      </c>
    </row>
    <row r="1080" spans="3:3">
      <c r="C1080">
        <f t="shared" si="25"/>
        <v>1278</v>
      </c>
    </row>
    <row r="1081" spans="3:3">
      <c r="C1081">
        <f t="shared" si="25"/>
        <v>1279</v>
      </c>
    </row>
    <row r="1082" spans="3:3">
      <c r="C1082">
        <f t="shared" si="25"/>
        <v>1280</v>
      </c>
    </row>
    <row r="1083" spans="3:3">
      <c r="C1083">
        <f t="shared" si="25"/>
        <v>1281</v>
      </c>
    </row>
    <row r="1084" spans="3:3">
      <c r="C1084">
        <f t="shared" si="25"/>
        <v>1282</v>
      </c>
    </row>
    <row r="1085" spans="3:3">
      <c r="C1085">
        <f t="shared" si="25"/>
        <v>1283</v>
      </c>
    </row>
    <row r="1086" spans="3:3">
      <c r="C1086">
        <f t="shared" si="25"/>
        <v>1284</v>
      </c>
    </row>
    <row r="1087" spans="3:3">
      <c r="C1087">
        <f t="shared" si="25"/>
        <v>1285</v>
      </c>
    </row>
    <row r="1088" spans="3:3">
      <c r="C1088">
        <f t="shared" si="25"/>
        <v>1286</v>
      </c>
    </row>
    <row r="1089" spans="3:3">
      <c r="C1089">
        <f t="shared" si="25"/>
        <v>1287</v>
      </c>
    </row>
    <row r="1090" spans="3:3">
      <c r="C1090">
        <f t="shared" si="25"/>
        <v>1288</v>
      </c>
    </row>
    <row r="1091" spans="3:3">
      <c r="C1091">
        <f t="shared" si="25"/>
        <v>1289</v>
      </c>
    </row>
    <row r="1092" spans="3:3">
      <c r="C1092">
        <f t="shared" si="25"/>
        <v>1290</v>
      </c>
    </row>
    <row r="1093" spans="3:3">
      <c r="C1093">
        <f t="shared" si="25"/>
        <v>1291</v>
      </c>
    </row>
    <row r="1094" spans="3:3">
      <c r="C1094">
        <f t="shared" si="25"/>
        <v>1292</v>
      </c>
    </row>
    <row r="1095" spans="3:3">
      <c r="C1095">
        <f t="shared" si="25"/>
        <v>1293</v>
      </c>
    </row>
    <row r="1096" spans="3:3">
      <c r="C1096">
        <f t="shared" si="25"/>
        <v>1294</v>
      </c>
    </row>
    <row r="1097" spans="3:3">
      <c r="C1097">
        <f t="shared" si="25"/>
        <v>1295</v>
      </c>
    </row>
    <row r="1098" spans="3:3">
      <c r="C1098">
        <f t="shared" si="25"/>
        <v>1296</v>
      </c>
    </row>
    <row r="1099" spans="3:3">
      <c r="C1099">
        <f t="shared" si="25"/>
        <v>1297</v>
      </c>
    </row>
    <row r="1100" spans="3:3">
      <c r="C1100">
        <f t="shared" si="25"/>
        <v>1298</v>
      </c>
    </row>
    <row r="1101" spans="3:3">
      <c r="C1101">
        <f t="shared" si="25"/>
        <v>1299</v>
      </c>
    </row>
    <row r="1102" spans="3:3">
      <c r="C1102">
        <f t="shared" si="25"/>
        <v>1300</v>
      </c>
    </row>
    <row r="1103" spans="3:3">
      <c r="C1103">
        <f t="shared" si="25"/>
        <v>1301</v>
      </c>
    </row>
    <row r="1104" spans="3:3">
      <c r="C1104">
        <f t="shared" si="25"/>
        <v>1302</v>
      </c>
    </row>
    <row r="1105" spans="3:3">
      <c r="C1105">
        <f t="shared" si="25"/>
        <v>1303</v>
      </c>
    </row>
    <row r="1106" spans="3:3">
      <c r="C1106">
        <f t="shared" si="25"/>
        <v>1304</v>
      </c>
    </row>
    <row r="1107" spans="3:3">
      <c r="C1107">
        <f t="shared" si="25"/>
        <v>1305</v>
      </c>
    </row>
    <row r="1108" spans="3:3">
      <c r="C1108">
        <f t="shared" si="25"/>
        <v>1306</v>
      </c>
    </row>
    <row r="1109" spans="3:3">
      <c r="C1109">
        <f t="shared" si="25"/>
        <v>1307</v>
      </c>
    </row>
    <row r="1110" spans="3:3">
      <c r="C1110">
        <f t="shared" si="25"/>
        <v>1308</v>
      </c>
    </row>
    <row r="1111" spans="3:3">
      <c r="C1111">
        <f t="shared" si="25"/>
        <v>1309</v>
      </c>
    </row>
    <row r="1112" spans="3:3">
      <c r="C1112">
        <f t="shared" ref="C1112:C1175" si="26">C1111+1</f>
        <v>1310</v>
      </c>
    </row>
    <row r="1113" spans="3:3">
      <c r="C1113">
        <f t="shared" si="26"/>
        <v>1311</v>
      </c>
    </row>
    <row r="1114" spans="3:3">
      <c r="C1114">
        <f t="shared" si="26"/>
        <v>1312</v>
      </c>
    </row>
    <row r="1115" spans="3:3">
      <c r="C1115">
        <f t="shared" si="26"/>
        <v>1313</v>
      </c>
    </row>
    <row r="1116" spans="3:3">
      <c r="C1116">
        <f t="shared" si="26"/>
        <v>1314</v>
      </c>
    </row>
    <row r="1117" spans="3:3">
      <c r="C1117">
        <f t="shared" si="26"/>
        <v>1315</v>
      </c>
    </row>
    <row r="1118" spans="3:3">
      <c r="C1118">
        <f t="shared" si="26"/>
        <v>1316</v>
      </c>
    </row>
    <row r="1119" spans="3:3">
      <c r="C1119">
        <f t="shared" si="26"/>
        <v>1317</v>
      </c>
    </row>
    <row r="1120" spans="3:3">
      <c r="C1120">
        <f t="shared" si="26"/>
        <v>1318</v>
      </c>
    </row>
    <row r="1121" spans="3:3">
      <c r="C1121">
        <f t="shared" si="26"/>
        <v>1319</v>
      </c>
    </row>
    <row r="1122" spans="3:3">
      <c r="C1122">
        <f t="shared" si="26"/>
        <v>1320</v>
      </c>
    </row>
    <row r="1123" spans="3:3">
      <c r="C1123">
        <f t="shared" si="26"/>
        <v>1321</v>
      </c>
    </row>
    <row r="1124" spans="3:3">
      <c r="C1124">
        <f t="shared" si="26"/>
        <v>1322</v>
      </c>
    </row>
    <row r="1125" spans="3:3">
      <c r="C1125">
        <f t="shared" si="26"/>
        <v>1323</v>
      </c>
    </row>
    <row r="1126" spans="3:3">
      <c r="C1126">
        <f t="shared" si="26"/>
        <v>1324</v>
      </c>
    </row>
    <row r="1127" spans="3:3">
      <c r="C1127">
        <f t="shared" si="26"/>
        <v>1325</v>
      </c>
    </row>
    <row r="1128" spans="3:3">
      <c r="C1128">
        <f t="shared" si="26"/>
        <v>1326</v>
      </c>
    </row>
    <row r="1129" spans="3:3">
      <c r="C1129">
        <f t="shared" si="26"/>
        <v>1327</v>
      </c>
    </row>
    <row r="1130" spans="3:3">
      <c r="C1130">
        <f t="shared" si="26"/>
        <v>1328</v>
      </c>
    </row>
    <row r="1131" spans="3:3">
      <c r="C1131">
        <f t="shared" si="26"/>
        <v>1329</v>
      </c>
    </row>
    <row r="1132" spans="3:3">
      <c r="C1132">
        <f t="shared" si="26"/>
        <v>1330</v>
      </c>
    </row>
    <row r="1133" spans="3:3">
      <c r="C1133">
        <f t="shared" si="26"/>
        <v>1331</v>
      </c>
    </row>
    <row r="1134" spans="3:3">
      <c r="C1134">
        <f t="shared" si="26"/>
        <v>1332</v>
      </c>
    </row>
    <row r="1135" spans="3:3">
      <c r="C1135">
        <f t="shared" si="26"/>
        <v>1333</v>
      </c>
    </row>
    <row r="1136" spans="3:3">
      <c r="C1136">
        <f t="shared" si="26"/>
        <v>1334</v>
      </c>
    </row>
    <row r="1137" spans="3:3">
      <c r="C1137">
        <f t="shared" si="26"/>
        <v>1335</v>
      </c>
    </row>
    <row r="1138" spans="3:3">
      <c r="C1138">
        <f t="shared" si="26"/>
        <v>1336</v>
      </c>
    </row>
    <row r="1139" spans="3:3">
      <c r="C1139">
        <f t="shared" si="26"/>
        <v>1337</v>
      </c>
    </row>
    <row r="1140" spans="3:3">
      <c r="C1140">
        <f t="shared" si="26"/>
        <v>1338</v>
      </c>
    </row>
    <row r="1141" spans="3:3">
      <c r="C1141">
        <f t="shared" si="26"/>
        <v>1339</v>
      </c>
    </row>
    <row r="1142" spans="3:3">
      <c r="C1142">
        <f t="shared" si="26"/>
        <v>1340</v>
      </c>
    </row>
    <row r="1143" spans="3:3">
      <c r="C1143">
        <f t="shared" si="26"/>
        <v>1341</v>
      </c>
    </row>
    <row r="1144" spans="3:3">
      <c r="C1144">
        <f t="shared" si="26"/>
        <v>1342</v>
      </c>
    </row>
    <row r="1145" spans="3:3">
      <c r="C1145">
        <f t="shared" si="26"/>
        <v>1343</v>
      </c>
    </row>
    <row r="1146" spans="3:3">
      <c r="C1146">
        <f t="shared" si="26"/>
        <v>1344</v>
      </c>
    </row>
    <row r="1147" spans="3:3">
      <c r="C1147">
        <f t="shared" si="26"/>
        <v>1345</v>
      </c>
    </row>
    <row r="1148" spans="3:3">
      <c r="C1148">
        <f t="shared" si="26"/>
        <v>1346</v>
      </c>
    </row>
    <row r="1149" spans="3:3">
      <c r="C1149">
        <f t="shared" si="26"/>
        <v>1347</v>
      </c>
    </row>
    <row r="1150" spans="3:3">
      <c r="C1150">
        <f t="shared" si="26"/>
        <v>1348</v>
      </c>
    </row>
    <row r="1151" spans="3:3">
      <c r="C1151">
        <f t="shared" si="26"/>
        <v>1349</v>
      </c>
    </row>
    <row r="1152" spans="3:3">
      <c r="C1152">
        <f t="shared" si="26"/>
        <v>1350</v>
      </c>
    </row>
    <row r="1153" spans="3:3">
      <c r="C1153">
        <f t="shared" si="26"/>
        <v>1351</v>
      </c>
    </row>
    <row r="1154" spans="3:3">
      <c r="C1154">
        <f t="shared" si="26"/>
        <v>1352</v>
      </c>
    </row>
    <row r="1155" spans="3:3">
      <c r="C1155">
        <f t="shared" si="26"/>
        <v>1353</v>
      </c>
    </row>
    <row r="1156" spans="3:3">
      <c r="C1156">
        <f t="shared" si="26"/>
        <v>1354</v>
      </c>
    </row>
    <row r="1157" spans="3:3">
      <c r="C1157">
        <f t="shared" si="26"/>
        <v>1355</v>
      </c>
    </row>
    <row r="1158" spans="3:3">
      <c r="C1158">
        <f t="shared" si="26"/>
        <v>1356</v>
      </c>
    </row>
    <row r="1159" spans="3:3">
      <c r="C1159">
        <f t="shared" si="26"/>
        <v>1357</v>
      </c>
    </row>
    <row r="1160" spans="3:3">
      <c r="C1160">
        <f t="shared" si="26"/>
        <v>1358</v>
      </c>
    </row>
    <row r="1161" spans="3:3">
      <c r="C1161">
        <f t="shared" si="26"/>
        <v>1359</v>
      </c>
    </row>
    <row r="1162" spans="3:3">
      <c r="C1162">
        <f t="shared" si="26"/>
        <v>1360</v>
      </c>
    </row>
    <row r="1163" spans="3:3">
      <c r="C1163">
        <f t="shared" si="26"/>
        <v>1361</v>
      </c>
    </row>
    <row r="1164" spans="3:3">
      <c r="C1164">
        <f t="shared" si="26"/>
        <v>1362</v>
      </c>
    </row>
    <row r="1165" spans="3:3">
      <c r="C1165">
        <f t="shared" si="26"/>
        <v>1363</v>
      </c>
    </row>
    <row r="1166" spans="3:3">
      <c r="C1166">
        <f t="shared" si="26"/>
        <v>1364</v>
      </c>
    </row>
    <row r="1167" spans="3:3">
      <c r="C1167">
        <f t="shared" si="26"/>
        <v>1365</v>
      </c>
    </row>
    <row r="1168" spans="3:3">
      <c r="C1168">
        <f t="shared" si="26"/>
        <v>1366</v>
      </c>
    </row>
    <row r="1169" spans="3:3">
      <c r="C1169">
        <f t="shared" si="26"/>
        <v>1367</v>
      </c>
    </row>
    <row r="1170" spans="3:3">
      <c r="C1170">
        <f t="shared" si="26"/>
        <v>1368</v>
      </c>
    </row>
    <row r="1171" spans="3:3">
      <c r="C1171">
        <f t="shared" si="26"/>
        <v>1369</v>
      </c>
    </row>
    <row r="1172" spans="3:3">
      <c r="C1172">
        <f t="shared" si="26"/>
        <v>1370</v>
      </c>
    </row>
    <row r="1173" spans="3:3">
      <c r="C1173">
        <f t="shared" si="26"/>
        <v>1371</v>
      </c>
    </row>
    <row r="1174" spans="3:3">
      <c r="C1174">
        <f t="shared" si="26"/>
        <v>1372</v>
      </c>
    </row>
    <row r="1175" spans="3:3">
      <c r="C1175">
        <f t="shared" si="26"/>
        <v>1373</v>
      </c>
    </row>
    <row r="1176" spans="3:3">
      <c r="C1176">
        <f t="shared" ref="C1176:C1239" si="27">C1175+1</f>
        <v>1374</v>
      </c>
    </row>
    <row r="1177" spans="3:3">
      <c r="C1177">
        <f t="shared" si="27"/>
        <v>1375</v>
      </c>
    </row>
    <row r="1178" spans="3:3">
      <c r="C1178">
        <f t="shared" si="27"/>
        <v>1376</v>
      </c>
    </row>
    <row r="1179" spans="3:3">
      <c r="C1179">
        <f t="shared" si="27"/>
        <v>1377</v>
      </c>
    </row>
    <row r="1180" spans="3:3">
      <c r="C1180">
        <f t="shared" si="27"/>
        <v>1378</v>
      </c>
    </row>
    <row r="1181" spans="3:3">
      <c r="C1181">
        <f t="shared" si="27"/>
        <v>1379</v>
      </c>
    </row>
    <row r="1182" spans="3:3">
      <c r="C1182">
        <f t="shared" si="27"/>
        <v>1380</v>
      </c>
    </row>
    <row r="1183" spans="3:3">
      <c r="C1183">
        <f t="shared" si="27"/>
        <v>1381</v>
      </c>
    </row>
    <row r="1184" spans="3:3">
      <c r="C1184">
        <f t="shared" si="27"/>
        <v>1382</v>
      </c>
    </row>
    <row r="1185" spans="3:3">
      <c r="C1185">
        <f t="shared" si="27"/>
        <v>1383</v>
      </c>
    </row>
    <row r="1186" spans="3:3">
      <c r="C1186">
        <f t="shared" si="27"/>
        <v>1384</v>
      </c>
    </row>
    <row r="1187" spans="3:3">
      <c r="C1187">
        <f t="shared" si="27"/>
        <v>1385</v>
      </c>
    </row>
    <row r="1188" spans="3:3">
      <c r="C1188">
        <f t="shared" si="27"/>
        <v>1386</v>
      </c>
    </row>
    <row r="1189" spans="3:3">
      <c r="C1189">
        <f t="shared" si="27"/>
        <v>1387</v>
      </c>
    </row>
    <row r="1190" spans="3:3">
      <c r="C1190">
        <f t="shared" si="27"/>
        <v>1388</v>
      </c>
    </row>
    <row r="1191" spans="3:3">
      <c r="C1191">
        <f t="shared" si="27"/>
        <v>1389</v>
      </c>
    </row>
    <row r="1192" spans="3:3">
      <c r="C1192">
        <f t="shared" si="27"/>
        <v>1390</v>
      </c>
    </row>
    <row r="1193" spans="3:3">
      <c r="C1193">
        <f t="shared" si="27"/>
        <v>1391</v>
      </c>
    </row>
    <row r="1194" spans="3:3">
      <c r="C1194">
        <f t="shared" si="27"/>
        <v>1392</v>
      </c>
    </row>
    <row r="1195" spans="3:3">
      <c r="C1195">
        <f t="shared" si="27"/>
        <v>1393</v>
      </c>
    </row>
    <row r="1196" spans="3:3">
      <c r="C1196">
        <f t="shared" si="27"/>
        <v>1394</v>
      </c>
    </row>
    <row r="1197" spans="3:3">
      <c r="C1197">
        <f t="shared" si="27"/>
        <v>1395</v>
      </c>
    </row>
    <row r="1198" spans="3:3">
      <c r="C1198">
        <f t="shared" si="27"/>
        <v>1396</v>
      </c>
    </row>
    <row r="1199" spans="3:3">
      <c r="C1199">
        <f t="shared" si="27"/>
        <v>1397</v>
      </c>
    </row>
    <row r="1200" spans="3:3">
      <c r="C1200">
        <f t="shared" si="27"/>
        <v>1398</v>
      </c>
    </row>
    <row r="1201" spans="3:3">
      <c r="C1201">
        <f t="shared" si="27"/>
        <v>1399</v>
      </c>
    </row>
    <row r="1202" spans="3:3">
      <c r="C1202">
        <f t="shared" si="27"/>
        <v>1400</v>
      </c>
    </row>
    <row r="1203" spans="3:3">
      <c r="C1203">
        <f t="shared" si="27"/>
        <v>1401</v>
      </c>
    </row>
    <row r="1204" spans="3:3">
      <c r="C1204">
        <f t="shared" si="27"/>
        <v>1402</v>
      </c>
    </row>
    <row r="1205" spans="3:3">
      <c r="C1205">
        <f t="shared" si="27"/>
        <v>1403</v>
      </c>
    </row>
    <row r="1206" spans="3:3">
      <c r="C1206">
        <f t="shared" si="27"/>
        <v>1404</v>
      </c>
    </row>
    <row r="1207" spans="3:3">
      <c r="C1207">
        <f t="shared" si="27"/>
        <v>1405</v>
      </c>
    </row>
    <row r="1208" spans="3:3">
      <c r="C1208">
        <f t="shared" si="27"/>
        <v>1406</v>
      </c>
    </row>
    <row r="1209" spans="3:3">
      <c r="C1209">
        <f t="shared" si="27"/>
        <v>1407</v>
      </c>
    </row>
    <row r="1210" spans="3:3">
      <c r="C1210">
        <f t="shared" si="27"/>
        <v>1408</v>
      </c>
    </row>
    <row r="1211" spans="3:3">
      <c r="C1211">
        <f t="shared" si="27"/>
        <v>1409</v>
      </c>
    </row>
    <row r="1212" spans="3:3">
      <c r="C1212">
        <f t="shared" si="27"/>
        <v>1410</v>
      </c>
    </row>
    <row r="1213" spans="3:3">
      <c r="C1213">
        <f t="shared" si="27"/>
        <v>1411</v>
      </c>
    </row>
    <row r="1214" spans="3:3">
      <c r="C1214">
        <f t="shared" si="27"/>
        <v>1412</v>
      </c>
    </row>
    <row r="1215" spans="3:3">
      <c r="C1215">
        <f t="shared" si="27"/>
        <v>1413</v>
      </c>
    </row>
    <row r="1216" spans="3:3">
      <c r="C1216">
        <f t="shared" si="27"/>
        <v>1414</v>
      </c>
    </row>
    <row r="1217" spans="3:3">
      <c r="C1217">
        <f t="shared" si="27"/>
        <v>1415</v>
      </c>
    </row>
    <row r="1218" spans="3:3">
      <c r="C1218">
        <f t="shared" si="27"/>
        <v>1416</v>
      </c>
    </row>
    <row r="1219" spans="3:3">
      <c r="C1219">
        <f t="shared" si="27"/>
        <v>1417</v>
      </c>
    </row>
    <row r="1220" spans="3:3">
      <c r="C1220">
        <f t="shared" si="27"/>
        <v>1418</v>
      </c>
    </row>
    <row r="1221" spans="3:3">
      <c r="C1221">
        <f t="shared" si="27"/>
        <v>1419</v>
      </c>
    </row>
    <row r="1222" spans="3:3">
      <c r="C1222">
        <f t="shared" si="27"/>
        <v>1420</v>
      </c>
    </row>
    <row r="1223" spans="3:3">
      <c r="C1223">
        <f t="shared" si="27"/>
        <v>1421</v>
      </c>
    </row>
    <row r="1224" spans="3:3">
      <c r="C1224">
        <f t="shared" si="27"/>
        <v>1422</v>
      </c>
    </row>
    <row r="1225" spans="3:3">
      <c r="C1225">
        <f t="shared" si="27"/>
        <v>1423</v>
      </c>
    </row>
    <row r="1226" spans="3:3">
      <c r="C1226">
        <f t="shared" si="27"/>
        <v>1424</v>
      </c>
    </row>
    <row r="1227" spans="3:3">
      <c r="C1227">
        <f t="shared" si="27"/>
        <v>1425</v>
      </c>
    </row>
    <row r="1228" spans="3:3">
      <c r="C1228">
        <f t="shared" si="27"/>
        <v>1426</v>
      </c>
    </row>
    <row r="1229" spans="3:3">
      <c r="C1229">
        <f t="shared" si="27"/>
        <v>1427</v>
      </c>
    </row>
    <row r="1230" spans="3:3">
      <c r="C1230">
        <f t="shared" si="27"/>
        <v>1428</v>
      </c>
    </row>
    <row r="1231" spans="3:3">
      <c r="C1231">
        <f t="shared" si="27"/>
        <v>1429</v>
      </c>
    </row>
    <row r="1232" spans="3:3">
      <c r="C1232">
        <f t="shared" si="27"/>
        <v>1430</v>
      </c>
    </row>
    <row r="1233" spans="3:3">
      <c r="C1233">
        <f t="shared" si="27"/>
        <v>1431</v>
      </c>
    </row>
    <row r="1234" spans="3:3">
      <c r="C1234">
        <f t="shared" si="27"/>
        <v>1432</v>
      </c>
    </row>
    <row r="1235" spans="3:3">
      <c r="C1235">
        <f t="shared" si="27"/>
        <v>1433</v>
      </c>
    </row>
    <row r="1236" spans="3:3">
      <c r="C1236">
        <f t="shared" si="27"/>
        <v>1434</v>
      </c>
    </row>
    <row r="1237" spans="3:3">
      <c r="C1237">
        <f t="shared" si="27"/>
        <v>1435</v>
      </c>
    </row>
    <row r="1238" spans="3:3">
      <c r="C1238">
        <f t="shared" si="27"/>
        <v>1436</v>
      </c>
    </row>
    <row r="1239" spans="3:3">
      <c r="C1239">
        <f t="shared" si="27"/>
        <v>1437</v>
      </c>
    </row>
    <row r="1240" spans="3:3">
      <c r="C1240">
        <f t="shared" ref="C1240:C1303" si="28">C1239+1</f>
        <v>1438</v>
      </c>
    </row>
    <row r="1241" spans="3:3">
      <c r="C1241">
        <f t="shared" si="28"/>
        <v>1439</v>
      </c>
    </row>
    <row r="1242" spans="3:3">
      <c r="C1242">
        <f t="shared" si="28"/>
        <v>1440</v>
      </c>
    </row>
    <row r="1243" spans="3:3">
      <c r="C1243">
        <f t="shared" si="28"/>
        <v>1441</v>
      </c>
    </row>
    <row r="1244" spans="3:3">
      <c r="C1244">
        <f t="shared" si="28"/>
        <v>1442</v>
      </c>
    </row>
    <row r="1245" spans="3:3">
      <c r="C1245">
        <f t="shared" si="28"/>
        <v>1443</v>
      </c>
    </row>
    <row r="1246" spans="3:3">
      <c r="C1246">
        <f t="shared" si="28"/>
        <v>1444</v>
      </c>
    </row>
    <row r="1247" spans="3:3">
      <c r="C1247">
        <f t="shared" si="28"/>
        <v>1445</v>
      </c>
    </row>
    <row r="1248" spans="3:3">
      <c r="C1248">
        <f t="shared" si="28"/>
        <v>1446</v>
      </c>
    </row>
    <row r="1249" spans="3:3">
      <c r="C1249">
        <f t="shared" si="28"/>
        <v>1447</v>
      </c>
    </row>
    <row r="1250" spans="3:3">
      <c r="C1250">
        <f t="shared" si="28"/>
        <v>1448</v>
      </c>
    </row>
    <row r="1251" spans="3:3">
      <c r="C1251">
        <f t="shared" si="28"/>
        <v>1449</v>
      </c>
    </row>
    <row r="1252" spans="3:3">
      <c r="C1252">
        <f t="shared" si="28"/>
        <v>1450</v>
      </c>
    </row>
    <row r="1253" spans="3:3">
      <c r="C1253">
        <f t="shared" si="28"/>
        <v>1451</v>
      </c>
    </row>
    <row r="1254" spans="3:3">
      <c r="C1254">
        <f t="shared" si="28"/>
        <v>1452</v>
      </c>
    </row>
    <row r="1255" spans="3:3">
      <c r="C1255">
        <f t="shared" si="28"/>
        <v>1453</v>
      </c>
    </row>
    <row r="1256" spans="3:3">
      <c r="C1256">
        <f t="shared" si="28"/>
        <v>1454</v>
      </c>
    </row>
    <row r="1257" spans="3:3">
      <c r="C1257">
        <f t="shared" si="28"/>
        <v>1455</v>
      </c>
    </row>
    <row r="1258" spans="3:3">
      <c r="C1258">
        <f t="shared" si="28"/>
        <v>1456</v>
      </c>
    </row>
    <row r="1259" spans="3:3">
      <c r="C1259">
        <f t="shared" si="28"/>
        <v>1457</v>
      </c>
    </row>
    <row r="1260" spans="3:3">
      <c r="C1260">
        <f t="shared" si="28"/>
        <v>1458</v>
      </c>
    </row>
    <row r="1261" spans="3:3">
      <c r="C1261">
        <f t="shared" si="28"/>
        <v>1459</v>
      </c>
    </row>
    <row r="1262" spans="3:3">
      <c r="C1262">
        <f t="shared" si="28"/>
        <v>1460</v>
      </c>
    </row>
    <row r="1263" spans="3:3">
      <c r="C1263">
        <f t="shared" si="28"/>
        <v>1461</v>
      </c>
    </row>
    <row r="1264" spans="3:3">
      <c r="C1264">
        <f t="shared" si="28"/>
        <v>1462</v>
      </c>
    </row>
    <row r="1265" spans="3:3">
      <c r="C1265">
        <f t="shared" si="28"/>
        <v>1463</v>
      </c>
    </row>
    <row r="1266" spans="3:3">
      <c r="C1266">
        <f t="shared" si="28"/>
        <v>1464</v>
      </c>
    </row>
    <row r="1267" spans="3:3">
      <c r="C1267">
        <f t="shared" si="28"/>
        <v>1465</v>
      </c>
    </row>
    <row r="1268" spans="3:3">
      <c r="C1268">
        <f t="shared" si="28"/>
        <v>1466</v>
      </c>
    </row>
    <row r="1269" spans="3:3">
      <c r="C1269">
        <f t="shared" si="28"/>
        <v>1467</v>
      </c>
    </row>
    <row r="1270" spans="3:3">
      <c r="C1270">
        <f t="shared" si="28"/>
        <v>1468</v>
      </c>
    </row>
    <row r="1271" spans="3:3">
      <c r="C1271">
        <f t="shared" si="28"/>
        <v>1469</v>
      </c>
    </row>
    <row r="1272" spans="3:3">
      <c r="C1272">
        <f t="shared" si="28"/>
        <v>1470</v>
      </c>
    </row>
    <row r="1273" spans="3:3">
      <c r="C1273">
        <f t="shared" si="28"/>
        <v>1471</v>
      </c>
    </row>
    <row r="1274" spans="3:3">
      <c r="C1274">
        <f t="shared" si="28"/>
        <v>1472</v>
      </c>
    </row>
    <row r="1275" spans="3:3">
      <c r="C1275">
        <f t="shared" si="28"/>
        <v>1473</v>
      </c>
    </row>
    <row r="1276" spans="3:3">
      <c r="C1276">
        <f t="shared" si="28"/>
        <v>1474</v>
      </c>
    </row>
    <row r="1277" spans="3:3">
      <c r="C1277">
        <f t="shared" si="28"/>
        <v>1475</v>
      </c>
    </row>
    <row r="1278" spans="3:3">
      <c r="C1278">
        <f t="shared" si="28"/>
        <v>1476</v>
      </c>
    </row>
    <row r="1279" spans="3:3">
      <c r="C1279">
        <f t="shared" si="28"/>
        <v>1477</v>
      </c>
    </row>
    <row r="1280" spans="3:3">
      <c r="C1280">
        <f t="shared" si="28"/>
        <v>1478</v>
      </c>
    </row>
    <row r="1281" spans="3:3">
      <c r="C1281">
        <f t="shared" si="28"/>
        <v>1479</v>
      </c>
    </row>
    <row r="1282" spans="3:3">
      <c r="C1282">
        <f t="shared" si="28"/>
        <v>1480</v>
      </c>
    </row>
    <row r="1283" spans="3:3">
      <c r="C1283">
        <f t="shared" si="28"/>
        <v>1481</v>
      </c>
    </row>
    <row r="1284" spans="3:3">
      <c r="C1284">
        <f t="shared" si="28"/>
        <v>1482</v>
      </c>
    </row>
    <row r="1285" spans="3:3">
      <c r="C1285">
        <f t="shared" si="28"/>
        <v>1483</v>
      </c>
    </row>
    <row r="1286" spans="3:3">
      <c r="C1286">
        <f t="shared" si="28"/>
        <v>1484</v>
      </c>
    </row>
    <row r="1287" spans="3:3">
      <c r="C1287">
        <f t="shared" si="28"/>
        <v>1485</v>
      </c>
    </row>
    <row r="1288" spans="3:3">
      <c r="C1288">
        <f t="shared" si="28"/>
        <v>1486</v>
      </c>
    </row>
    <row r="1289" spans="3:3">
      <c r="C1289">
        <f t="shared" si="28"/>
        <v>1487</v>
      </c>
    </row>
    <row r="1290" spans="3:3">
      <c r="C1290">
        <f t="shared" si="28"/>
        <v>1488</v>
      </c>
    </row>
    <row r="1291" spans="3:3">
      <c r="C1291">
        <f t="shared" si="28"/>
        <v>1489</v>
      </c>
    </row>
    <row r="1292" spans="3:3">
      <c r="C1292">
        <f t="shared" si="28"/>
        <v>1490</v>
      </c>
    </row>
    <row r="1293" spans="3:3">
      <c r="C1293">
        <f t="shared" si="28"/>
        <v>1491</v>
      </c>
    </row>
    <row r="1294" spans="3:3">
      <c r="C1294">
        <f t="shared" si="28"/>
        <v>1492</v>
      </c>
    </row>
    <row r="1295" spans="3:3">
      <c r="C1295">
        <f t="shared" si="28"/>
        <v>1493</v>
      </c>
    </row>
    <row r="1296" spans="3:3">
      <c r="C1296">
        <f t="shared" si="28"/>
        <v>1494</v>
      </c>
    </row>
    <row r="1297" spans="3:3">
      <c r="C1297">
        <f t="shared" si="28"/>
        <v>1495</v>
      </c>
    </row>
    <row r="1298" spans="3:3">
      <c r="C1298">
        <f t="shared" si="28"/>
        <v>1496</v>
      </c>
    </row>
    <row r="1299" spans="3:3">
      <c r="C1299">
        <f t="shared" si="28"/>
        <v>1497</v>
      </c>
    </row>
    <row r="1300" spans="3:3">
      <c r="C1300">
        <f t="shared" si="28"/>
        <v>1498</v>
      </c>
    </row>
    <row r="1301" spans="3:3">
      <c r="C1301">
        <f t="shared" si="28"/>
        <v>1499</v>
      </c>
    </row>
    <row r="1302" spans="3:3">
      <c r="C1302">
        <f t="shared" si="28"/>
        <v>1500</v>
      </c>
    </row>
    <row r="1303" spans="3:3">
      <c r="C1303">
        <f t="shared" si="28"/>
        <v>1501</v>
      </c>
    </row>
    <row r="1304" spans="3:3">
      <c r="C1304">
        <f t="shared" ref="C1304:C1367" si="29">C1303+1</f>
        <v>1502</v>
      </c>
    </row>
    <row r="1305" spans="3:3">
      <c r="C1305">
        <f t="shared" si="29"/>
        <v>1503</v>
      </c>
    </row>
    <row r="1306" spans="3:3">
      <c r="C1306">
        <f t="shared" si="29"/>
        <v>1504</v>
      </c>
    </row>
    <row r="1307" spans="3:3">
      <c r="C1307">
        <f t="shared" si="29"/>
        <v>1505</v>
      </c>
    </row>
    <row r="1308" spans="3:3">
      <c r="C1308">
        <f t="shared" si="29"/>
        <v>1506</v>
      </c>
    </row>
    <row r="1309" spans="3:3">
      <c r="C1309">
        <f t="shared" si="29"/>
        <v>1507</v>
      </c>
    </row>
    <row r="1310" spans="3:3">
      <c r="C1310">
        <f t="shared" si="29"/>
        <v>1508</v>
      </c>
    </row>
    <row r="1311" spans="3:3">
      <c r="C1311">
        <f t="shared" si="29"/>
        <v>1509</v>
      </c>
    </row>
    <row r="1312" spans="3:3">
      <c r="C1312">
        <f t="shared" si="29"/>
        <v>1510</v>
      </c>
    </row>
    <row r="1313" spans="3:3">
      <c r="C1313">
        <f t="shared" si="29"/>
        <v>1511</v>
      </c>
    </row>
    <row r="1314" spans="3:3">
      <c r="C1314">
        <f t="shared" si="29"/>
        <v>1512</v>
      </c>
    </row>
    <row r="1315" spans="3:3">
      <c r="C1315">
        <f t="shared" si="29"/>
        <v>1513</v>
      </c>
    </row>
    <row r="1316" spans="3:3">
      <c r="C1316">
        <f t="shared" si="29"/>
        <v>1514</v>
      </c>
    </row>
    <row r="1317" spans="3:3">
      <c r="C1317">
        <f t="shared" si="29"/>
        <v>1515</v>
      </c>
    </row>
    <row r="1318" spans="3:3">
      <c r="C1318">
        <f t="shared" si="29"/>
        <v>1516</v>
      </c>
    </row>
    <row r="1319" spans="3:3">
      <c r="C1319">
        <f t="shared" si="29"/>
        <v>1517</v>
      </c>
    </row>
    <row r="1320" spans="3:3">
      <c r="C1320">
        <f t="shared" si="29"/>
        <v>1518</v>
      </c>
    </row>
    <row r="1321" spans="3:3">
      <c r="C1321">
        <f t="shared" si="29"/>
        <v>1519</v>
      </c>
    </row>
    <row r="1322" spans="3:3">
      <c r="C1322">
        <f t="shared" si="29"/>
        <v>1520</v>
      </c>
    </row>
    <row r="1323" spans="3:3">
      <c r="C1323">
        <f t="shared" si="29"/>
        <v>1521</v>
      </c>
    </row>
    <row r="1324" spans="3:3">
      <c r="C1324">
        <f t="shared" si="29"/>
        <v>1522</v>
      </c>
    </row>
    <row r="1325" spans="3:3">
      <c r="C1325">
        <f t="shared" si="29"/>
        <v>1523</v>
      </c>
    </row>
    <row r="1326" spans="3:3">
      <c r="C1326">
        <f t="shared" si="29"/>
        <v>1524</v>
      </c>
    </row>
    <row r="1327" spans="3:3">
      <c r="C1327">
        <f t="shared" si="29"/>
        <v>1525</v>
      </c>
    </row>
    <row r="1328" spans="3:3">
      <c r="C1328">
        <f t="shared" si="29"/>
        <v>1526</v>
      </c>
    </row>
    <row r="1329" spans="3:3">
      <c r="C1329">
        <f t="shared" si="29"/>
        <v>1527</v>
      </c>
    </row>
    <row r="1330" spans="3:3">
      <c r="C1330">
        <f t="shared" si="29"/>
        <v>1528</v>
      </c>
    </row>
    <row r="1331" spans="3:3">
      <c r="C1331">
        <f t="shared" si="29"/>
        <v>1529</v>
      </c>
    </row>
    <row r="1332" spans="3:3">
      <c r="C1332">
        <f t="shared" si="29"/>
        <v>1530</v>
      </c>
    </row>
    <row r="1333" spans="3:3">
      <c r="C1333">
        <f t="shared" si="29"/>
        <v>1531</v>
      </c>
    </row>
    <row r="1334" spans="3:3">
      <c r="C1334">
        <f t="shared" si="29"/>
        <v>1532</v>
      </c>
    </row>
    <row r="1335" spans="3:3">
      <c r="C1335">
        <f t="shared" si="29"/>
        <v>1533</v>
      </c>
    </row>
    <row r="1336" spans="3:3">
      <c r="C1336">
        <f t="shared" si="29"/>
        <v>1534</v>
      </c>
    </row>
    <row r="1337" spans="3:3">
      <c r="C1337">
        <f t="shared" si="29"/>
        <v>1535</v>
      </c>
    </row>
    <row r="1338" spans="3:3">
      <c r="C1338">
        <f t="shared" si="29"/>
        <v>1536</v>
      </c>
    </row>
    <row r="1339" spans="3:3">
      <c r="C1339">
        <f t="shared" si="29"/>
        <v>1537</v>
      </c>
    </row>
    <row r="1340" spans="3:3">
      <c r="C1340">
        <f t="shared" si="29"/>
        <v>1538</v>
      </c>
    </row>
    <row r="1341" spans="3:3">
      <c r="C1341">
        <f t="shared" si="29"/>
        <v>1539</v>
      </c>
    </row>
    <row r="1342" spans="3:3">
      <c r="C1342">
        <f t="shared" si="29"/>
        <v>1540</v>
      </c>
    </row>
    <row r="1343" spans="3:3">
      <c r="C1343">
        <f t="shared" si="29"/>
        <v>1541</v>
      </c>
    </row>
    <row r="1344" spans="3:3">
      <c r="C1344">
        <f t="shared" si="29"/>
        <v>1542</v>
      </c>
    </row>
    <row r="1345" spans="3:3">
      <c r="C1345">
        <f t="shared" si="29"/>
        <v>1543</v>
      </c>
    </row>
    <row r="1346" spans="3:3">
      <c r="C1346">
        <f t="shared" si="29"/>
        <v>1544</v>
      </c>
    </row>
    <row r="1347" spans="3:3">
      <c r="C1347">
        <f t="shared" si="29"/>
        <v>1545</v>
      </c>
    </row>
    <row r="1348" spans="3:3">
      <c r="C1348">
        <f t="shared" si="29"/>
        <v>1546</v>
      </c>
    </row>
    <row r="1349" spans="3:3">
      <c r="C1349">
        <f t="shared" si="29"/>
        <v>1547</v>
      </c>
    </row>
    <row r="1350" spans="3:3">
      <c r="C1350">
        <f t="shared" si="29"/>
        <v>1548</v>
      </c>
    </row>
    <row r="1351" spans="3:3">
      <c r="C1351">
        <f t="shared" si="29"/>
        <v>1549</v>
      </c>
    </row>
    <row r="1352" spans="3:3">
      <c r="C1352">
        <f t="shared" si="29"/>
        <v>1550</v>
      </c>
    </row>
    <row r="1353" spans="3:3">
      <c r="C1353">
        <f t="shared" si="29"/>
        <v>1551</v>
      </c>
    </row>
    <row r="1354" spans="3:3">
      <c r="C1354">
        <f t="shared" si="29"/>
        <v>1552</v>
      </c>
    </row>
    <row r="1355" spans="3:3">
      <c r="C1355">
        <f t="shared" si="29"/>
        <v>1553</v>
      </c>
    </row>
    <row r="1356" spans="3:3">
      <c r="C1356">
        <f t="shared" si="29"/>
        <v>1554</v>
      </c>
    </row>
    <row r="1357" spans="3:3">
      <c r="C1357">
        <f t="shared" si="29"/>
        <v>1555</v>
      </c>
    </row>
    <row r="1358" spans="3:3">
      <c r="C1358">
        <f t="shared" si="29"/>
        <v>1556</v>
      </c>
    </row>
    <row r="1359" spans="3:3">
      <c r="C1359">
        <f t="shared" si="29"/>
        <v>1557</v>
      </c>
    </row>
    <row r="1360" spans="3:3">
      <c r="C1360">
        <f t="shared" si="29"/>
        <v>1558</v>
      </c>
    </row>
    <row r="1361" spans="3:3">
      <c r="C1361">
        <f t="shared" si="29"/>
        <v>1559</v>
      </c>
    </row>
    <row r="1362" spans="3:3">
      <c r="C1362">
        <f t="shared" si="29"/>
        <v>1560</v>
      </c>
    </row>
    <row r="1363" spans="3:3">
      <c r="C1363">
        <f t="shared" si="29"/>
        <v>1561</v>
      </c>
    </row>
    <row r="1364" spans="3:3">
      <c r="C1364">
        <f t="shared" si="29"/>
        <v>1562</v>
      </c>
    </row>
    <row r="1365" spans="3:3">
      <c r="C1365">
        <f t="shared" si="29"/>
        <v>1563</v>
      </c>
    </row>
    <row r="1366" spans="3:3">
      <c r="C1366">
        <f t="shared" si="29"/>
        <v>1564</v>
      </c>
    </row>
    <row r="1367" spans="3:3">
      <c r="C1367">
        <f t="shared" si="29"/>
        <v>1565</v>
      </c>
    </row>
    <row r="1368" spans="3:3">
      <c r="C1368">
        <f t="shared" ref="C1368:C1428" si="30">C1367+1</f>
        <v>1566</v>
      </c>
    </row>
    <row r="1369" spans="3:3">
      <c r="C1369">
        <f t="shared" si="30"/>
        <v>1567</v>
      </c>
    </row>
    <row r="1370" spans="3:3">
      <c r="C1370">
        <f t="shared" si="30"/>
        <v>1568</v>
      </c>
    </row>
    <row r="1371" spans="3:3">
      <c r="C1371">
        <f t="shared" si="30"/>
        <v>1569</v>
      </c>
    </row>
    <row r="1372" spans="3:3">
      <c r="C1372">
        <f t="shared" si="30"/>
        <v>1570</v>
      </c>
    </row>
    <row r="1373" spans="3:3">
      <c r="C1373">
        <f t="shared" si="30"/>
        <v>1571</v>
      </c>
    </row>
    <row r="1374" spans="3:3">
      <c r="C1374">
        <f t="shared" si="30"/>
        <v>1572</v>
      </c>
    </row>
    <row r="1375" spans="3:3">
      <c r="C1375">
        <f t="shared" si="30"/>
        <v>1573</v>
      </c>
    </row>
    <row r="1376" spans="3:3">
      <c r="C1376">
        <f t="shared" si="30"/>
        <v>1574</v>
      </c>
    </row>
    <row r="1377" spans="3:3">
      <c r="C1377">
        <f t="shared" si="30"/>
        <v>1575</v>
      </c>
    </row>
    <row r="1378" spans="3:3">
      <c r="C1378">
        <f t="shared" si="30"/>
        <v>1576</v>
      </c>
    </row>
    <row r="1379" spans="3:3">
      <c r="C1379">
        <f t="shared" si="30"/>
        <v>1577</v>
      </c>
    </row>
    <row r="1380" spans="3:3">
      <c r="C1380">
        <f t="shared" si="30"/>
        <v>1578</v>
      </c>
    </row>
    <row r="1381" spans="3:3">
      <c r="C1381">
        <f t="shared" si="30"/>
        <v>1579</v>
      </c>
    </row>
    <row r="1382" spans="3:3">
      <c r="C1382">
        <f t="shared" si="30"/>
        <v>1580</v>
      </c>
    </row>
    <row r="1383" spans="3:3">
      <c r="C1383">
        <f t="shared" si="30"/>
        <v>1581</v>
      </c>
    </row>
    <row r="1384" spans="3:3">
      <c r="C1384">
        <f t="shared" si="30"/>
        <v>1582</v>
      </c>
    </row>
    <row r="1385" spans="3:3">
      <c r="C1385">
        <f t="shared" si="30"/>
        <v>1583</v>
      </c>
    </row>
    <row r="1386" spans="3:3">
      <c r="C1386">
        <f t="shared" si="30"/>
        <v>1584</v>
      </c>
    </row>
    <row r="1387" spans="3:3">
      <c r="C1387">
        <f t="shared" si="30"/>
        <v>1585</v>
      </c>
    </row>
    <row r="1388" spans="3:3">
      <c r="C1388">
        <f t="shared" si="30"/>
        <v>1586</v>
      </c>
    </row>
    <row r="1389" spans="3:3">
      <c r="C1389">
        <f t="shared" si="30"/>
        <v>1587</v>
      </c>
    </row>
    <row r="1390" spans="3:3">
      <c r="C1390">
        <f t="shared" si="30"/>
        <v>1588</v>
      </c>
    </row>
    <row r="1391" spans="3:3">
      <c r="C1391">
        <f t="shared" si="30"/>
        <v>1589</v>
      </c>
    </row>
    <row r="1392" spans="3:3">
      <c r="C1392">
        <f t="shared" si="30"/>
        <v>1590</v>
      </c>
    </row>
    <row r="1393" spans="3:3">
      <c r="C1393">
        <f t="shared" si="30"/>
        <v>1591</v>
      </c>
    </row>
    <row r="1394" spans="3:3">
      <c r="C1394">
        <f t="shared" si="30"/>
        <v>1592</v>
      </c>
    </row>
    <row r="1395" spans="3:3">
      <c r="C1395">
        <f t="shared" si="30"/>
        <v>1593</v>
      </c>
    </row>
    <row r="1396" spans="3:3">
      <c r="C1396">
        <f t="shared" si="30"/>
        <v>1594</v>
      </c>
    </row>
    <row r="1397" spans="3:3">
      <c r="C1397">
        <f t="shared" si="30"/>
        <v>1595</v>
      </c>
    </row>
    <row r="1398" spans="3:3">
      <c r="C1398">
        <f t="shared" si="30"/>
        <v>1596</v>
      </c>
    </row>
    <row r="1399" spans="3:3">
      <c r="C1399">
        <f t="shared" si="30"/>
        <v>1597</v>
      </c>
    </row>
    <row r="1400" spans="3:3">
      <c r="C1400">
        <f t="shared" si="30"/>
        <v>1598</v>
      </c>
    </row>
    <row r="1401" spans="3:3">
      <c r="C1401">
        <f t="shared" si="30"/>
        <v>1599</v>
      </c>
    </row>
    <row r="1402" spans="3:3">
      <c r="C1402">
        <f t="shared" si="30"/>
        <v>1600</v>
      </c>
    </row>
    <row r="1403" spans="3:3">
      <c r="C1403">
        <f t="shared" si="30"/>
        <v>1601</v>
      </c>
    </row>
    <row r="1404" spans="3:3">
      <c r="C1404">
        <f t="shared" si="30"/>
        <v>1602</v>
      </c>
    </row>
    <row r="1405" spans="3:3">
      <c r="C1405">
        <f t="shared" si="30"/>
        <v>1603</v>
      </c>
    </row>
    <row r="1406" spans="3:3">
      <c r="C1406">
        <f t="shared" si="30"/>
        <v>1604</v>
      </c>
    </row>
    <row r="1407" spans="3:3">
      <c r="C1407">
        <f t="shared" si="30"/>
        <v>1605</v>
      </c>
    </row>
    <row r="1408" spans="3:3">
      <c r="C1408">
        <f t="shared" si="30"/>
        <v>1606</v>
      </c>
    </row>
    <row r="1409" spans="3:3">
      <c r="C1409">
        <f t="shared" si="30"/>
        <v>1607</v>
      </c>
    </row>
    <row r="1410" spans="3:3">
      <c r="C1410">
        <f t="shared" si="30"/>
        <v>1608</v>
      </c>
    </row>
    <row r="1411" spans="3:3">
      <c r="C1411">
        <f t="shared" si="30"/>
        <v>1609</v>
      </c>
    </row>
    <row r="1412" spans="3:3">
      <c r="C1412">
        <f t="shared" si="30"/>
        <v>1610</v>
      </c>
    </row>
    <row r="1413" spans="3:3">
      <c r="C1413">
        <f t="shared" si="30"/>
        <v>1611</v>
      </c>
    </row>
    <row r="1414" spans="3:3">
      <c r="C1414">
        <f t="shared" si="30"/>
        <v>1612</v>
      </c>
    </row>
    <row r="1415" spans="3:3">
      <c r="C1415">
        <f t="shared" si="30"/>
        <v>1613</v>
      </c>
    </row>
    <row r="1416" spans="3:3">
      <c r="C1416">
        <f t="shared" si="30"/>
        <v>1614</v>
      </c>
    </row>
    <row r="1417" spans="3:3">
      <c r="C1417">
        <f t="shared" si="30"/>
        <v>1615</v>
      </c>
    </row>
    <row r="1418" spans="3:3">
      <c r="C1418">
        <f t="shared" si="30"/>
        <v>1616</v>
      </c>
    </row>
    <row r="1419" spans="3:3">
      <c r="C1419">
        <f t="shared" si="30"/>
        <v>1617</v>
      </c>
    </row>
    <row r="1420" spans="3:3">
      <c r="C1420">
        <f t="shared" si="30"/>
        <v>1618</v>
      </c>
    </row>
    <row r="1421" spans="3:3">
      <c r="C1421">
        <f t="shared" si="30"/>
        <v>1619</v>
      </c>
    </row>
    <row r="1422" spans="3:3">
      <c r="C1422">
        <f t="shared" si="30"/>
        <v>1620</v>
      </c>
    </row>
    <row r="1423" spans="3:3">
      <c r="C1423">
        <f t="shared" si="30"/>
        <v>1621</v>
      </c>
    </row>
    <row r="1424" spans="3:3">
      <c r="C1424">
        <f t="shared" si="30"/>
        <v>1622</v>
      </c>
    </row>
    <row r="1425" spans="3:3">
      <c r="C1425">
        <f t="shared" si="30"/>
        <v>1623</v>
      </c>
    </row>
    <row r="1426" spans="3:3">
      <c r="C1426">
        <f t="shared" si="30"/>
        <v>1624</v>
      </c>
    </row>
    <row r="1427" spans="3:3">
      <c r="C1427">
        <f t="shared" si="30"/>
        <v>1625</v>
      </c>
    </row>
    <row r="1428" spans="3:3">
      <c r="C1428">
        <f t="shared" si="30"/>
        <v>1626</v>
      </c>
    </row>
    <row r="1429" spans="3:3">
      <c r="C1429">
        <f>C1428+1</f>
        <v>1627</v>
      </c>
    </row>
    <row r="1430" spans="3:3">
      <c r="C1430">
        <f t="shared" ref="C1430:C1493" si="31">C1429+1</f>
        <v>1628</v>
      </c>
    </row>
    <row r="1431" spans="3:3">
      <c r="C1431">
        <f t="shared" si="31"/>
        <v>1629</v>
      </c>
    </row>
    <row r="1432" spans="3:3">
      <c r="C1432">
        <f t="shared" si="31"/>
        <v>1630</v>
      </c>
    </row>
    <row r="1433" spans="3:3">
      <c r="C1433">
        <f t="shared" si="31"/>
        <v>1631</v>
      </c>
    </row>
    <row r="1434" spans="3:3">
      <c r="C1434">
        <f t="shared" si="31"/>
        <v>1632</v>
      </c>
    </row>
    <row r="1435" spans="3:3">
      <c r="C1435">
        <f t="shared" si="31"/>
        <v>1633</v>
      </c>
    </row>
    <row r="1436" spans="3:3">
      <c r="C1436">
        <f t="shared" si="31"/>
        <v>1634</v>
      </c>
    </row>
    <row r="1437" spans="3:3">
      <c r="C1437">
        <f t="shared" si="31"/>
        <v>1635</v>
      </c>
    </row>
    <row r="1438" spans="3:3">
      <c r="C1438">
        <f t="shared" si="31"/>
        <v>1636</v>
      </c>
    </row>
    <row r="1439" spans="3:3">
      <c r="C1439">
        <f t="shared" si="31"/>
        <v>1637</v>
      </c>
    </row>
    <row r="1440" spans="3:3">
      <c r="C1440">
        <f t="shared" si="31"/>
        <v>1638</v>
      </c>
    </row>
    <row r="1441" spans="3:3">
      <c r="C1441">
        <f t="shared" si="31"/>
        <v>1639</v>
      </c>
    </row>
    <row r="1442" spans="3:3">
      <c r="C1442">
        <f t="shared" si="31"/>
        <v>1640</v>
      </c>
    </row>
    <row r="1443" spans="3:3">
      <c r="C1443">
        <f t="shared" si="31"/>
        <v>1641</v>
      </c>
    </row>
    <row r="1444" spans="3:3">
      <c r="C1444">
        <f t="shared" si="31"/>
        <v>1642</v>
      </c>
    </row>
    <row r="1445" spans="3:3">
      <c r="C1445">
        <f t="shared" si="31"/>
        <v>1643</v>
      </c>
    </row>
    <row r="1446" spans="3:3">
      <c r="C1446">
        <f t="shared" si="31"/>
        <v>1644</v>
      </c>
    </row>
    <row r="1447" spans="3:3">
      <c r="C1447">
        <f t="shared" si="31"/>
        <v>1645</v>
      </c>
    </row>
    <row r="1448" spans="3:3">
      <c r="C1448">
        <f t="shared" si="31"/>
        <v>1646</v>
      </c>
    </row>
    <row r="1449" spans="3:3">
      <c r="C1449">
        <f t="shared" si="31"/>
        <v>1647</v>
      </c>
    </row>
    <row r="1450" spans="3:3">
      <c r="C1450">
        <f t="shared" si="31"/>
        <v>1648</v>
      </c>
    </row>
    <row r="1451" spans="3:3">
      <c r="C1451">
        <f t="shared" si="31"/>
        <v>1649</v>
      </c>
    </row>
    <row r="1452" spans="3:3">
      <c r="C1452">
        <f t="shared" si="31"/>
        <v>1650</v>
      </c>
    </row>
    <row r="1453" spans="3:3">
      <c r="C1453">
        <f t="shared" si="31"/>
        <v>1651</v>
      </c>
    </row>
    <row r="1454" spans="3:3">
      <c r="C1454">
        <f t="shared" si="31"/>
        <v>1652</v>
      </c>
    </row>
    <row r="1455" spans="3:3">
      <c r="C1455">
        <f t="shared" si="31"/>
        <v>1653</v>
      </c>
    </row>
    <row r="1456" spans="3:3">
      <c r="C1456">
        <f t="shared" si="31"/>
        <v>1654</v>
      </c>
    </row>
    <row r="1457" spans="3:3">
      <c r="C1457">
        <f t="shared" si="31"/>
        <v>1655</v>
      </c>
    </row>
    <row r="1458" spans="3:3">
      <c r="C1458">
        <f t="shared" si="31"/>
        <v>1656</v>
      </c>
    </row>
    <row r="1459" spans="3:3">
      <c r="C1459">
        <f t="shared" si="31"/>
        <v>1657</v>
      </c>
    </row>
    <row r="1460" spans="3:3">
      <c r="C1460">
        <f t="shared" si="31"/>
        <v>1658</v>
      </c>
    </row>
    <row r="1461" spans="3:3">
      <c r="C1461">
        <f t="shared" si="31"/>
        <v>1659</v>
      </c>
    </row>
    <row r="1462" spans="3:3">
      <c r="C1462">
        <f t="shared" si="31"/>
        <v>1660</v>
      </c>
    </row>
    <row r="1463" spans="3:3">
      <c r="C1463">
        <f t="shared" si="31"/>
        <v>1661</v>
      </c>
    </row>
    <row r="1464" spans="3:3">
      <c r="C1464">
        <f t="shared" si="31"/>
        <v>1662</v>
      </c>
    </row>
    <row r="1465" spans="3:3">
      <c r="C1465">
        <f t="shared" si="31"/>
        <v>1663</v>
      </c>
    </row>
    <row r="1466" spans="3:3">
      <c r="C1466">
        <f t="shared" si="31"/>
        <v>1664</v>
      </c>
    </row>
    <row r="1467" spans="3:3">
      <c r="C1467">
        <f t="shared" si="31"/>
        <v>1665</v>
      </c>
    </row>
    <row r="1468" spans="3:3">
      <c r="C1468">
        <f t="shared" si="31"/>
        <v>1666</v>
      </c>
    </row>
    <row r="1469" spans="3:3">
      <c r="C1469">
        <f t="shared" si="31"/>
        <v>1667</v>
      </c>
    </row>
    <row r="1470" spans="3:3">
      <c r="C1470">
        <f t="shared" si="31"/>
        <v>1668</v>
      </c>
    </row>
    <row r="1471" spans="3:3">
      <c r="C1471">
        <f t="shared" si="31"/>
        <v>1669</v>
      </c>
    </row>
    <row r="1472" spans="3:3">
      <c r="C1472">
        <f t="shared" si="31"/>
        <v>1670</v>
      </c>
    </row>
    <row r="1473" spans="3:3">
      <c r="C1473">
        <f t="shared" si="31"/>
        <v>1671</v>
      </c>
    </row>
    <row r="1474" spans="3:3">
      <c r="C1474">
        <f t="shared" si="31"/>
        <v>1672</v>
      </c>
    </row>
    <row r="1475" spans="3:3">
      <c r="C1475">
        <f t="shared" si="31"/>
        <v>1673</v>
      </c>
    </row>
    <row r="1476" spans="3:3">
      <c r="C1476">
        <f t="shared" si="31"/>
        <v>1674</v>
      </c>
    </row>
    <row r="1477" spans="3:3">
      <c r="C1477">
        <f t="shared" si="31"/>
        <v>1675</v>
      </c>
    </row>
    <row r="1478" spans="3:3">
      <c r="C1478">
        <f t="shared" si="31"/>
        <v>1676</v>
      </c>
    </row>
    <row r="1479" spans="3:3">
      <c r="C1479">
        <f t="shared" si="31"/>
        <v>1677</v>
      </c>
    </row>
    <row r="1480" spans="3:3">
      <c r="C1480">
        <f t="shared" si="31"/>
        <v>1678</v>
      </c>
    </row>
    <row r="1481" spans="3:3">
      <c r="C1481">
        <f t="shared" si="31"/>
        <v>1679</v>
      </c>
    </row>
    <row r="1482" spans="3:3">
      <c r="C1482">
        <f t="shared" si="31"/>
        <v>1680</v>
      </c>
    </row>
    <row r="1483" spans="3:3">
      <c r="C1483">
        <f t="shared" si="31"/>
        <v>1681</v>
      </c>
    </row>
    <row r="1484" spans="3:3">
      <c r="C1484">
        <f t="shared" si="31"/>
        <v>1682</v>
      </c>
    </row>
    <row r="1485" spans="3:3">
      <c r="C1485">
        <f t="shared" si="31"/>
        <v>1683</v>
      </c>
    </row>
    <row r="1486" spans="3:3">
      <c r="C1486">
        <f t="shared" si="31"/>
        <v>1684</v>
      </c>
    </row>
    <row r="1487" spans="3:3">
      <c r="C1487">
        <f t="shared" si="31"/>
        <v>1685</v>
      </c>
    </row>
    <row r="1488" spans="3:3">
      <c r="C1488">
        <f t="shared" si="31"/>
        <v>1686</v>
      </c>
    </row>
    <row r="1489" spans="3:3">
      <c r="C1489">
        <f t="shared" si="31"/>
        <v>1687</v>
      </c>
    </row>
    <row r="1490" spans="3:3">
      <c r="C1490">
        <f t="shared" si="31"/>
        <v>1688</v>
      </c>
    </row>
    <row r="1491" spans="3:3">
      <c r="C1491">
        <f t="shared" si="31"/>
        <v>1689</v>
      </c>
    </row>
    <row r="1492" spans="3:3">
      <c r="C1492">
        <f t="shared" si="31"/>
        <v>1690</v>
      </c>
    </row>
    <row r="1493" spans="3:3">
      <c r="C1493">
        <f t="shared" si="31"/>
        <v>1691</v>
      </c>
    </row>
    <row r="1494" spans="3:3">
      <c r="C1494">
        <f t="shared" ref="C1494:C1557" si="32">C1493+1</f>
        <v>1692</v>
      </c>
    </row>
    <row r="1495" spans="3:3">
      <c r="C1495">
        <f t="shared" si="32"/>
        <v>1693</v>
      </c>
    </row>
    <row r="1496" spans="3:3">
      <c r="C1496">
        <f t="shared" si="32"/>
        <v>1694</v>
      </c>
    </row>
    <row r="1497" spans="3:3">
      <c r="C1497">
        <f t="shared" si="32"/>
        <v>1695</v>
      </c>
    </row>
    <row r="1498" spans="3:3">
      <c r="C1498">
        <f t="shared" si="32"/>
        <v>1696</v>
      </c>
    </row>
    <row r="1499" spans="3:3">
      <c r="C1499">
        <f t="shared" si="32"/>
        <v>1697</v>
      </c>
    </row>
    <row r="1500" spans="3:3">
      <c r="C1500">
        <f t="shared" si="32"/>
        <v>1698</v>
      </c>
    </row>
    <row r="1501" spans="3:3">
      <c r="C1501">
        <f t="shared" si="32"/>
        <v>1699</v>
      </c>
    </row>
    <row r="1502" spans="3:3">
      <c r="C1502">
        <f t="shared" si="32"/>
        <v>1700</v>
      </c>
    </row>
    <row r="1503" spans="3:3">
      <c r="C1503">
        <f t="shared" si="32"/>
        <v>1701</v>
      </c>
    </row>
    <row r="1504" spans="3:3">
      <c r="C1504">
        <f t="shared" si="32"/>
        <v>1702</v>
      </c>
    </row>
    <row r="1505" spans="3:3">
      <c r="C1505">
        <f t="shared" si="32"/>
        <v>1703</v>
      </c>
    </row>
    <row r="1506" spans="3:3">
      <c r="C1506">
        <f t="shared" si="32"/>
        <v>1704</v>
      </c>
    </row>
    <row r="1507" spans="3:3">
      <c r="C1507">
        <f t="shared" si="32"/>
        <v>1705</v>
      </c>
    </row>
    <row r="1508" spans="3:3">
      <c r="C1508">
        <f t="shared" si="32"/>
        <v>1706</v>
      </c>
    </row>
    <row r="1509" spans="3:3">
      <c r="C1509">
        <f t="shared" si="32"/>
        <v>1707</v>
      </c>
    </row>
    <row r="1510" spans="3:3">
      <c r="C1510">
        <f t="shared" si="32"/>
        <v>1708</v>
      </c>
    </row>
    <row r="1511" spans="3:3">
      <c r="C1511">
        <f t="shared" si="32"/>
        <v>1709</v>
      </c>
    </row>
    <row r="1512" spans="3:3">
      <c r="C1512">
        <f t="shared" si="32"/>
        <v>1710</v>
      </c>
    </row>
    <row r="1513" spans="3:3">
      <c r="C1513">
        <f t="shared" si="32"/>
        <v>1711</v>
      </c>
    </row>
    <row r="1514" spans="3:3">
      <c r="C1514">
        <f t="shared" si="32"/>
        <v>1712</v>
      </c>
    </row>
    <row r="1515" spans="3:3">
      <c r="C1515">
        <f t="shared" si="32"/>
        <v>1713</v>
      </c>
    </row>
    <row r="1516" spans="3:3">
      <c r="C1516">
        <f t="shared" si="32"/>
        <v>1714</v>
      </c>
    </row>
    <row r="1517" spans="3:3">
      <c r="C1517">
        <f t="shared" si="32"/>
        <v>1715</v>
      </c>
    </row>
    <row r="1518" spans="3:3">
      <c r="C1518">
        <f t="shared" si="32"/>
        <v>1716</v>
      </c>
    </row>
    <row r="1519" spans="3:3">
      <c r="C1519">
        <f t="shared" si="32"/>
        <v>1717</v>
      </c>
    </row>
    <row r="1520" spans="3:3">
      <c r="C1520">
        <f t="shared" si="32"/>
        <v>1718</v>
      </c>
    </row>
    <row r="1521" spans="3:3">
      <c r="C1521">
        <f t="shared" si="32"/>
        <v>1719</v>
      </c>
    </row>
    <row r="1522" spans="3:3">
      <c r="C1522">
        <f t="shared" si="32"/>
        <v>1720</v>
      </c>
    </row>
    <row r="1523" spans="3:3">
      <c r="C1523">
        <f t="shared" si="32"/>
        <v>1721</v>
      </c>
    </row>
    <row r="1524" spans="3:3">
      <c r="C1524">
        <f t="shared" si="32"/>
        <v>1722</v>
      </c>
    </row>
    <row r="1525" spans="3:3">
      <c r="C1525">
        <f t="shared" si="32"/>
        <v>1723</v>
      </c>
    </row>
    <row r="1526" spans="3:3">
      <c r="C1526">
        <f t="shared" si="32"/>
        <v>1724</v>
      </c>
    </row>
    <row r="1527" spans="3:3">
      <c r="C1527">
        <f t="shared" si="32"/>
        <v>1725</v>
      </c>
    </row>
    <row r="1528" spans="3:3">
      <c r="C1528">
        <f t="shared" si="32"/>
        <v>1726</v>
      </c>
    </row>
    <row r="1529" spans="3:3">
      <c r="C1529">
        <f t="shared" si="32"/>
        <v>1727</v>
      </c>
    </row>
    <row r="1530" spans="3:3">
      <c r="C1530">
        <f t="shared" si="32"/>
        <v>1728</v>
      </c>
    </row>
    <row r="1531" spans="3:3">
      <c r="C1531">
        <f t="shared" si="32"/>
        <v>1729</v>
      </c>
    </row>
    <row r="1532" spans="3:3">
      <c r="C1532">
        <f t="shared" si="32"/>
        <v>1730</v>
      </c>
    </row>
    <row r="1533" spans="3:3">
      <c r="C1533">
        <f t="shared" si="32"/>
        <v>1731</v>
      </c>
    </row>
    <row r="1534" spans="3:3">
      <c r="C1534">
        <f t="shared" si="32"/>
        <v>1732</v>
      </c>
    </row>
    <row r="1535" spans="3:3">
      <c r="C1535">
        <f t="shared" si="32"/>
        <v>1733</v>
      </c>
    </row>
    <row r="1536" spans="3:3">
      <c r="C1536">
        <f t="shared" si="32"/>
        <v>1734</v>
      </c>
    </row>
    <row r="1537" spans="3:3">
      <c r="C1537">
        <f t="shared" si="32"/>
        <v>1735</v>
      </c>
    </row>
    <row r="1538" spans="3:3">
      <c r="C1538">
        <f t="shared" si="32"/>
        <v>1736</v>
      </c>
    </row>
    <row r="1539" spans="3:3">
      <c r="C1539">
        <f t="shared" si="32"/>
        <v>1737</v>
      </c>
    </row>
    <row r="1540" spans="3:3">
      <c r="C1540">
        <f t="shared" si="32"/>
        <v>1738</v>
      </c>
    </row>
    <row r="1541" spans="3:3">
      <c r="C1541">
        <f t="shared" si="32"/>
        <v>1739</v>
      </c>
    </row>
    <row r="1542" spans="3:3">
      <c r="C1542">
        <f t="shared" si="32"/>
        <v>1740</v>
      </c>
    </row>
    <row r="1543" spans="3:3">
      <c r="C1543">
        <f t="shared" si="32"/>
        <v>1741</v>
      </c>
    </row>
    <row r="1544" spans="3:3">
      <c r="C1544">
        <f t="shared" si="32"/>
        <v>1742</v>
      </c>
    </row>
    <row r="1545" spans="3:3">
      <c r="C1545">
        <f t="shared" si="32"/>
        <v>1743</v>
      </c>
    </row>
    <row r="1546" spans="3:3">
      <c r="C1546">
        <f t="shared" si="32"/>
        <v>1744</v>
      </c>
    </row>
    <row r="1547" spans="3:3">
      <c r="C1547">
        <f t="shared" si="32"/>
        <v>1745</v>
      </c>
    </row>
    <row r="1548" spans="3:3">
      <c r="C1548">
        <f t="shared" si="32"/>
        <v>1746</v>
      </c>
    </row>
    <row r="1549" spans="3:3">
      <c r="C1549">
        <f t="shared" si="32"/>
        <v>1747</v>
      </c>
    </row>
    <row r="1550" spans="3:3">
      <c r="C1550">
        <f t="shared" si="32"/>
        <v>1748</v>
      </c>
    </row>
    <row r="1551" spans="3:3">
      <c r="C1551">
        <f t="shared" si="32"/>
        <v>1749</v>
      </c>
    </row>
    <row r="1552" spans="3:3">
      <c r="C1552">
        <f t="shared" si="32"/>
        <v>1750</v>
      </c>
    </row>
    <row r="1553" spans="3:3">
      <c r="C1553">
        <f t="shared" si="32"/>
        <v>1751</v>
      </c>
    </row>
    <row r="1554" spans="3:3">
      <c r="C1554">
        <f t="shared" si="32"/>
        <v>1752</v>
      </c>
    </row>
    <row r="1555" spans="3:3">
      <c r="C1555">
        <f t="shared" si="32"/>
        <v>1753</v>
      </c>
    </row>
    <row r="1556" spans="3:3">
      <c r="C1556">
        <f t="shared" si="32"/>
        <v>1754</v>
      </c>
    </row>
    <row r="1557" spans="3:3">
      <c r="C1557">
        <f t="shared" si="32"/>
        <v>1755</v>
      </c>
    </row>
    <row r="1558" spans="3:3">
      <c r="C1558">
        <f t="shared" ref="C1558:C1602" si="33">C1557+1</f>
        <v>1756</v>
      </c>
    </row>
    <row r="1559" spans="3:3">
      <c r="C1559">
        <f t="shared" si="33"/>
        <v>1757</v>
      </c>
    </row>
    <row r="1560" spans="3:3">
      <c r="C1560">
        <f t="shared" si="33"/>
        <v>1758</v>
      </c>
    </row>
    <row r="1561" spans="3:3">
      <c r="C1561">
        <f t="shared" si="33"/>
        <v>1759</v>
      </c>
    </row>
    <row r="1562" spans="3:3">
      <c r="C1562">
        <f t="shared" si="33"/>
        <v>1760</v>
      </c>
    </row>
    <row r="1563" spans="3:3">
      <c r="C1563">
        <f t="shared" si="33"/>
        <v>1761</v>
      </c>
    </row>
    <row r="1564" spans="3:3">
      <c r="C1564">
        <f t="shared" si="33"/>
        <v>1762</v>
      </c>
    </row>
    <row r="1565" spans="3:3">
      <c r="C1565">
        <f t="shared" si="33"/>
        <v>1763</v>
      </c>
    </row>
    <row r="1566" spans="3:3">
      <c r="C1566">
        <f t="shared" si="33"/>
        <v>1764</v>
      </c>
    </row>
    <row r="1567" spans="3:3">
      <c r="C1567">
        <f t="shared" si="33"/>
        <v>1765</v>
      </c>
    </row>
    <row r="1568" spans="3:3">
      <c r="C1568">
        <f t="shared" si="33"/>
        <v>1766</v>
      </c>
    </row>
    <row r="1569" spans="3:3">
      <c r="C1569">
        <f t="shared" si="33"/>
        <v>1767</v>
      </c>
    </row>
    <row r="1570" spans="3:3">
      <c r="C1570">
        <f t="shared" si="33"/>
        <v>1768</v>
      </c>
    </row>
    <row r="1571" spans="3:3">
      <c r="C1571">
        <f t="shared" si="33"/>
        <v>1769</v>
      </c>
    </row>
    <row r="1572" spans="3:3">
      <c r="C1572">
        <f t="shared" si="33"/>
        <v>1770</v>
      </c>
    </row>
    <row r="1573" spans="3:3">
      <c r="C1573">
        <f t="shared" si="33"/>
        <v>1771</v>
      </c>
    </row>
    <row r="1574" spans="3:3">
      <c r="C1574">
        <f t="shared" si="33"/>
        <v>1772</v>
      </c>
    </row>
    <row r="1575" spans="3:3">
      <c r="C1575">
        <f t="shared" si="33"/>
        <v>1773</v>
      </c>
    </row>
    <row r="1576" spans="3:3">
      <c r="C1576">
        <f t="shared" si="33"/>
        <v>1774</v>
      </c>
    </row>
    <row r="1577" spans="3:3">
      <c r="C1577">
        <f t="shared" si="33"/>
        <v>1775</v>
      </c>
    </row>
    <row r="1578" spans="3:3">
      <c r="C1578">
        <f t="shared" si="33"/>
        <v>1776</v>
      </c>
    </row>
    <row r="1579" spans="3:3">
      <c r="C1579">
        <f t="shared" si="33"/>
        <v>1777</v>
      </c>
    </row>
    <row r="1580" spans="3:3">
      <c r="C1580">
        <f t="shared" si="33"/>
        <v>1778</v>
      </c>
    </row>
    <row r="1581" spans="3:3">
      <c r="C1581">
        <f t="shared" si="33"/>
        <v>1779</v>
      </c>
    </row>
    <row r="1582" spans="3:3">
      <c r="C1582">
        <f t="shared" si="33"/>
        <v>1780</v>
      </c>
    </row>
    <row r="1583" spans="3:3">
      <c r="C1583">
        <f t="shared" si="33"/>
        <v>1781</v>
      </c>
    </row>
    <row r="1584" spans="3:3">
      <c r="C1584">
        <f t="shared" si="33"/>
        <v>1782</v>
      </c>
    </row>
    <row r="1585" spans="3:3">
      <c r="C1585">
        <f t="shared" si="33"/>
        <v>1783</v>
      </c>
    </row>
    <row r="1586" spans="3:3">
      <c r="C1586">
        <f t="shared" si="33"/>
        <v>1784</v>
      </c>
    </row>
    <row r="1587" spans="3:3">
      <c r="C1587">
        <f t="shared" si="33"/>
        <v>1785</v>
      </c>
    </row>
    <row r="1588" spans="3:3">
      <c r="C1588">
        <f t="shared" si="33"/>
        <v>1786</v>
      </c>
    </row>
    <row r="1589" spans="3:3">
      <c r="C1589">
        <f t="shared" si="33"/>
        <v>1787</v>
      </c>
    </row>
    <row r="1590" spans="3:3">
      <c r="C1590">
        <f t="shared" si="33"/>
        <v>1788</v>
      </c>
    </row>
    <row r="1591" spans="3:3">
      <c r="C1591">
        <f t="shared" si="33"/>
        <v>1789</v>
      </c>
    </row>
    <row r="1592" spans="3:3">
      <c r="C1592">
        <f t="shared" si="33"/>
        <v>1790</v>
      </c>
    </row>
    <row r="1593" spans="3:3">
      <c r="C1593">
        <f t="shared" si="33"/>
        <v>1791</v>
      </c>
    </row>
    <row r="1594" spans="3:3">
      <c r="C1594">
        <f t="shared" si="33"/>
        <v>1792</v>
      </c>
    </row>
    <row r="1595" spans="3:3">
      <c r="C1595">
        <f t="shared" si="33"/>
        <v>1793</v>
      </c>
    </row>
    <row r="1596" spans="3:3">
      <c r="C1596">
        <f t="shared" si="33"/>
        <v>1794</v>
      </c>
    </row>
    <row r="1597" spans="3:3">
      <c r="C1597">
        <f t="shared" si="33"/>
        <v>1795</v>
      </c>
    </row>
    <row r="1598" spans="3:3">
      <c r="C1598">
        <f t="shared" si="33"/>
        <v>1796</v>
      </c>
    </row>
    <row r="1599" spans="3:3">
      <c r="C1599">
        <f t="shared" si="33"/>
        <v>1797</v>
      </c>
    </row>
    <row r="1600" spans="3:3">
      <c r="C1600">
        <f t="shared" si="33"/>
        <v>1798</v>
      </c>
    </row>
    <row r="1601" spans="3:3">
      <c r="C1601">
        <f t="shared" si="33"/>
        <v>1799</v>
      </c>
    </row>
    <row r="1602" spans="3:3">
      <c r="C1602">
        <f t="shared" si="33"/>
        <v>1800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09576e-96e4-4b5e-9c0c-20bf8641ddab" xsi:nil="true"/>
    <lcf76f155ced4ddcb4097134ff3c332f xmlns="457f5058-81e3-4071-a6ca-987b21a887f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48B394A967824C9B935BBA2352C3E8" ma:contentTypeVersion="15" ma:contentTypeDescription="Create a new document." ma:contentTypeScope="" ma:versionID="fed6c8c0c1ec548fd1c60682750553b5">
  <xsd:schema xmlns:xsd="http://www.w3.org/2001/XMLSchema" xmlns:xs="http://www.w3.org/2001/XMLSchema" xmlns:p="http://schemas.microsoft.com/office/2006/metadata/properties" xmlns:ns2="457f5058-81e3-4071-a6ca-987b21a887fa" xmlns:ns3="3d09576e-96e4-4b5e-9c0c-20bf8641ddab" targetNamespace="http://schemas.microsoft.com/office/2006/metadata/properties" ma:root="true" ma:fieldsID="89864f4d9b41b53ded2bb168b64f2019" ns2:_="" ns3:_="">
    <xsd:import namespace="457f5058-81e3-4071-a6ca-987b21a887fa"/>
    <xsd:import namespace="3d09576e-96e4-4b5e-9c0c-20bf8641dd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f5058-81e3-4071-a6ca-987b21a887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a80fd7-8f0c-438a-a486-9dc9bce9ce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9576e-96e4-4b5e-9c0c-20bf8641dd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f12dae-51e7-448b-b372-3fb018b37941}" ma:internalName="TaxCatchAll" ma:showField="CatchAllData" ma:web="3d09576e-96e4-4b5e-9c0c-20bf8641dd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85F1A7-A760-44A7-BFEB-910285C011B5}"/>
</file>

<file path=customXml/itemProps2.xml><?xml version="1.0" encoding="utf-8"?>
<ds:datastoreItem xmlns:ds="http://schemas.openxmlformats.org/officeDocument/2006/customXml" ds:itemID="{4A4C7B2B-F5B7-43D1-8CA9-1ED3E22A9847}"/>
</file>

<file path=customXml/itemProps3.xml><?xml version="1.0" encoding="utf-8"?>
<ds:datastoreItem xmlns:ds="http://schemas.openxmlformats.org/officeDocument/2006/customXml" ds:itemID="{EE7D2E00-3B7E-42FB-8730-40EA6D3EDE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Blossom Fernandez</dc:creator>
  <cp:keywords/>
  <dc:description/>
  <cp:lastModifiedBy>Nosh6252</cp:lastModifiedBy>
  <cp:revision/>
  <dcterms:created xsi:type="dcterms:W3CDTF">2024-03-17T22:20:01Z</dcterms:created>
  <dcterms:modified xsi:type="dcterms:W3CDTF">2026-06-24T04:10:15Z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0x0101001848B394A967824C9B935BBA2352C3E8</vt:lpwstr>
  </property>
  <property fmtid="{D5CDD505-2E9C-101B-9397-08002B2CF9AE}" pid="3" name="MediaServiceImageTags">
    <vt:lpwstr/>
  </property>
</Properties>
</file>