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<sst xmlns="http://schemas.openxmlformats.org/spreadsheetml/2006/main" count="12" uniqueCount="11">
  <si>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a</t>
  </si>
  <si>
    <t xml:space="preserve">log10 Ve</t>
  </si>
  <si>
    <t xml:space="preserve">log10 G(Ve)</t>
  </si>
  <si>
    <t xml:space="preserve">local slope (n)</t>
  </si>
  <si>
    <t xml:space="preserve">gamma</t>
  </si>
  <si>
    <t xml:space="preserve">b</t>
  </si>
  <si>
    <t xml:space="preserve">gamma avg</t>
  </si>
  <si>
    <t xml:space="preserve">gamma std dev</t>
  </si>
  <si>
    <t xml:space="preserve">mu</t>
  </si>
  <si>
    <t xml:space="preserve">b avg</t>
  </si>
  <si>
    <t xml:space="preserve">b std dev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</si>
</sst>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12"/>
      <color rgb="FF595959"/>
      <name val="Calibri"/>
      <family val="2"/>
    </font>
    <font>
      <sz val="9"/>
      <color rgb="FF595959"/>
      <name val="Calibri"/>
      <family val="2"/>
    </font>
    <font>
      <sz val="10.5"/>
      <color rgb="FF595959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Sheet1!$D$2:$D$40</c:f>
              <c:numCache>
                <c:formatCode>General</c:formatCode>
                <c:ptCount val="39"/>
                <c:pt idx="0">
                  <c:v>1.0343762288744</c:v>
                </c:pt>
                <c:pt idx="1">
                  <c:v>1.23466342648845</c:v>
                </c:pt>
                <c:pt idx="2">
                  <c:v>1.39949514398117</c:v>
                </c:pt>
                <c:pt idx="3">
                  <c:v>1.54841577377664</c:v>
                </c:pt>
                <c:pt idx="4">
                  <c:v>1.71036208991494</c:v>
                </c:pt>
                <c:pt idx="5">
                  <c:v>1.89025273390036</c:v>
                </c:pt>
                <c:pt idx="6">
                  <c:v>2.00671309234507</c:v>
                </c:pt>
                <c:pt idx="7">
                  <c:v>2.13639489671931</c:v>
                </c:pt>
                <c:pt idx="8">
                  <c:v>2.24202530197984</c:v>
                </c:pt>
                <c:pt idx="9">
                  <c:v>2.3287247873633</c:v>
                </c:pt>
                <c:pt idx="10">
                  <c:v>2.40567269137302</c:v>
                </c:pt>
                <c:pt idx="11">
                  <c:v>2.4680706168251</c:v>
                </c:pt>
                <c:pt idx="12">
                  <c:v>2.50733961117861</c:v>
                </c:pt>
                <c:pt idx="13">
                  <c:v>2.56538942891859</c:v>
                </c:pt>
                <c:pt idx="14">
                  <c:v>2.61190370595382</c:v>
                </c:pt>
                <c:pt idx="15">
                  <c:v>2.66458444714459</c:v>
                </c:pt>
                <c:pt idx="16">
                  <c:v>2.72454799513973</c:v>
                </c:pt>
                <c:pt idx="17">
                  <c:v>2.80205407047387</c:v>
                </c:pt>
                <c:pt idx="18">
                  <c:v>2.96790578558743</c:v>
                </c:pt>
                <c:pt idx="19">
                  <c:v>3.13692786921462</c:v>
                </c:pt>
                <c:pt idx="20">
                  <c:v>3.29066866062248</c:v>
                </c:pt>
                <c:pt idx="21">
                  <c:v>3.43182350558692</c:v>
                </c:pt>
                <c:pt idx="22">
                  <c:v>3.52714520048602</c:v>
                </c:pt>
                <c:pt idx="23">
                  <c:v>3.62304434993924</c:v>
                </c:pt>
                <c:pt idx="24">
                  <c:v>3.70529931146213</c:v>
                </c:pt>
                <c:pt idx="25">
                  <c:v>3.79514337788578</c:v>
                </c:pt>
                <c:pt idx="26">
                  <c:v>3.89237150668286</c:v>
                </c:pt>
                <c:pt idx="27">
                  <c:v>3.94518894289185</c:v>
                </c:pt>
                <c:pt idx="28">
                  <c:v>3.99932017010935</c:v>
                </c:pt>
                <c:pt idx="29">
                  <c:v>4.07532260024301</c:v>
                </c:pt>
                <c:pt idx="30">
                  <c:v>4.14441316945508</c:v>
                </c:pt>
                <c:pt idx="31">
                  <c:v>4.19971506682867</c:v>
                </c:pt>
                <c:pt idx="32">
                  <c:v>4.26769805589307</c:v>
                </c:pt>
                <c:pt idx="33">
                  <c:v>4.31645261239368</c:v>
                </c:pt>
                <c:pt idx="34">
                  <c:v>4.38660753341433</c:v>
                </c:pt>
                <c:pt idx="35">
                  <c:v>4.4383390036452</c:v>
                </c:pt>
                <c:pt idx="36">
                  <c:v>4.47911968408262</c:v>
                </c:pt>
                <c:pt idx="37">
                  <c:v>4.52326382138517</c:v>
                </c:pt>
                <c:pt idx="38">
                  <c:v>4.59490036452004</c:v>
                </c:pt>
              </c:numCache>
            </c:numRef>
          </c:xVal>
          <c:yVal>
            <c:numRef>
              <c:f>Sheet1!$E$2:$E$40</c:f>
              <c:numCache>
                <c:formatCode>General</c:formatCode>
                <c:ptCount val="39"/>
                <c:pt idx="0">
                  <c:v>0.0438477975835827</c:v>
                </c:pt>
                <c:pt idx="1">
                  <c:v>0.00144360779991714</c:v>
                </c:pt>
                <c:pt idx="2">
                  <c:v>-0.0469974441174922</c:v>
                </c:pt>
                <c:pt idx="3">
                  <c:v>-0.151654073471506</c:v>
                </c:pt>
                <c:pt idx="4">
                  <c:v>-0.284594529037386</c:v>
                </c:pt>
                <c:pt idx="5">
                  <c:v>-0.443718709770672</c:v>
                </c:pt>
                <c:pt idx="6">
                  <c:v>-0.614580378900973</c:v>
                </c:pt>
                <c:pt idx="7">
                  <c:v>-0.78496054533464</c:v>
                </c:pt>
                <c:pt idx="8">
                  <c:v>-0.95697708696961</c:v>
                </c:pt>
                <c:pt idx="9">
                  <c:v>-1.12590777518553</c:v>
                </c:pt>
                <c:pt idx="10">
                  <c:v>-1.29643496922244</c:v>
                </c:pt>
                <c:pt idx="11">
                  <c:v>-1.46982750142882</c:v>
                </c:pt>
                <c:pt idx="12">
                  <c:v>-1.63763497687307</c:v>
                </c:pt>
                <c:pt idx="13">
                  <c:v>-1.80821486074159</c:v>
                </c:pt>
                <c:pt idx="14">
                  <c:v>-1.97882690689832</c:v>
                </c:pt>
                <c:pt idx="15">
                  <c:v>-2.14942176031112</c:v>
                </c:pt>
                <c:pt idx="16">
                  <c:v>-2.31999630850049</c:v>
                </c:pt>
                <c:pt idx="17">
                  <c:v>-2.49052194629766</c:v>
                </c:pt>
                <c:pt idx="18">
                  <c:v>-2.64479422980503</c:v>
                </c:pt>
                <c:pt idx="19">
                  <c:v>-2.77237927824455</c:v>
                </c:pt>
                <c:pt idx="20">
                  <c:v>-2.90493217480979</c:v>
                </c:pt>
                <c:pt idx="21">
                  <c:v>-3.031436039472</c:v>
                </c:pt>
                <c:pt idx="22">
                  <c:v>-3.20348132286448</c:v>
                </c:pt>
                <c:pt idx="23">
                  <c:v>-3.37395567885648</c:v>
                </c:pt>
                <c:pt idx="24">
                  <c:v>-3.53853954387565</c:v>
                </c:pt>
                <c:pt idx="25">
                  <c:v>-3.71495931445839</c:v>
                </c:pt>
                <c:pt idx="26">
                  <c:v>-3.88542996511764</c:v>
                </c:pt>
                <c:pt idx="27">
                  <c:v>-4.0560244374105</c:v>
                </c:pt>
                <c:pt idx="28">
                  <c:v>-4.22661524671728</c:v>
                </c:pt>
                <c:pt idx="29">
                  <c:v>-4.39714507683378</c:v>
                </c:pt>
                <c:pt idx="30">
                  <c:v>-4.56769417793797</c:v>
                </c:pt>
                <c:pt idx="31">
                  <c:v>-4.7382817232945</c:v>
                </c:pt>
                <c:pt idx="32">
                  <c:v>-4.90883391244743</c:v>
                </c:pt>
                <c:pt idx="33">
                  <c:v>-5.07943971247182</c:v>
                </c:pt>
                <c:pt idx="34">
                  <c:v>-5.24998584605238</c:v>
                </c:pt>
                <c:pt idx="35">
                  <c:v>-5.42058334613143</c:v>
                </c:pt>
                <c:pt idx="36">
                  <c:v>-5.59121137815228</c:v>
                </c:pt>
                <c:pt idx="37">
                  <c:v>-5.76183003250529</c:v>
                </c:pt>
                <c:pt idx="38">
                  <c:v>-5.93237203516918</c:v>
                </c:pt>
              </c:numCache>
            </c:numRef>
          </c:yVal>
          <c:smooth val="1"/>
        </c:ser>
        <c:axId val="57054063"/>
        <c:axId val="53551731"/>
      </c:scatterChart>
      <c:valAx>
        <c:axId val="5705406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3551731"/>
        <c:crosses val="autoZero"/>
        <c:crossBetween val="midCat"/>
      </c:valAx>
      <c:valAx>
        <c:axId val="5355173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705406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gamma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Sheet1!$H$1:$H$1</c:f>
              <c:strCache>
                <c:ptCount val="1"/>
                <c:pt idx="0">
                  <c:v>gamma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Sheet1!$D$4:$D$41</c:f>
              <c:numCache>
                <c:formatCode>General</c:formatCode>
                <c:ptCount val="38"/>
                <c:pt idx="0">
                  <c:v>1.39949514398117</c:v>
                </c:pt>
                <c:pt idx="1">
                  <c:v>1.54841577377664</c:v>
                </c:pt>
                <c:pt idx="2">
                  <c:v>1.71036208991494</c:v>
                </c:pt>
                <c:pt idx="3">
                  <c:v>1.89025273390036</c:v>
                </c:pt>
                <c:pt idx="4">
                  <c:v>2.00671309234507</c:v>
                </c:pt>
                <c:pt idx="5">
                  <c:v>2.13639489671931</c:v>
                </c:pt>
                <c:pt idx="6">
                  <c:v>2.24202530197984</c:v>
                </c:pt>
                <c:pt idx="7">
                  <c:v>2.3287247873633</c:v>
                </c:pt>
                <c:pt idx="8">
                  <c:v>2.40567269137302</c:v>
                </c:pt>
                <c:pt idx="9">
                  <c:v>2.4680706168251</c:v>
                </c:pt>
                <c:pt idx="10">
                  <c:v>2.50733961117861</c:v>
                </c:pt>
                <c:pt idx="11">
                  <c:v>2.56538942891859</c:v>
                </c:pt>
                <c:pt idx="12">
                  <c:v>2.61190370595382</c:v>
                </c:pt>
                <c:pt idx="13">
                  <c:v>2.66458444714459</c:v>
                </c:pt>
                <c:pt idx="14">
                  <c:v>2.72454799513973</c:v>
                </c:pt>
                <c:pt idx="15">
                  <c:v>2.80205407047387</c:v>
                </c:pt>
                <c:pt idx="16">
                  <c:v>2.96790578558743</c:v>
                </c:pt>
                <c:pt idx="17">
                  <c:v>3.13692786921462</c:v>
                </c:pt>
                <c:pt idx="18">
                  <c:v>3.29066866062248</c:v>
                </c:pt>
                <c:pt idx="19">
                  <c:v>3.43182350558692</c:v>
                </c:pt>
                <c:pt idx="20">
                  <c:v>3.52714520048602</c:v>
                </c:pt>
                <c:pt idx="21">
                  <c:v>3.62304434993924</c:v>
                </c:pt>
                <c:pt idx="22">
                  <c:v>3.70529931146213</c:v>
                </c:pt>
                <c:pt idx="23">
                  <c:v>3.79514337788578</c:v>
                </c:pt>
                <c:pt idx="24">
                  <c:v>3.89237150668286</c:v>
                </c:pt>
                <c:pt idx="25">
                  <c:v>3.94518894289185</c:v>
                </c:pt>
                <c:pt idx="26">
                  <c:v>3.99932017010935</c:v>
                </c:pt>
                <c:pt idx="27">
                  <c:v>4.07532260024301</c:v>
                </c:pt>
                <c:pt idx="28">
                  <c:v>4.14441316945508</c:v>
                </c:pt>
                <c:pt idx="29">
                  <c:v>4.19971506682867</c:v>
                </c:pt>
                <c:pt idx="30">
                  <c:v>4.26769805589307</c:v>
                </c:pt>
                <c:pt idx="31">
                  <c:v>4.31645261239368</c:v>
                </c:pt>
                <c:pt idx="32">
                  <c:v>4.38660753341433</c:v>
                </c:pt>
                <c:pt idx="33">
                  <c:v>4.4383390036452</c:v>
                </c:pt>
                <c:pt idx="34">
                  <c:v>4.47911968408262</c:v>
                </c:pt>
                <c:pt idx="35">
                  <c:v>4.52326382138517</c:v>
                </c:pt>
                <c:pt idx="36">
                  <c:v>4.59490036452004</c:v>
                </c:pt>
              </c:numCache>
            </c:numRef>
          </c:xVal>
          <c:yVal>
            <c:numRef>
              <c:f>Sheet1!$H$4:$H$41</c:f>
              <c:numCache>
                <c:formatCode>General</c:formatCode>
                <c:ptCount val="38"/>
                <c:pt idx="0">
                  <c:v>-0.456940383402324</c:v>
                </c:pt>
                <c:pt idx="1">
                  <c:v>-0.485143341158792</c:v>
                </c:pt>
                <c:pt idx="2">
                  <c:v>-0.498314012955513</c:v>
                </c:pt>
                <c:pt idx="3">
                  <c:v>-0.578753403487757</c:v>
                </c:pt>
                <c:pt idx="4">
                  <c:v>-0.56266272797981</c:v>
                </c:pt>
                <c:pt idx="5">
                  <c:v>-0.59315850934229</c:v>
                </c:pt>
                <c:pt idx="6">
                  <c:v>-0.616055212052014</c:v>
                </c:pt>
                <c:pt idx="7">
                  <c:v>-0.631028343114273</c:v>
                </c:pt>
                <c:pt idx="8">
                  <c:v>-0.65447442169511</c:v>
                </c:pt>
                <c:pt idx="9">
                  <c:v>-0.689775469991609</c:v>
                </c:pt>
                <c:pt idx="10">
                  <c:v>-0.659720881102939</c:v>
                </c:pt>
                <c:pt idx="11">
                  <c:v>-0.678544473042707</c:v>
                </c:pt>
                <c:pt idx="12">
                  <c:v>-0.668351350533033</c:v>
                </c:pt>
                <c:pt idx="13">
                  <c:v>-0.656697951229846</c:v>
                </c:pt>
                <c:pt idx="14">
                  <c:v>-0.630218524555326</c:v>
                </c:pt>
                <c:pt idx="15">
                  <c:v>-0.507018103352279</c:v>
                </c:pt>
                <c:pt idx="16">
                  <c:v>-0.470040547313078</c:v>
                </c:pt>
                <c:pt idx="17">
                  <c:v>-0.493827967382961</c:v>
                </c:pt>
                <c:pt idx="18">
                  <c:v>-0.500590890866328</c:v>
                </c:pt>
                <c:pt idx="19">
                  <c:v>-0.606576410333672</c:v>
                </c:pt>
                <c:pt idx="20">
                  <c:v>-0.604641037920386</c:v>
                </c:pt>
                <c:pt idx="21">
                  <c:v>-0.619243235119622</c:v>
                </c:pt>
                <c:pt idx="22">
                  <c:v>-0.616990951852614</c:v>
                </c:pt>
                <c:pt idx="23">
                  <c:v>-0.602872574004795</c:v>
                </c:pt>
                <c:pt idx="24">
                  <c:v>-0.668128840110795</c:v>
                </c:pt>
                <c:pt idx="25">
                  <c:v>-0.665997748192192</c:v>
                </c:pt>
                <c:pt idx="26">
                  <c:v>-0.632404801401516</c:v>
                </c:pt>
                <c:pt idx="27">
                  <c:v>-0.64265139020676</c:v>
                </c:pt>
                <c:pt idx="28">
                  <c:v>-0.664110156825498</c:v>
                </c:pt>
                <c:pt idx="29">
                  <c:v>-0.644324065860822</c:v>
                </c:pt>
                <c:pt idx="30">
                  <c:v>-0.674805784125063</c:v>
                </c:pt>
                <c:pt idx="31">
                  <c:v>-0.641052104069453</c:v>
                </c:pt>
                <c:pt idx="32">
                  <c:v>-0.669900632003163</c:v>
                </c:pt>
                <c:pt idx="33">
                  <c:v>-0.688303097461657</c:v>
                </c:pt>
                <c:pt idx="34">
                  <c:v>-0.68254494120287</c:v>
                </c:pt>
                <c:pt idx="35">
                  <c:v>-0.638838946011767</c:v>
                </c:pt>
              </c:numCache>
            </c:numRef>
          </c:yVal>
          <c:smooth val="1"/>
        </c:ser>
        <c:axId val="74957485"/>
        <c:axId val="57652090"/>
      </c:scatterChart>
      <c:valAx>
        <c:axId val="7495748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7652090"/>
        <c:crosses val="autoZero"/>
        <c:crossBetween val="midCat"/>
      </c:valAx>
      <c:valAx>
        <c:axId val="57652090"/>
        <c:scaling>
          <c:orientation val="minMax"/>
          <c:max val="2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495748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beta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Sheet1!$D$4:$D$39</c:f>
              <c:numCache>
                <c:formatCode>General</c:formatCode>
                <c:ptCount val="36"/>
                <c:pt idx="0">
                  <c:v>1.39949514398117</c:v>
                </c:pt>
                <c:pt idx="1">
                  <c:v>1.54841577377664</c:v>
                </c:pt>
                <c:pt idx="2">
                  <c:v>1.71036208991494</c:v>
                </c:pt>
                <c:pt idx="3">
                  <c:v>1.89025273390036</c:v>
                </c:pt>
                <c:pt idx="4">
                  <c:v>2.00671309234507</c:v>
                </c:pt>
                <c:pt idx="5">
                  <c:v>2.13639489671931</c:v>
                </c:pt>
                <c:pt idx="6">
                  <c:v>2.24202530197984</c:v>
                </c:pt>
                <c:pt idx="7">
                  <c:v>2.3287247873633</c:v>
                </c:pt>
                <c:pt idx="8">
                  <c:v>2.40567269137302</c:v>
                </c:pt>
                <c:pt idx="9">
                  <c:v>2.4680706168251</c:v>
                </c:pt>
                <c:pt idx="10">
                  <c:v>2.50733961117861</c:v>
                </c:pt>
                <c:pt idx="11">
                  <c:v>2.56538942891859</c:v>
                </c:pt>
                <c:pt idx="12">
                  <c:v>2.61190370595382</c:v>
                </c:pt>
                <c:pt idx="13">
                  <c:v>2.66458444714459</c:v>
                </c:pt>
                <c:pt idx="14">
                  <c:v>2.72454799513973</c:v>
                </c:pt>
                <c:pt idx="15">
                  <c:v>2.80205407047387</c:v>
                </c:pt>
                <c:pt idx="16">
                  <c:v>2.96790578558743</c:v>
                </c:pt>
                <c:pt idx="17">
                  <c:v>3.13692786921462</c:v>
                </c:pt>
                <c:pt idx="18">
                  <c:v>3.29066866062248</c:v>
                </c:pt>
                <c:pt idx="19">
                  <c:v>3.43182350558692</c:v>
                </c:pt>
                <c:pt idx="20">
                  <c:v>3.52714520048602</c:v>
                </c:pt>
                <c:pt idx="21">
                  <c:v>3.62304434993924</c:v>
                </c:pt>
                <c:pt idx="22">
                  <c:v>3.70529931146213</c:v>
                </c:pt>
                <c:pt idx="23">
                  <c:v>3.79514337788578</c:v>
                </c:pt>
                <c:pt idx="24">
                  <c:v>3.89237150668286</c:v>
                </c:pt>
                <c:pt idx="25">
                  <c:v>3.94518894289185</c:v>
                </c:pt>
                <c:pt idx="26">
                  <c:v>3.99932017010935</c:v>
                </c:pt>
                <c:pt idx="27">
                  <c:v>4.07532260024301</c:v>
                </c:pt>
                <c:pt idx="28">
                  <c:v>4.14441316945508</c:v>
                </c:pt>
                <c:pt idx="29">
                  <c:v>4.19971506682867</c:v>
                </c:pt>
                <c:pt idx="30">
                  <c:v>4.26769805589307</c:v>
                </c:pt>
                <c:pt idx="31">
                  <c:v>4.31645261239368</c:v>
                </c:pt>
                <c:pt idx="32">
                  <c:v>4.38660753341433</c:v>
                </c:pt>
                <c:pt idx="33">
                  <c:v>4.4383390036452</c:v>
                </c:pt>
                <c:pt idx="34">
                  <c:v>4.47911968408262</c:v>
                </c:pt>
                <c:pt idx="35">
                  <c:v>4.52326382138517</c:v>
                </c:pt>
              </c:numCache>
            </c:numRef>
          </c:xVal>
          <c:yVal>
            <c:numRef>
              <c:f>Sheet1!$I$4:$I$39</c:f>
              <c:numCache>
                <c:formatCode>General</c:formatCode>
                <c:ptCount val="36"/>
                <c:pt idx="0">
                  <c:v>1.62936303184707</c:v>
                </c:pt>
                <c:pt idx="1">
                  <c:v>1.40985941902712</c:v>
                </c:pt>
                <c:pt idx="2">
                  <c:v>1.33296207835688</c:v>
                </c:pt>
                <c:pt idx="3">
                  <c:v>1.04199780026309</c:v>
                </c:pt>
                <c:pt idx="4">
                  <c:v>1.08391352429263</c:v>
                </c:pt>
                <c:pt idx="5">
                  <c:v>1.00886671289325</c:v>
                </c:pt>
                <c:pt idx="6">
                  <c:v>0.963138116496652</c:v>
                </c:pt>
                <c:pt idx="7">
                  <c:v>0.937030373641969</c:v>
                </c:pt>
                <c:pt idx="8">
                  <c:v>0.901030195509784</c:v>
                </c:pt>
                <c:pt idx="9">
                  <c:v>0.855745236593543</c:v>
                </c:pt>
                <c:pt idx="10">
                  <c:v>0.893681361829761</c:v>
                </c:pt>
                <c:pt idx="11">
                  <c:v>0.869149852084798</c:v>
                </c:pt>
                <c:pt idx="12">
                  <c:v>0.882092279619016</c:v>
                </c:pt>
                <c:pt idx="13">
                  <c:v>0.897886587718063</c:v>
                </c:pt>
                <c:pt idx="14">
                  <c:v>0.938375183365909</c:v>
                </c:pt>
                <c:pt idx="15">
                  <c:v>1.28852055516835</c:v>
                </c:pt>
                <c:pt idx="16">
                  <c:v>1.51619160909444</c:v>
                </c:pt>
                <c:pt idx="17">
                  <c:v>1.35774217324844</c:v>
                </c:pt>
                <c:pt idx="18">
                  <c:v>1.32089167832933</c:v>
                </c:pt>
                <c:pt idx="19">
                  <c:v>0.981141387375357</c:v>
                </c:pt>
                <c:pt idx="20">
                  <c:v>0.984971571618479</c:v>
                </c:pt>
                <c:pt idx="21">
                  <c:v>0.957350721144291</c:v>
                </c:pt>
                <c:pt idx="22">
                  <c:v>0.961425957672089</c:v>
                </c:pt>
                <c:pt idx="23">
                  <c:v>0.988519418925994</c:v>
                </c:pt>
                <c:pt idx="24">
                  <c:v>0.882383579100381</c:v>
                </c:pt>
                <c:pt idx="25">
                  <c:v>0.885193199533919</c:v>
                </c:pt>
                <c:pt idx="26">
                  <c:v>0.934761259369557</c:v>
                </c:pt>
                <c:pt idx="27">
                  <c:v>0.918503040509023</c:v>
                </c:pt>
                <c:pt idx="28">
                  <c:v>0.887711967763644</c:v>
                </c:pt>
                <c:pt idx="29">
                  <c:v>0.915950530157275</c:v>
                </c:pt>
                <c:pt idx="30">
                  <c:v>0.873807380894256</c:v>
                </c:pt>
                <c:pt idx="31">
                  <c:v>0.920969455664775</c:v>
                </c:pt>
                <c:pt idx="32">
                  <c:v>0.880074695605744</c:v>
                </c:pt>
                <c:pt idx="33">
                  <c:v>0.857454341394849</c:v>
                </c:pt>
                <c:pt idx="34">
                  <c:v>0.864276457724958</c:v>
                </c:pt>
                <c:pt idx="35">
                  <c:v>0.924425088810761</c:v>
                </c:pt>
              </c:numCache>
            </c:numRef>
          </c:yVal>
          <c:smooth val="1"/>
        </c:ser>
        <c:axId val="76266696"/>
        <c:axId val="57414474"/>
      </c:scatterChart>
      <c:valAx>
        <c:axId val="7626669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7414474"/>
        <c:crosses val="autoZero"/>
        <c:crossBetween val="midCat"/>
      </c:valAx>
      <c:valAx>
        <c:axId val="5741447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626669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Sheet1!$D$4:$D$39</c:f>
              <c:numCache>
                <c:formatCode>General</c:formatCode>
                <c:ptCount val="36"/>
                <c:pt idx="0">
                  <c:v>1.39949514398117</c:v>
                </c:pt>
                <c:pt idx="1">
                  <c:v>1.54841577377664</c:v>
                </c:pt>
                <c:pt idx="2">
                  <c:v>1.71036208991494</c:v>
                </c:pt>
                <c:pt idx="3">
                  <c:v>1.89025273390036</c:v>
                </c:pt>
                <c:pt idx="4">
                  <c:v>2.00671309234507</c:v>
                </c:pt>
                <c:pt idx="5">
                  <c:v>2.13639489671931</c:v>
                </c:pt>
                <c:pt idx="6">
                  <c:v>2.24202530197984</c:v>
                </c:pt>
                <c:pt idx="7">
                  <c:v>2.3287247873633</c:v>
                </c:pt>
                <c:pt idx="8">
                  <c:v>2.40567269137302</c:v>
                </c:pt>
                <c:pt idx="9">
                  <c:v>2.4680706168251</c:v>
                </c:pt>
                <c:pt idx="10">
                  <c:v>2.50733961117861</c:v>
                </c:pt>
                <c:pt idx="11">
                  <c:v>2.56538942891859</c:v>
                </c:pt>
                <c:pt idx="12">
                  <c:v>2.61190370595382</c:v>
                </c:pt>
                <c:pt idx="13">
                  <c:v>2.66458444714459</c:v>
                </c:pt>
                <c:pt idx="14">
                  <c:v>2.72454799513973</c:v>
                </c:pt>
                <c:pt idx="15">
                  <c:v>2.80205407047387</c:v>
                </c:pt>
                <c:pt idx="16">
                  <c:v>2.96790578558743</c:v>
                </c:pt>
                <c:pt idx="17">
                  <c:v>3.13692786921462</c:v>
                </c:pt>
                <c:pt idx="18">
                  <c:v>3.29066866062248</c:v>
                </c:pt>
                <c:pt idx="19">
                  <c:v>3.43182350558692</c:v>
                </c:pt>
                <c:pt idx="20">
                  <c:v>3.52714520048602</c:v>
                </c:pt>
                <c:pt idx="21">
                  <c:v>3.62304434993924</c:v>
                </c:pt>
                <c:pt idx="22">
                  <c:v>3.70529931146213</c:v>
                </c:pt>
                <c:pt idx="23">
                  <c:v>3.79514337788578</c:v>
                </c:pt>
                <c:pt idx="24">
                  <c:v>3.89237150668286</c:v>
                </c:pt>
                <c:pt idx="25">
                  <c:v>3.94518894289185</c:v>
                </c:pt>
                <c:pt idx="26">
                  <c:v>3.99932017010935</c:v>
                </c:pt>
                <c:pt idx="27">
                  <c:v>4.07532260024301</c:v>
                </c:pt>
                <c:pt idx="28">
                  <c:v>4.14441316945508</c:v>
                </c:pt>
                <c:pt idx="29">
                  <c:v>4.19971506682867</c:v>
                </c:pt>
                <c:pt idx="30">
                  <c:v>4.26769805589307</c:v>
                </c:pt>
                <c:pt idx="31">
                  <c:v>4.31645261239368</c:v>
                </c:pt>
                <c:pt idx="32">
                  <c:v>4.38660753341433</c:v>
                </c:pt>
                <c:pt idx="33">
                  <c:v>4.4383390036452</c:v>
                </c:pt>
                <c:pt idx="34">
                  <c:v>4.47911968408262</c:v>
                </c:pt>
                <c:pt idx="35">
                  <c:v>4.52326382138517</c:v>
                </c:pt>
              </c:numCache>
            </c:numRef>
          </c:xVal>
          <c:yVal>
            <c:numRef>
              <c:f>Sheet1!$F$4:$F$39</c:f>
              <c:numCache>
                <c:formatCode>General</c:formatCode>
                <c:ptCount val="36"/>
                <c:pt idx="0">
                  <c:v>-0.702767840142437</c:v>
                </c:pt>
                <c:pt idx="1">
                  <c:v>-0.820892124846795</c:v>
                </c:pt>
                <c:pt idx="2">
                  <c:v>-0.884560626433595</c:v>
                </c:pt>
                <c:pt idx="3">
                  <c:v>-1.46712298856111</c:v>
                </c:pt>
                <c:pt idx="4">
                  <c:v>-1.3138324783173</c:v>
                </c:pt>
                <c:pt idx="5">
                  <c:v>-1.62847563834204</c:v>
                </c:pt>
                <c:pt idx="6">
                  <c:v>-1.94846240976821</c:v>
                </c:pt>
                <c:pt idx="7">
                  <c:v>-2.21613825914438</c:v>
                </c:pt>
                <c:pt idx="8">
                  <c:v>-2.77881886216781</c:v>
                </c:pt>
                <c:pt idx="9">
                  <c:v>-4.27328171263063</c:v>
                </c:pt>
                <c:pt idx="10">
                  <c:v>-2.93850851750457</c:v>
                </c:pt>
                <c:pt idx="11">
                  <c:v>-3.66795007966066</c:v>
                </c:pt>
                <c:pt idx="12">
                  <c:v>-3.2382773961937</c:v>
                </c:pt>
                <c:pt idx="13">
                  <c:v>-2.84463734873051</c:v>
                </c:pt>
                <c:pt idx="14">
                  <c:v>-2.20015833677565</c:v>
                </c:pt>
                <c:pt idx="15">
                  <c:v>-0.930182020739061</c:v>
                </c:pt>
                <c:pt idx="16">
                  <c:v>-0.754842477986087</c:v>
                </c:pt>
                <c:pt idx="17">
                  <c:v>-0.862184299634501</c:v>
                </c:pt>
                <c:pt idx="18">
                  <c:v>-0.896206323587968</c:v>
                </c:pt>
                <c:pt idx="19">
                  <c:v>-1.80489114859522</c:v>
                </c:pt>
                <c:pt idx="20">
                  <c:v>-1.77764200166508</c:v>
                </c:pt>
                <c:pt idx="21">
                  <c:v>-2.00089893633188</c:v>
                </c:pt>
                <c:pt idx="22">
                  <c:v>-1.96362183508983</c:v>
                </c:pt>
                <c:pt idx="23">
                  <c:v>-1.7533058875897</c:v>
                </c:pt>
                <c:pt idx="24">
                  <c:v>-3.22988930431696</c:v>
                </c:pt>
                <c:pt idx="25">
                  <c:v>-3.1514306635123</c:v>
                </c:pt>
                <c:pt idx="26">
                  <c:v>-2.24374180952637</c:v>
                </c:pt>
                <c:pt idx="27">
                  <c:v>-2.4684859749917</c:v>
                </c:pt>
                <c:pt idx="28">
                  <c:v>-3.08465990242853</c:v>
                </c:pt>
                <c:pt idx="29">
                  <c:v>-2.50874801917532</c:v>
                </c:pt>
                <c:pt idx="30">
                  <c:v>-3.49927908835057</c:v>
                </c:pt>
                <c:pt idx="31">
                  <c:v>-2.43099316625784</c:v>
                </c:pt>
                <c:pt idx="32">
                  <c:v>-3.29775085296629</c:v>
                </c:pt>
                <c:pt idx="33">
                  <c:v>-4.18404082988971</c:v>
                </c:pt>
                <c:pt idx="34">
                  <c:v>-3.86503542211379</c:v>
                </c:pt>
                <c:pt idx="35">
                  <c:v>-2.38065650854775</c:v>
                </c:pt>
              </c:numCache>
            </c:numRef>
          </c:yVal>
          <c:smooth val="0"/>
        </c:ser>
        <c:axId val="65682124"/>
        <c:axId val="90981434"/>
      </c:scatterChart>
      <c:valAx>
        <c:axId val="656821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0981434"/>
        <c:crosses val="autoZero"/>
        <c:crossBetween val="midCat"/>
      </c:valAx>
      <c:valAx>
        <c:axId val="9098143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568212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Sheet2!$A$1:$A$49</c:f>
              <c:numCache>
                <c:formatCode>General</c:formatCode>
                <c:ptCount val="49"/>
                <c:pt idx="0">
                  <c:v>-5.81700242134392</c:v>
                </c:pt>
                <c:pt idx="1">
                  <c:v>-5.64581077422847</c:v>
                </c:pt>
                <c:pt idx="2">
                  <c:v>-5.51203152258918</c:v>
                </c:pt>
                <c:pt idx="3">
                  <c:v>-5.37846282259519</c:v>
                </c:pt>
                <c:pt idx="4">
                  <c:v>-5.23078058262648</c:v>
                </c:pt>
                <c:pt idx="5">
                  <c:v>-5.09013866329783</c:v>
                </c:pt>
                <c:pt idx="6">
                  <c:v>-4.94959544005293</c:v>
                </c:pt>
                <c:pt idx="7">
                  <c:v>-4.80901931811345</c:v>
                </c:pt>
                <c:pt idx="8">
                  <c:v>-4.66153447031221</c:v>
                </c:pt>
                <c:pt idx="9">
                  <c:v>-4.52806446640197</c:v>
                </c:pt>
                <c:pt idx="10">
                  <c:v>-4.3805664591229</c:v>
                </c:pt>
                <c:pt idx="11">
                  <c:v>-4.24476064789749</c:v>
                </c:pt>
                <c:pt idx="12">
                  <c:v>-4.10433585995307</c:v>
                </c:pt>
                <c:pt idx="13">
                  <c:v>-3.96625345906274</c:v>
                </c:pt>
                <c:pt idx="14">
                  <c:v>-3.82584183059616</c:v>
                </c:pt>
                <c:pt idx="15">
                  <c:v>-3.68559469560247</c:v>
                </c:pt>
                <c:pt idx="16">
                  <c:v>-3.54508437105215</c:v>
                </c:pt>
                <c:pt idx="17">
                  <c:v>-3.40714672441797</c:v>
                </c:pt>
                <c:pt idx="18">
                  <c:v>-3.26452430367562</c:v>
                </c:pt>
                <c:pt idx="19">
                  <c:v>-3.1241784725982</c:v>
                </c:pt>
                <c:pt idx="20">
                  <c:v>-2.98393133760452</c:v>
                </c:pt>
                <c:pt idx="21">
                  <c:v>-2.84368420261083</c:v>
                </c:pt>
                <c:pt idx="22">
                  <c:v>-2.70327257414425</c:v>
                </c:pt>
                <c:pt idx="23">
                  <c:v>-2.56309123653973</c:v>
                </c:pt>
                <c:pt idx="24">
                  <c:v>-2.42277830415689</c:v>
                </c:pt>
                <c:pt idx="25">
                  <c:v>-2.28246537177404</c:v>
                </c:pt>
                <c:pt idx="26">
                  <c:v>-2.1539433315286</c:v>
                </c:pt>
                <c:pt idx="27">
                  <c:v>-2.00203689917583</c:v>
                </c:pt>
                <c:pt idx="28">
                  <c:v>-1.86182266287673</c:v>
                </c:pt>
                <c:pt idx="29">
                  <c:v>-1.72160842657763</c:v>
                </c:pt>
                <c:pt idx="30">
                  <c:v>-1.58355892438187</c:v>
                </c:pt>
                <c:pt idx="31">
                  <c:v>-1.44111415659026</c:v>
                </c:pt>
                <c:pt idx="32">
                  <c:v>-1.30086702159658</c:v>
                </c:pt>
                <c:pt idx="33">
                  <c:v>-1.16061988660289</c:v>
                </c:pt>
                <c:pt idx="34">
                  <c:v>-1.02040565030379</c:v>
                </c:pt>
                <c:pt idx="35">
                  <c:v>-0.88019141400469</c:v>
                </c:pt>
                <c:pt idx="36">
                  <c:v>-0.740010076400167</c:v>
                </c:pt>
                <c:pt idx="37">
                  <c:v>-0.599795840101064</c:v>
                </c:pt>
                <c:pt idx="38">
                  <c:v>-0.459581603801959</c:v>
                </c:pt>
                <c:pt idx="39">
                  <c:v>-0.319400266197435</c:v>
                </c:pt>
                <c:pt idx="40">
                  <c:v>-0.179153131203751</c:v>
                </c:pt>
                <c:pt idx="41">
                  <c:v>-0.0178442519400832</c:v>
                </c:pt>
                <c:pt idx="42">
                  <c:v>0.124600515851533</c:v>
                </c:pt>
                <c:pt idx="43">
                  <c:v>0.267150559465802</c:v>
                </c:pt>
                <c:pt idx="44">
                  <c:v>0.407377955242736</c:v>
                </c:pt>
                <c:pt idx="45">
                  <c:v>0.545276123443423</c:v>
                </c:pt>
                <c:pt idx="46">
                  <c:v>0.685325866269629</c:v>
                </c:pt>
                <c:pt idx="47">
                  <c:v>0.825638798652471</c:v>
                </c:pt>
                <c:pt idx="48">
                  <c:v>0.954154259158997</c:v>
                </c:pt>
              </c:numCache>
            </c:numRef>
          </c:xVal>
          <c:yVal>
            <c:numRef>
              <c:f>Sheet2!$B$1:$B$49</c:f>
              <c:numCache>
                <c:formatCode>General</c:formatCode>
                <c:ptCount val="49"/>
                <c:pt idx="0">
                  <c:v>0.11321361968357</c:v>
                </c:pt>
                <c:pt idx="1">
                  <c:v>-0.0552968778198881</c:v>
                </c:pt>
                <c:pt idx="2">
                  <c:v>-0.176129459183059</c:v>
                </c:pt>
                <c:pt idx="3">
                  <c:v>-0.317704385489983</c:v>
                </c:pt>
                <c:pt idx="4">
                  <c:v>-0.468894002285988</c:v>
                </c:pt>
                <c:pt idx="5">
                  <c:v>-0.613655778138723</c:v>
                </c:pt>
                <c:pt idx="6">
                  <c:v>-0.768140528183841</c:v>
                </c:pt>
                <c:pt idx="7">
                  <c:v>-0.919384286831498</c:v>
                </c:pt>
                <c:pt idx="8">
                  <c:v>-1.09001985201227</c:v>
                </c:pt>
                <c:pt idx="9">
                  <c:v>-1.24131775251158</c:v>
                </c:pt>
                <c:pt idx="10">
                  <c:v>-1.41065692113336</c:v>
                </c:pt>
                <c:pt idx="11">
                  <c:v>-1.56517776574625</c:v>
                </c:pt>
                <c:pt idx="12">
                  <c:v>-1.73133008482223</c:v>
                </c:pt>
                <c:pt idx="13">
                  <c:v>-1.89490765806412</c:v>
                </c:pt>
                <c:pt idx="14">
                  <c:v>-2.06235637369909</c:v>
                </c:pt>
                <c:pt idx="15">
                  <c:v>-2.24601004632136</c:v>
                </c:pt>
                <c:pt idx="16">
                  <c:v>-2.40373578776394</c:v>
                </c:pt>
                <c:pt idx="17">
                  <c:v>-2.58157372315466</c:v>
                </c:pt>
                <c:pt idx="18">
                  <c:v>-2.76456115021355</c:v>
                </c:pt>
                <c:pt idx="19">
                  <c:v>-2.93849184864344</c:v>
                </c:pt>
                <c:pt idx="20">
                  <c:v>-3.12214552126571</c:v>
                </c:pt>
                <c:pt idx="21">
                  <c:v>-3.30579919388798</c:v>
                </c:pt>
                <c:pt idx="22">
                  <c:v>-3.47324790952295</c:v>
                </c:pt>
                <c:pt idx="23">
                  <c:v>-3.66338356494014</c:v>
                </c:pt>
                <c:pt idx="24">
                  <c:v>-3.84055525476749</c:v>
                </c:pt>
                <c:pt idx="25">
                  <c:v>-4.01772694459483</c:v>
                </c:pt>
                <c:pt idx="26">
                  <c:v>-4.18980328460566</c:v>
                </c:pt>
                <c:pt idx="27">
                  <c:v>-4.3915162726343</c:v>
                </c:pt>
                <c:pt idx="28">
                  <c:v>-4.57841093665403</c:v>
                </c:pt>
                <c:pt idx="29">
                  <c:v>-4.76530560067376</c:v>
                </c:pt>
                <c:pt idx="30">
                  <c:v>-4.93212416531312</c:v>
                </c:pt>
                <c:pt idx="31">
                  <c:v>-5.1326129459183</c:v>
                </c:pt>
                <c:pt idx="32">
                  <c:v>-5.31626661854057</c:v>
                </c:pt>
                <c:pt idx="33">
                  <c:v>-5.49992029116284</c:v>
                </c:pt>
                <c:pt idx="34">
                  <c:v>-5.68681495518257</c:v>
                </c:pt>
                <c:pt idx="35">
                  <c:v>-5.87370961920231</c:v>
                </c:pt>
                <c:pt idx="36">
                  <c:v>-6.0638452746195</c:v>
                </c:pt>
                <c:pt idx="37">
                  <c:v>-6.25073993863923</c:v>
                </c:pt>
                <c:pt idx="38">
                  <c:v>-6.43763460265896</c:v>
                </c:pt>
                <c:pt idx="39">
                  <c:v>-6.62777025807615</c:v>
                </c:pt>
                <c:pt idx="40">
                  <c:v>-6.81142393069843</c:v>
                </c:pt>
                <c:pt idx="41">
                  <c:v>-7.02019491066594</c:v>
                </c:pt>
                <c:pt idx="42">
                  <c:v>-7.22068369127113</c:v>
                </c:pt>
                <c:pt idx="43">
                  <c:v>-7.41080129940444</c:v>
                </c:pt>
                <c:pt idx="44">
                  <c:v>-7.59639956686518</c:v>
                </c:pt>
                <c:pt idx="45">
                  <c:v>-7.77812669193286</c:v>
                </c:pt>
                <c:pt idx="46">
                  <c:v>-7.9812263129399</c:v>
                </c:pt>
                <c:pt idx="47">
                  <c:v>-8.15839800276725</c:v>
                </c:pt>
                <c:pt idx="48">
                  <c:v>-8.33112254105757</c:v>
                </c:pt>
              </c:numCache>
            </c:numRef>
          </c:yVal>
          <c:smooth val="1"/>
        </c:ser>
        <c:axId val="69435843"/>
        <c:axId val="15481051"/>
      </c:scatterChart>
      <c:valAx>
        <c:axId val="6943584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5481051"/>
        <c:crosses val="autoZero"/>
        <c:crossBetween val="midCat"/>
      </c:valAx>
      <c:valAx>
        <c:axId val="1548105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943584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384840</xdr:colOff>
      <xdr:row>1</xdr:row>
      <xdr:rowOff>57960</xdr:rowOff>
    </xdr:from>
    <xdr:to>
      <xdr:col>24</xdr:col>
      <xdr:colOff>78840</xdr:colOff>
      <xdr:row>16</xdr:row>
      <xdr:rowOff>37800</xdr:rowOff>
    </xdr:to>
    <xdr:graphicFrame>
      <xdr:nvGraphicFramePr>
        <xdr:cNvPr id="0" name="Chart 1"/>
        <xdr:cNvGraphicFramePr/>
      </xdr:nvGraphicFramePr>
      <xdr:xfrm>
        <a:off x="10070280" y="232920"/>
        <a:ext cx="4515120" cy="260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111960</xdr:colOff>
      <xdr:row>16</xdr:row>
      <xdr:rowOff>44280</xdr:rowOff>
    </xdr:from>
    <xdr:to>
      <xdr:col>22</xdr:col>
      <xdr:colOff>416160</xdr:colOff>
      <xdr:row>31</xdr:row>
      <xdr:rowOff>158760</xdr:rowOff>
    </xdr:to>
    <xdr:graphicFrame>
      <xdr:nvGraphicFramePr>
        <xdr:cNvPr id="1" name="Chart 2"/>
        <xdr:cNvGraphicFramePr/>
      </xdr:nvGraphicFramePr>
      <xdr:xfrm>
        <a:off x="9194760" y="2848320"/>
        <a:ext cx="452268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168840</xdr:colOff>
      <xdr:row>1</xdr:row>
      <xdr:rowOff>26280</xdr:rowOff>
    </xdr:from>
    <xdr:to>
      <xdr:col>22</xdr:col>
      <xdr:colOff>473040</xdr:colOff>
      <xdr:row>16</xdr:row>
      <xdr:rowOff>139680</xdr:rowOff>
    </xdr:to>
    <xdr:graphicFrame>
      <xdr:nvGraphicFramePr>
        <xdr:cNvPr id="2" name="Chart 3"/>
        <xdr:cNvGraphicFramePr/>
      </xdr:nvGraphicFramePr>
      <xdr:xfrm>
        <a:off x="9251640" y="201240"/>
        <a:ext cx="452268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23</xdr:col>
      <xdr:colOff>461880</xdr:colOff>
      <xdr:row>2</xdr:row>
      <xdr:rowOff>75960</xdr:rowOff>
    </xdr:from>
    <xdr:to>
      <xdr:col>33</xdr:col>
      <xdr:colOff>195480</xdr:colOff>
      <xdr:row>20</xdr:row>
      <xdr:rowOff>160920</xdr:rowOff>
    </xdr:to>
    <xdr:graphicFrame>
      <xdr:nvGraphicFramePr>
        <xdr:cNvPr id="3" name=""/>
        <xdr:cNvGraphicFramePr/>
      </xdr:nvGraphicFramePr>
      <xdr:xfrm>
        <a:off x="14365800" y="4262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333360</xdr:colOff>
      <xdr:row>3</xdr:row>
      <xdr:rowOff>42840</xdr:rowOff>
    </xdr:from>
    <xdr:to>
      <xdr:col>14</xdr:col>
      <xdr:colOff>28080</xdr:colOff>
      <xdr:row>18</xdr:row>
      <xdr:rowOff>70920</xdr:rowOff>
    </xdr:to>
    <xdr:graphicFrame>
      <xdr:nvGraphicFramePr>
        <xdr:cNvPr id="4" name="Chart 1"/>
        <xdr:cNvGraphicFramePr/>
      </xdr:nvGraphicFramePr>
      <xdr:xfrm>
        <a:off x="3948840" y="595080"/>
        <a:ext cx="4515840" cy="2790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9" activeCellId="0" sqref="O9"/>
    </sheetView>
  </sheetViews>
  <sheetFormatPr defaultColWidth="8.55078125" defaultRowHeight="13.8" zeroHeight="false" outlineLevelRow="0" outlineLevelCol="0"/>
  <cols>
    <col collapsed="false" customWidth="true" hidden="false" outlineLevel="0" max="3" min="3" style="0" width="2.64"/>
    <col collapsed="false" customWidth="true" hidden="false" outlineLevel="0" max="5" min="4" style="0" width="10.36"/>
    <col collapsed="false" customWidth="true" hidden="false" outlineLevel="0" max="6" min="6" style="0" width="12.45"/>
    <col collapsed="false" customWidth="true" hidden="false" outlineLevel="0" max="10" min="10" style="0" width="2.7"/>
    <col collapsed="false" customWidth="true" hidden="false" outlineLevel="0" max="11" min="11" style="0" width="13.36"/>
  </cols>
  <sheetData>
    <row r="1" customFormat="false" ht="13.8" hidden="false" customHeight="false" outlineLevel="0" collapsed="false">
      <c r="A1" s="0" t="s">
        <v>0</v>
      </c>
      <c r="B1" s="0" t="n">
        <v>0.7</v>
      </c>
      <c r="D1" s="0" t="s">
        <v>1</v>
      </c>
      <c r="E1" s="0" t="s">
        <v>2</v>
      </c>
      <c r="F1" s="0" t="s">
        <v>3</v>
      </c>
      <c r="H1" s="0" t="s">
        <v>4</v>
      </c>
      <c r="I1" s="0" t="s">
        <v>5</v>
      </c>
      <c r="N1" s="0" t="n">
        <f aca="false">SUM(N2:N39)/SUM(M2:M39)</f>
        <v>-1.67846631705786</v>
      </c>
    </row>
    <row r="2" customFormat="false" ht="13.8" hidden="false" customHeight="false" outlineLevel="0" collapsed="false">
      <c r="A2" s="0" t="s">
        <v>5</v>
      </c>
      <c r="B2" s="0" t="n">
        <f aca="false">L6</f>
        <v>1.02075993951793</v>
      </c>
      <c r="D2" s="0" t="n">
        <v>1.0343762288744</v>
      </c>
      <c r="E2" s="0" t="n">
        <v>0.0438477975835827</v>
      </c>
      <c r="F2" s="0" t="n">
        <f aca="false">(E3-E2)/(D3-D2)</f>
        <v>-0.21171692593841</v>
      </c>
      <c r="H2" s="0" t="n">
        <f aca="false">(3-$B$1)/(-3+$B$1*$B$2/(F2/2))</f>
        <v>-0.235900331141204</v>
      </c>
      <c r="I2" s="0" t="n">
        <f aca="false">9*$B$4*F2/2/($B$1*(3*$B$4-2*F2/2)+6*F2/2)</f>
        <v>-1.07942022756183</v>
      </c>
      <c r="K2" s="0" t="s">
        <v>6</v>
      </c>
      <c r="L2" s="0" t="n">
        <f aca="false">AVERAGE(H4:H39)</f>
        <v>-0.610963978646129</v>
      </c>
      <c r="M2" s="0" t="n">
        <f aca="false">D3-D2</f>
        <v>0.20028719761405</v>
      </c>
      <c r="N2" s="0" t="n">
        <f aca="false">F2*M2</f>
        <v>-0.0424041897836656</v>
      </c>
    </row>
    <row r="3" customFormat="false" ht="13.8" hidden="false" customHeight="false" outlineLevel="0" collapsed="false">
      <c r="D3" s="0" t="n">
        <v>1.23466342648845</v>
      </c>
      <c r="E3" s="0" t="n">
        <v>0.00144360779991714</v>
      </c>
      <c r="F3" s="0" t="n">
        <f aca="false">(E4-E3)/(D4-D3)</f>
        <v>-0.29388186117486</v>
      </c>
      <c r="G3" s="0" t="n">
        <f aca="false">(F3+F2)/2</f>
        <v>-0.252799393556635</v>
      </c>
      <c r="H3" s="0" t="n">
        <f aca="false">(3-$B$1)/(-3+$B$1*$B$2/(F3/2))</f>
        <v>-0.292519800104111</v>
      </c>
      <c r="I3" s="0" t="n">
        <f aca="false">9*$B$4*F3/2/($B$1*(3*$B$4-2*F3/2)+6*F3/2)</f>
        <v>-3.22412267256452</v>
      </c>
      <c r="K3" s="0" t="s">
        <v>7</v>
      </c>
      <c r="L3" s="0" t="n">
        <f aca="false">STDEV(H4:H39)</f>
        <v>0.0688675593933761</v>
      </c>
      <c r="M3" s="0" t="n">
        <f aca="false">D4-D3</f>
        <v>0.16483171749272</v>
      </c>
      <c r="N3" s="0" t="n">
        <f aca="false">F3*M3</f>
        <v>-0.0484410519174093</v>
      </c>
    </row>
    <row r="4" customFormat="false" ht="13.8" hidden="false" customHeight="false" outlineLevel="0" collapsed="false">
      <c r="A4" s="0" t="s">
        <v>8</v>
      </c>
      <c r="B4" s="0" t="n">
        <v>0.4</v>
      </c>
      <c r="D4" s="0" t="n">
        <v>1.39949514398117</v>
      </c>
      <c r="E4" s="0" t="n">
        <v>-0.0469974441174922</v>
      </c>
      <c r="F4" s="0" t="n">
        <f aca="false">(E5-E4)/(D5-D4)</f>
        <v>-0.702767840142437</v>
      </c>
      <c r="G4" s="0" t="n">
        <f aca="false">(F4+F3)/2</f>
        <v>-0.498324850658648</v>
      </c>
      <c r="H4" s="0" t="n">
        <f aca="false">(3-$B$1)/(-3+$B$1*$B$2/(F4/2))</f>
        <v>-0.456940383402324</v>
      </c>
      <c r="I4" s="0" t="n">
        <f aca="false">9*$B$4*F4/2/($B$1*(3*$B$4-2*F4/2)+6*F4/2)</f>
        <v>1.62936303184707</v>
      </c>
      <c r="M4" s="0" t="n">
        <f aca="false">D5-D4</f>
        <v>0.14892062979547</v>
      </c>
      <c r="N4" s="0" t="n">
        <f aca="false">F4*M4</f>
        <v>-0.104656629354014</v>
      </c>
    </row>
    <row r="5" customFormat="false" ht="13.8" hidden="false" customHeight="false" outlineLevel="0" collapsed="false">
      <c r="D5" s="0" t="n">
        <v>1.54841577377664</v>
      </c>
      <c r="E5" s="0" t="n">
        <v>-0.151654073471506</v>
      </c>
      <c r="F5" s="0" t="n">
        <f aca="false">(E6-E5)/(D6-D5)</f>
        <v>-0.820892124846795</v>
      </c>
      <c r="G5" s="0" t="n">
        <f aca="false">(F5+F4)/2</f>
        <v>-0.761829982494616</v>
      </c>
      <c r="H5" s="0" t="n">
        <f aca="false">(3-$B$1)/(-3+$B$1*$B$2/(F5/2))</f>
        <v>-0.485143341158792</v>
      </c>
      <c r="I5" s="0" t="n">
        <f aca="false">9*$B$4*F5/2/($B$1*(3*$B$4-2*F5/2)+6*F5/2)</f>
        <v>1.40985941902712</v>
      </c>
      <c r="M5" s="0" t="n">
        <f aca="false">D6-D5</f>
        <v>0.1619463161383</v>
      </c>
      <c r="N5" s="0" t="n">
        <f aca="false">F5*M5</f>
        <v>-0.13294045556588</v>
      </c>
    </row>
    <row r="6" customFormat="false" ht="13.8" hidden="false" customHeight="false" outlineLevel="0" collapsed="false">
      <c r="D6" s="0" t="n">
        <v>1.71036208991494</v>
      </c>
      <c r="E6" s="0" t="n">
        <v>-0.284594529037386</v>
      </c>
      <c r="F6" s="0" t="n">
        <f aca="false">(E7-E6)/(D7-D6)</f>
        <v>-0.884560626433595</v>
      </c>
      <c r="G6" s="0" t="n">
        <f aca="false">(F6+F5)/2</f>
        <v>-0.852726375640195</v>
      </c>
      <c r="H6" s="0" t="n">
        <f aca="false">(3-$B$1)/(-3+$B$1*$B$2/(F6/2))</f>
        <v>-0.498314012955513</v>
      </c>
      <c r="I6" s="0" t="n">
        <f aca="false">9*$B$4*F6/2/($B$1*(3*$B$4-2*F6/2)+6*F6/2)</f>
        <v>1.33296207835688</v>
      </c>
      <c r="K6" s="0" t="s">
        <v>9</v>
      </c>
      <c r="L6" s="0" t="n">
        <f aca="false">AVERAGE(I4:I39)</f>
        <v>1.02075993951793</v>
      </c>
      <c r="M6" s="0" t="n">
        <f aca="false">D7-D6</f>
        <v>0.17989064398542</v>
      </c>
      <c r="N6" s="0" t="n">
        <f aca="false">F6*M6</f>
        <v>-0.159124180733286</v>
      </c>
    </row>
    <row r="7" customFormat="false" ht="13.8" hidden="false" customHeight="false" outlineLevel="0" collapsed="false">
      <c r="D7" s="0" t="n">
        <v>1.89025273390036</v>
      </c>
      <c r="E7" s="0" t="n">
        <v>-0.443718709770672</v>
      </c>
      <c r="F7" s="0" t="n">
        <f aca="false">(E8-E7)/(D8-D7)</f>
        <v>-1.46712298856111</v>
      </c>
      <c r="G7" s="0" t="n">
        <f aca="false">(F7+F6)/2</f>
        <v>-1.17584180749735</v>
      </c>
      <c r="H7" s="0" t="n">
        <f aca="false">(3-$B$1)/(-3+$B$1*$B$2/(F7/2))</f>
        <v>-0.578753403487757</v>
      </c>
      <c r="I7" s="0" t="n">
        <f aca="false">9*$B$4*F7/2/($B$1*(3*$B$4-2*F7/2)+6*F7/2)</f>
        <v>1.04199780026309</v>
      </c>
      <c r="K7" s="0" t="s">
        <v>10</v>
      </c>
      <c r="L7" s="0" t="n">
        <f aca="false">STDEV(I4:I39)</f>
        <v>0.205916362480109</v>
      </c>
      <c r="M7" s="0" t="n">
        <f aca="false">D8-D7</f>
        <v>0.11646035844471</v>
      </c>
      <c r="N7" s="0" t="n">
        <f aca="false">F7*M7</f>
        <v>-0.170861669130301</v>
      </c>
    </row>
    <row r="8" customFormat="false" ht="13.8" hidden="false" customHeight="false" outlineLevel="0" collapsed="false">
      <c r="D8" s="0" t="n">
        <v>2.00671309234507</v>
      </c>
      <c r="E8" s="0" t="n">
        <v>-0.614580378900973</v>
      </c>
      <c r="F8" s="0" t="n">
        <f aca="false">(E9-E8)/(D9-D8)</f>
        <v>-1.3138324783173</v>
      </c>
      <c r="G8" s="0" t="n">
        <f aca="false">(F8+F7)/2</f>
        <v>-1.39047773343921</v>
      </c>
      <c r="H8" s="0" t="n">
        <f aca="false">(3-$B$1)/(-3+$B$1*$B$2/(F8/2))</f>
        <v>-0.56266272797981</v>
      </c>
      <c r="I8" s="0" t="n">
        <f aca="false">9*$B$4*F8/2/($B$1*(3*$B$4-2*F8/2)+6*F8/2)</f>
        <v>1.08391352429263</v>
      </c>
      <c r="M8" s="0" t="n">
        <f aca="false">D9-D8</f>
        <v>0.12968180437424</v>
      </c>
      <c r="N8" s="0" t="n">
        <f aca="false">F8*M8</f>
        <v>-0.170380166433667</v>
      </c>
    </row>
    <row r="9" customFormat="false" ht="13.8" hidden="false" customHeight="false" outlineLevel="0" collapsed="false">
      <c r="D9" s="0" t="n">
        <v>2.13639489671931</v>
      </c>
      <c r="E9" s="0" t="n">
        <v>-0.78496054533464</v>
      </c>
      <c r="F9" s="0" t="n">
        <f aca="false">(E10-E9)/(D10-D9)</f>
        <v>-1.62847563834204</v>
      </c>
      <c r="G9" s="0" t="n">
        <f aca="false">(F9+F8)/2</f>
        <v>-1.47115405832967</v>
      </c>
      <c r="H9" s="0" t="n">
        <f aca="false">(3-$B$1)/(-3+$B$1*$B$2/(F9/2))</f>
        <v>-0.59315850934229</v>
      </c>
      <c r="I9" s="0" t="n">
        <f aca="false">9*$B$4*F9/2/($B$1*(3*$B$4-2*F9/2)+6*F9/2)</f>
        <v>1.00886671289325</v>
      </c>
      <c r="M9" s="0" t="n">
        <f aca="false">D10-D9</f>
        <v>0.10563040526053</v>
      </c>
      <c r="N9" s="0" t="n">
        <f aca="false">F9*M9</f>
        <v>-0.17201654163497</v>
      </c>
    </row>
    <row r="10" customFormat="false" ht="13.8" hidden="false" customHeight="false" outlineLevel="0" collapsed="false">
      <c r="D10" s="0" t="n">
        <v>2.24202530197984</v>
      </c>
      <c r="E10" s="0" t="n">
        <v>-0.95697708696961</v>
      </c>
      <c r="F10" s="0" t="n">
        <f aca="false">(E11-E10)/(D11-D10)</f>
        <v>-1.94846240976821</v>
      </c>
      <c r="G10" s="0" t="n">
        <f aca="false">(F10+F9)/2</f>
        <v>-1.78846902405512</v>
      </c>
      <c r="H10" s="0" t="n">
        <f aca="false">(3-$B$1)/(-3+$B$1*$B$2/(F10/2))</f>
        <v>-0.616055212052014</v>
      </c>
      <c r="I10" s="0" t="n">
        <f aca="false">9*$B$4*F10/2/($B$1*(3*$B$4-2*F10/2)+6*F10/2)</f>
        <v>0.963138116496652</v>
      </c>
      <c r="M10" s="0" t="n">
        <f aca="false">D11-D10</f>
        <v>0.08669948538346</v>
      </c>
      <c r="N10" s="0" t="n">
        <f aca="false">F10*M10</f>
        <v>-0.16893068821592</v>
      </c>
    </row>
    <row r="11" customFormat="false" ht="13.8" hidden="false" customHeight="false" outlineLevel="0" collapsed="false">
      <c r="D11" s="0" t="n">
        <v>2.3287247873633</v>
      </c>
      <c r="E11" s="0" t="n">
        <v>-1.12590777518553</v>
      </c>
      <c r="F11" s="0" t="n">
        <f aca="false">(E12-E11)/(D12-D11)</f>
        <v>-2.21613825914438</v>
      </c>
      <c r="G11" s="0" t="n">
        <f aca="false">(F11+F10)/2</f>
        <v>-2.08230033445629</v>
      </c>
      <c r="H11" s="0" t="n">
        <f aca="false">(3-$B$1)/(-3+$B$1*$B$2/(F11/2))</f>
        <v>-0.631028343114273</v>
      </c>
      <c r="I11" s="0" t="n">
        <f aca="false">9*$B$4*F11/2/($B$1*(3*$B$4-2*F11/2)+6*F11/2)</f>
        <v>0.937030373641969</v>
      </c>
      <c r="M11" s="0" t="n">
        <f aca="false">D12-D11</f>
        <v>0.0769479040097201</v>
      </c>
      <c r="N11" s="0" t="n">
        <f aca="false">F11*M11</f>
        <v>-0.17052719403691</v>
      </c>
    </row>
    <row r="12" customFormat="false" ht="13.8" hidden="false" customHeight="false" outlineLevel="0" collapsed="false">
      <c r="D12" s="0" t="n">
        <v>2.40567269137302</v>
      </c>
      <c r="E12" s="0" t="n">
        <v>-1.29643496922244</v>
      </c>
      <c r="F12" s="0" t="n">
        <f aca="false">(E13-E12)/(D13-D12)</f>
        <v>-2.77881886216781</v>
      </c>
      <c r="G12" s="0" t="n">
        <f aca="false">(F12+F11)/2</f>
        <v>-2.4974785606561</v>
      </c>
      <c r="H12" s="0" t="n">
        <f aca="false">(3-$B$1)/(-3+$B$1*$B$2/(F12/2))</f>
        <v>-0.65447442169511</v>
      </c>
      <c r="I12" s="0" t="n">
        <f aca="false">9*$B$4*F12/2/($B$1*(3*$B$4-2*F12/2)+6*F12/2)</f>
        <v>0.901030195509784</v>
      </c>
      <c r="M12" s="0" t="n">
        <f aca="false">D13-D12</f>
        <v>0.0623979254520797</v>
      </c>
      <c r="N12" s="0" t="n">
        <f aca="false">F12*M12</f>
        <v>-0.17339253220638</v>
      </c>
    </row>
    <row r="13" customFormat="false" ht="13.8" hidden="false" customHeight="false" outlineLevel="0" collapsed="false">
      <c r="D13" s="0" t="n">
        <v>2.4680706168251</v>
      </c>
      <c r="E13" s="0" t="n">
        <v>-1.46982750142882</v>
      </c>
      <c r="F13" s="0" t="n">
        <f aca="false">(E14-E13)/(D14-D13)</f>
        <v>-4.27328171263063</v>
      </c>
      <c r="G13" s="0" t="n">
        <f aca="false">(F13+F12)/2</f>
        <v>-3.52605028739922</v>
      </c>
      <c r="H13" s="0" t="n">
        <f aca="false">(3-$B$1)/(-3+$B$1*$B$2/(F13/2))</f>
        <v>-0.689775469991609</v>
      </c>
      <c r="I13" s="0" t="n">
        <f aca="false">9*$B$4*F13/2/($B$1*(3*$B$4-2*F13/2)+6*F13/2)</f>
        <v>0.855745236593543</v>
      </c>
      <c r="M13" s="0" t="n">
        <f aca="false">D14-D13</f>
        <v>0.0392689943535101</v>
      </c>
      <c r="N13" s="0" t="n">
        <f aca="false">F13*M13</f>
        <v>-0.16780747544425</v>
      </c>
    </row>
    <row r="14" customFormat="false" ht="13.8" hidden="false" customHeight="false" outlineLevel="0" collapsed="false">
      <c r="D14" s="0" t="n">
        <v>2.50733961117861</v>
      </c>
      <c r="E14" s="0" t="n">
        <v>-1.63763497687307</v>
      </c>
      <c r="F14" s="0" t="n">
        <f aca="false">(E15-E14)/(D15-D14)</f>
        <v>-2.93850851750457</v>
      </c>
      <c r="G14" s="0" t="n">
        <f aca="false">(F14+F13)/2</f>
        <v>-3.6058951150676</v>
      </c>
      <c r="H14" s="0" t="n">
        <f aca="false">(3-$B$1)/(-3+$B$1*$B$2/(F14/2))</f>
        <v>-0.659720881102939</v>
      </c>
      <c r="I14" s="0" t="n">
        <f aca="false">9*$B$4*F14/2/($B$1*(3*$B$4-2*F14/2)+6*F14/2)</f>
        <v>0.893681361829761</v>
      </c>
      <c r="M14" s="0" t="n">
        <f aca="false">D15-D14</f>
        <v>0.0580498177399802</v>
      </c>
      <c r="N14" s="0" t="n">
        <f aca="false">F14*M14</f>
        <v>-0.17057988386852</v>
      </c>
    </row>
    <row r="15" customFormat="false" ht="13.8" hidden="false" customHeight="false" outlineLevel="0" collapsed="false">
      <c r="D15" s="0" t="n">
        <v>2.56538942891859</v>
      </c>
      <c r="E15" s="0" t="n">
        <v>-1.80821486074159</v>
      </c>
      <c r="F15" s="0" t="n">
        <f aca="false">(E16-E15)/(D16-D15)</f>
        <v>-3.66795007966066</v>
      </c>
      <c r="G15" s="0" t="n">
        <f aca="false">(F15+F14)/2</f>
        <v>-3.30322929858262</v>
      </c>
      <c r="H15" s="0" t="n">
        <f aca="false">(3-$B$1)/(-3+$B$1*$B$2/(F15/2))</f>
        <v>-0.678544473042707</v>
      </c>
      <c r="I15" s="0" t="n">
        <f aca="false">9*$B$4*F15/2/($B$1*(3*$B$4-2*F15/2)+6*F15/2)</f>
        <v>0.869149852084798</v>
      </c>
      <c r="M15" s="0" t="n">
        <f aca="false">D16-D15</f>
        <v>0.04651427703523</v>
      </c>
      <c r="N15" s="0" t="n">
        <f aca="false">F15*M15</f>
        <v>-0.17061204615673</v>
      </c>
    </row>
    <row r="16" customFormat="false" ht="13.8" hidden="false" customHeight="false" outlineLevel="0" collapsed="false">
      <c r="D16" s="0" t="n">
        <v>2.61190370595382</v>
      </c>
      <c r="E16" s="0" t="n">
        <v>-1.97882690689832</v>
      </c>
      <c r="F16" s="0" t="n">
        <f aca="false">(E17-E16)/(D17-D16)</f>
        <v>-3.2382773961937</v>
      </c>
      <c r="G16" s="0" t="n">
        <f aca="false">(F16+F15)/2</f>
        <v>-3.45311373792718</v>
      </c>
      <c r="H16" s="0" t="n">
        <f aca="false">(3-$B$1)/(-3+$B$1*$B$2/(F16/2))</f>
        <v>-0.668351350533033</v>
      </c>
      <c r="I16" s="0" t="n">
        <f aca="false">9*$B$4*F16/2/($B$1*(3*$B$4-2*F16/2)+6*F16/2)</f>
        <v>0.882092279619016</v>
      </c>
      <c r="M16" s="0" t="n">
        <f aca="false">D17-D16</f>
        <v>0.0526807411907697</v>
      </c>
      <c r="N16" s="0" t="n">
        <f aca="false">F16*M16</f>
        <v>-0.1705948534128</v>
      </c>
    </row>
    <row r="17" customFormat="false" ht="13.8" hidden="false" customHeight="false" outlineLevel="0" collapsed="false">
      <c r="D17" s="0" t="n">
        <v>2.66458444714459</v>
      </c>
      <c r="E17" s="0" t="n">
        <v>-2.14942176031112</v>
      </c>
      <c r="F17" s="0" t="n">
        <f aca="false">(E18-E17)/(D18-D17)</f>
        <v>-2.84463734873051</v>
      </c>
      <c r="G17" s="0" t="n">
        <f aca="false">(F17+F16)/2</f>
        <v>-3.04145737246211</v>
      </c>
      <c r="H17" s="0" t="n">
        <f aca="false">(3-$B$1)/(-3+$B$1*$B$2/(F17/2))</f>
        <v>-0.656697951229846</v>
      </c>
      <c r="I17" s="0" t="n">
        <f aca="false">9*$B$4*F17/2/($B$1*(3*$B$4-2*F17/2)+6*F17/2)</f>
        <v>0.897886587718063</v>
      </c>
      <c r="M17" s="0" t="n">
        <f aca="false">D18-D17</f>
        <v>0.0599635479951401</v>
      </c>
      <c r="N17" s="0" t="n">
        <f aca="false">F17*M17</f>
        <v>-0.17057454818937</v>
      </c>
    </row>
    <row r="18" customFormat="false" ht="13.8" hidden="false" customHeight="false" outlineLevel="0" collapsed="false">
      <c r="D18" s="0" t="n">
        <v>2.72454799513973</v>
      </c>
      <c r="E18" s="0" t="n">
        <v>-2.31999630850049</v>
      </c>
      <c r="F18" s="0" t="n">
        <f aca="false">(E19-E18)/(D19-D18)</f>
        <v>-2.20015833677565</v>
      </c>
      <c r="G18" s="0" t="n">
        <f aca="false">(F18+F17)/2</f>
        <v>-2.52239784275308</v>
      </c>
      <c r="H18" s="0" t="n">
        <f aca="false">(3-$B$1)/(-3+$B$1*$B$2/(F18/2))</f>
        <v>-0.630218524555326</v>
      </c>
      <c r="I18" s="0" t="n">
        <f aca="false">9*$B$4*F18/2/($B$1*(3*$B$4-2*F18/2)+6*F18/2)</f>
        <v>0.938375183365909</v>
      </c>
      <c r="M18" s="0" t="n">
        <f aca="false">D19-D18</f>
        <v>0.0775060753341399</v>
      </c>
      <c r="N18" s="0" t="n">
        <f aca="false">F18*M18</f>
        <v>-0.17052563779717</v>
      </c>
    </row>
    <row r="19" customFormat="false" ht="13.8" hidden="false" customHeight="false" outlineLevel="0" collapsed="false">
      <c r="D19" s="0" t="n">
        <v>2.80205407047387</v>
      </c>
      <c r="E19" s="0" t="n">
        <v>-2.49052194629766</v>
      </c>
      <c r="F19" s="0" t="n">
        <f aca="false">(E20-E19)/(D20-D19)</f>
        <v>-0.930182020739061</v>
      </c>
      <c r="G19" s="0" t="n">
        <f aca="false">(F19+F18)/2</f>
        <v>-1.56517017875736</v>
      </c>
      <c r="H19" s="0" t="n">
        <f aca="false">(3-$B$1)/(-3+$B$1*$B$2/(F19/2))</f>
        <v>-0.507018103352279</v>
      </c>
      <c r="I19" s="0" t="n">
        <f aca="false">9*$B$4*F19/2/($B$1*(3*$B$4-2*F19/2)+6*F19/2)</f>
        <v>1.28852055516835</v>
      </c>
      <c r="M19" s="0" t="n">
        <f aca="false">D20-D19</f>
        <v>0.16585171511356</v>
      </c>
      <c r="N19" s="0" t="n">
        <f aca="false">F19*M19</f>
        <v>-0.15427228350737</v>
      </c>
    </row>
    <row r="20" customFormat="false" ht="13.8" hidden="false" customHeight="false" outlineLevel="0" collapsed="false">
      <c r="D20" s="0" t="n">
        <v>2.96790578558743</v>
      </c>
      <c r="E20" s="0" t="n">
        <v>-2.64479422980503</v>
      </c>
      <c r="F20" s="0" t="n">
        <f aca="false">(E21-E20)/(D21-D20)</f>
        <v>-0.754842477986087</v>
      </c>
      <c r="G20" s="0" t="n">
        <f aca="false">(F20+F19)/2</f>
        <v>-0.842512249362574</v>
      </c>
      <c r="H20" s="0" t="n">
        <f aca="false">(3-$B$1)/(-3+$B$1*$B$2/(F20/2))</f>
        <v>-0.470040547313078</v>
      </c>
      <c r="I20" s="0" t="n">
        <f aca="false">9*$B$4*F20/2/($B$1*(3*$B$4-2*F20/2)+6*F20/2)</f>
        <v>1.51619160909444</v>
      </c>
      <c r="M20" s="0" t="n">
        <f aca="false">D21-D20</f>
        <v>0.16902208362719</v>
      </c>
      <c r="N20" s="0" t="n">
        <f aca="false">F20*M20</f>
        <v>-0.12758504843952</v>
      </c>
    </row>
    <row r="21" customFormat="false" ht="13.8" hidden="false" customHeight="false" outlineLevel="0" collapsed="false">
      <c r="D21" s="0" t="n">
        <v>3.13692786921462</v>
      </c>
      <c r="E21" s="0" t="n">
        <v>-2.77237927824455</v>
      </c>
      <c r="F21" s="0" t="n">
        <f aca="false">(E22-E21)/(D22-D21)</f>
        <v>-0.862184299634501</v>
      </c>
      <c r="G21" s="0" t="n">
        <f aca="false">(F21+F20)/2</f>
        <v>-0.808513388810294</v>
      </c>
      <c r="H21" s="0" t="n">
        <f aca="false">(3-$B$1)/(-3+$B$1*$B$2/(F21/2))</f>
        <v>-0.493827967382961</v>
      </c>
      <c r="I21" s="0" t="n">
        <f aca="false">9*$B$4*F21/2/($B$1*(3*$B$4-2*F21/2)+6*F21/2)</f>
        <v>1.35774217324844</v>
      </c>
      <c r="M21" s="0" t="n">
        <f aca="false">D22-D21</f>
        <v>0.15374079140786</v>
      </c>
      <c r="N21" s="0" t="n">
        <f aca="false">F21*M21</f>
        <v>-0.13255289656524</v>
      </c>
    </row>
    <row r="22" customFormat="false" ht="13.8" hidden="false" customHeight="false" outlineLevel="0" collapsed="false">
      <c r="D22" s="0" t="n">
        <v>3.29066866062248</v>
      </c>
      <c r="E22" s="0" t="n">
        <v>-2.90493217480979</v>
      </c>
      <c r="F22" s="0" t="n">
        <f aca="false">(E23-E22)/(D23-D22)</f>
        <v>-0.896206323587968</v>
      </c>
      <c r="G22" s="0" t="n">
        <f aca="false">(F22+F21)/2</f>
        <v>-0.879195311611234</v>
      </c>
      <c r="H22" s="0" t="n">
        <f aca="false">(3-$B$1)/(-3+$B$1*$B$2/(F22/2))</f>
        <v>-0.500590890866328</v>
      </c>
      <c r="I22" s="0" t="n">
        <f aca="false">9*$B$4*F22/2/($B$1*(3*$B$4-2*F22/2)+6*F22/2)</f>
        <v>1.32089167832933</v>
      </c>
      <c r="M22" s="0" t="n">
        <f aca="false">D23-D22</f>
        <v>0.14115484496444</v>
      </c>
      <c r="N22" s="0" t="n">
        <f aca="false">F22*M22</f>
        <v>-0.12650386466221</v>
      </c>
    </row>
    <row r="23" customFormat="false" ht="13.8" hidden="false" customHeight="false" outlineLevel="0" collapsed="false">
      <c r="D23" s="0" t="n">
        <v>3.43182350558692</v>
      </c>
      <c r="E23" s="0" t="n">
        <v>-3.031436039472</v>
      </c>
      <c r="F23" s="0" t="n">
        <f aca="false">(E24-E23)/(D24-D23)</f>
        <v>-1.80489114859522</v>
      </c>
      <c r="G23" s="0" t="n">
        <f aca="false">(F23+F22)/2</f>
        <v>-1.35054873609159</v>
      </c>
      <c r="H23" s="0" t="n">
        <f aca="false">(3-$B$1)/(-3+$B$1*$B$2/(F23/2))</f>
        <v>-0.606576410333672</v>
      </c>
      <c r="I23" s="0" t="n">
        <f aca="false">9*$B$4*F23/2/($B$1*(3*$B$4-2*F23/2)+6*F23/2)</f>
        <v>0.981141387375357</v>
      </c>
      <c r="M23" s="0" t="n">
        <f aca="false">D24-D23</f>
        <v>0.0953216948991003</v>
      </c>
      <c r="N23" s="0" t="n">
        <f aca="false">F23*M23</f>
        <v>-0.17204528339248</v>
      </c>
    </row>
    <row r="24" customFormat="false" ht="13.8" hidden="false" customHeight="false" outlineLevel="0" collapsed="false">
      <c r="D24" s="0" t="n">
        <v>3.52714520048602</v>
      </c>
      <c r="E24" s="0" t="n">
        <v>-3.20348132286448</v>
      </c>
      <c r="F24" s="0" t="n">
        <f aca="false">(E25-E24)/(D25-D24)</f>
        <v>-1.77764200166508</v>
      </c>
      <c r="G24" s="0" t="n">
        <f aca="false">(F24+F23)/2</f>
        <v>-1.79126657513015</v>
      </c>
      <c r="H24" s="0" t="n">
        <f aca="false">(3-$B$1)/(-3+$B$1*$B$2/(F24/2))</f>
        <v>-0.604641037920386</v>
      </c>
      <c r="I24" s="0" t="n">
        <f aca="false">9*$B$4*F24/2/($B$1*(3*$B$4-2*F24/2)+6*F24/2)</f>
        <v>0.984971571618479</v>
      </c>
      <c r="M24" s="0" t="n">
        <f aca="false">D25-D24</f>
        <v>0.0958991494532198</v>
      </c>
      <c r="N24" s="0" t="n">
        <f aca="false">F24*M24</f>
        <v>-0.170474355992</v>
      </c>
    </row>
    <row r="25" customFormat="false" ht="13.8" hidden="false" customHeight="false" outlineLevel="0" collapsed="false">
      <c r="D25" s="0" t="n">
        <v>3.62304434993924</v>
      </c>
      <c r="E25" s="0" t="n">
        <v>-3.37395567885648</v>
      </c>
      <c r="F25" s="0" t="n">
        <f aca="false">(E26-E25)/(D26-D25)</f>
        <v>-2.00089893633188</v>
      </c>
      <c r="G25" s="0" t="n">
        <f aca="false">(F25+F24)/2</f>
        <v>-1.88927046899848</v>
      </c>
      <c r="H25" s="0" t="n">
        <f aca="false">(3-$B$1)/(-3+$B$1*$B$2/(F25/2))</f>
        <v>-0.619243235119622</v>
      </c>
      <c r="I25" s="0" t="n">
        <f aca="false">9*$B$4*F25/2/($B$1*(3*$B$4-2*F25/2)+6*F25/2)</f>
        <v>0.957350721144291</v>
      </c>
      <c r="M25" s="0" t="n">
        <f aca="false">D26-D25</f>
        <v>0.08225496152289</v>
      </c>
      <c r="N25" s="0" t="n">
        <f aca="false">F25*M25</f>
        <v>-0.16458386501917</v>
      </c>
    </row>
    <row r="26" customFormat="false" ht="13.8" hidden="false" customHeight="false" outlineLevel="0" collapsed="false">
      <c r="D26" s="0" t="n">
        <v>3.70529931146213</v>
      </c>
      <c r="E26" s="0" t="n">
        <v>-3.53853954387565</v>
      </c>
      <c r="F26" s="0" t="n">
        <f aca="false">(E27-E26)/(D27-D26)</f>
        <v>-1.96362183508983</v>
      </c>
      <c r="G26" s="0" t="n">
        <f aca="false">(F26+F25)/2</f>
        <v>-1.98226038571085</v>
      </c>
      <c r="H26" s="0" t="n">
        <f aca="false">(3-$B$1)/(-3+$B$1*$B$2/(F26/2))</f>
        <v>-0.616990951852614</v>
      </c>
      <c r="I26" s="0" t="n">
        <f aca="false">9*$B$4*F26/2/($B$1*(3*$B$4-2*F26/2)+6*F26/2)</f>
        <v>0.961425957672089</v>
      </c>
      <c r="M26" s="0" t="n">
        <f aca="false">D27-D26</f>
        <v>0.08984406642365</v>
      </c>
      <c r="N26" s="0" t="n">
        <f aca="false">F26*M26</f>
        <v>-0.17641977058274</v>
      </c>
    </row>
    <row r="27" customFormat="false" ht="13.8" hidden="false" customHeight="false" outlineLevel="0" collapsed="false">
      <c r="D27" s="0" t="n">
        <v>3.79514337788578</v>
      </c>
      <c r="E27" s="0" t="n">
        <v>-3.71495931445839</v>
      </c>
      <c r="F27" s="0" t="n">
        <f aca="false">(E28-E27)/(D28-D27)</f>
        <v>-1.7533058875897</v>
      </c>
      <c r="G27" s="0" t="n">
        <f aca="false">(F27+F26)/2</f>
        <v>-1.85846386133976</v>
      </c>
      <c r="H27" s="0" t="n">
        <f aca="false">(3-$B$1)/(-3+$B$1*$B$2/(F27/2))</f>
        <v>-0.602872574004795</v>
      </c>
      <c r="I27" s="0" t="n">
        <f aca="false">9*$B$4*F27/2/($B$1*(3*$B$4-2*F27/2)+6*F27/2)</f>
        <v>0.988519418925994</v>
      </c>
      <c r="M27" s="0" t="n">
        <f aca="false">D28-D27</f>
        <v>0.09722812879708</v>
      </c>
      <c r="N27" s="0" t="n">
        <f aca="false">F27*M27</f>
        <v>-0.17047065065925</v>
      </c>
    </row>
    <row r="28" customFormat="false" ht="13.8" hidden="false" customHeight="false" outlineLevel="0" collapsed="false">
      <c r="D28" s="0" t="n">
        <v>3.89237150668286</v>
      </c>
      <c r="E28" s="0" t="n">
        <v>-3.88542996511764</v>
      </c>
      <c r="F28" s="0" t="n">
        <f aca="false">(E29-E28)/(D29-D28)</f>
        <v>-3.22988930431696</v>
      </c>
      <c r="G28" s="0" t="n">
        <f aca="false">(F28+F27)/2</f>
        <v>-2.49159759595333</v>
      </c>
      <c r="H28" s="0" t="n">
        <f aca="false">(3-$B$1)/(-3+$B$1*$B$2/(F28/2))</f>
        <v>-0.668128840110795</v>
      </c>
      <c r="I28" s="0" t="n">
        <f aca="false">9*$B$4*F28/2/($B$1*(3*$B$4-2*F28/2)+6*F28/2)</f>
        <v>0.882383579100381</v>
      </c>
      <c r="M28" s="0" t="n">
        <f aca="false">D29-D28</f>
        <v>0.0528174362089899</v>
      </c>
      <c r="N28" s="0" t="n">
        <f aca="false">F28*M28</f>
        <v>-0.17059447229286</v>
      </c>
    </row>
    <row r="29" customFormat="false" ht="13.8" hidden="false" customHeight="false" outlineLevel="0" collapsed="false">
      <c r="D29" s="0" t="n">
        <v>3.94518894289185</v>
      </c>
      <c r="E29" s="0" t="n">
        <v>-4.0560244374105</v>
      </c>
      <c r="F29" s="0" t="n">
        <f aca="false">(E30-E29)/(D30-D29)</f>
        <v>-3.1514306635123</v>
      </c>
      <c r="G29" s="0" t="n">
        <f aca="false">(F29+F28)/2</f>
        <v>-3.19065998391463</v>
      </c>
      <c r="H29" s="0" t="n">
        <f aca="false">(3-$B$1)/(-3+$B$1*$B$2/(F29/2))</f>
        <v>-0.665997748192192</v>
      </c>
      <c r="I29" s="0" t="n">
        <f aca="false">9*$B$4*F29/2/($B$1*(3*$B$4-2*F29/2)+6*F29/2)</f>
        <v>0.885193199533919</v>
      </c>
      <c r="M29" s="0" t="n">
        <f aca="false">D30-D29</f>
        <v>0.0541312272174999</v>
      </c>
      <c r="N29" s="0" t="n">
        <f aca="false">F29*M29</f>
        <v>-0.170590809306781</v>
      </c>
    </row>
    <row r="30" customFormat="false" ht="13.8" hidden="false" customHeight="false" outlineLevel="0" collapsed="false">
      <c r="D30" s="0" t="n">
        <v>3.99932017010935</v>
      </c>
      <c r="E30" s="0" t="n">
        <v>-4.22661524671728</v>
      </c>
      <c r="F30" s="0" t="n">
        <f aca="false">(E31-E30)/(D31-D30)</f>
        <v>-2.24374180952637</v>
      </c>
      <c r="G30" s="0" t="n">
        <f aca="false">(F30+F29)/2</f>
        <v>-2.69758623651933</v>
      </c>
      <c r="H30" s="0" t="n">
        <f aca="false">(3-$B$1)/(-3+$B$1*$B$2/(F30/2))</f>
        <v>-0.632404801401516</v>
      </c>
      <c r="I30" s="0" t="n">
        <f aca="false">9*$B$4*F30/2/($B$1*(3*$B$4-2*F30/2)+6*F30/2)</f>
        <v>0.934761259369557</v>
      </c>
      <c r="M30" s="0" t="n">
        <f aca="false">D31-D30</f>
        <v>0.0760024301336602</v>
      </c>
      <c r="N30" s="0" t="n">
        <f aca="false">F30*M30</f>
        <v>-0.1705298301165</v>
      </c>
    </row>
    <row r="31" customFormat="false" ht="13.8" hidden="false" customHeight="false" outlineLevel="0" collapsed="false">
      <c r="D31" s="0" t="n">
        <v>4.07532260024301</v>
      </c>
      <c r="E31" s="0" t="n">
        <v>-4.39714507683378</v>
      </c>
      <c r="F31" s="0" t="n">
        <f aca="false">(E32-E31)/(D32-D31)</f>
        <v>-2.4684859749917</v>
      </c>
      <c r="G31" s="0" t="n">
        <f aca="false">(F31+F30)/2</f>
        <v>-2.35611389225904</v>
      </c>
      <c r="H31" s="0" t="n">
        <f aca="false">(3-$B$1)/(-3+$B$1*$B$2/(F31/2))</f>
        <v>-0.64265139020676</v>
      </c>
      <c r="I31" s="0" t="n">
        <f aca="false">9*$B$4*F31/2/($B$1*(3*$B$4-2*F31/2)+6*F31/2)</f>
        <v>0.918503040509023</v>
      </c>
      <c r="M31" s="0" t="n">
        <f aca="false">D32-D31</f>
        <v>0.0690905692120705</v>
      </c>
      <c r="N31" s="0" t="n">
        <f aca="false">F31*M31</f>
        <v>-0.170549101104189</v>
      </c>
    </row>
    <row r="32" customFormat="false" ht="13.8" hidden="false" customHeight="false" outlineLevel="0" collapsed="false">
      <c r="D32" s="0" t="n">
        <v>4.14441316945508</v>
      </c>
      <c r="E32" s="0" t="n">
        <v>-4.56769417793797</v>
      </c>
      <c r="F32" s="0" t="n">
        <f aca="false">(E33-E32)/(D33-D32)</f>
        <v>-3.08465990242853</v>
      </c>
      <c r="G32" s="0" t="n">
        <f aca="false">(F32+F31)/2</f>
        <v>-2.77657293871012</v>
      </c>
      <c r="H32" s="0" t="n">
        <f aca="false">(3-$B$1)/(-3+$B$1*$B$2/(F32/2))</f>
        <v>-0.664110156825498</v>
      </c>
      <c r="I32" s="0" t="n">
        <f aca="false">9*$B$4*F32/2/($B$1*(3*$B$4-2*F32/2)+6*F32/2)</f>
        <v>0.887711967763644</v>
      </c>
      <c r="M32" s="0" t="n">
        <f aca="false">D33-D32</f>
        <v>0.0553018973735897</v>
      </c>
      <c r="N32" s="0" t="n">
        <f aca="false">F32*M32</f>
        <v>-0.17058754535653</v>
      </c>
    </row>
    <row r="33" customFormat="false" ht="13.8" hidden="false" customHeight="false" outlineLevel="0" collapsed="false">
      <c r="D33" s="0" t="n">
        <v>4.19971506682867</v>
      </c>
      <c r="E33" s="0" t="n">
        <v>-4.7382817232945</v>
      </c>
      <c r="F33" s="0" t="n">
        <f aca="false">(E34-E33)/(D34-D33)</f>
        <v>-2.50874801917532</v>
      </c>
      <c r="G33" s="0" t="n">
        <f aca="false">(F33+F32)/2</f>
        <v>-2.79670396080192</v>
      </c>
      <c r="H33" s="0" t="n">
        <f aca="false">(3-$B$1)/(-3+$B$1*$B$2/(F33/2))</f>
        <v>-0.644324065860822</v>
      </c>
      <c r="I33" s="0" t="n">
        <f aca="false">9*$B$4*F33/2/($B$1*(3*$B$4-2*F33/2)+6*F33/2)</f>
        <v>0.915950530157275</v>
      </c>
      <c r="M33" s="0" t="n">
        <f aca="false">D34-D33</f>
        <v>0.0679829890643999</v>
      </c>
      <c r="N33" s="0" t="n">
        <f aca="false">F33*M33</f>
        <v>-0.17055218915293</v>
      </c>
    </row>
    <row r="34" customFormat="false" ht="13.8" hidden="false" customHeight="false" outlineLevel="0" collapsed="false">
      <c r="D34" s="0" t="n">
        <v>4.26769805589307</v>
      </c>
      <c r="E34" s="0" t="n">
        <v>-4.90883391244743</v>
      </c>
      <c r="F34" s="0" t="n">
        <f aca="false">(E35-E34)/(D35-D34)</f>
        <v>-3.49927908835057</v>
      </c>
      <c r="G34" s="0" t="n">
        <f aca="false">(F34+F33)/2</f>
        <v>-3.00401355376294</v>
      </c>
      <c r="H34" s="0" t="n">
        <f aca="false">(3-$B$1)/(-3+$B$1*$B$2/(F34/2))</f>
        <v>-0.674805784125063</v>
      </c>
      <c r="I34" s="0" t="n">
        <f aca="false">9*$B$4*F34/2/($B$1*(3*$B$4-2*F34/2)+6*F34/2)</f>
        <v>0.873807380894256</v>
      </c>
      <c r="M34" s="0" t="n">
        <f aca="false">D35-D34</f>
        <v>0.0487545565006098</v>
      </c>
      <c r="N34" s="0" t="n">
        <f aca="false">F34*M34</f>
        <v>-0.17060580002439</v>
      </c>
    </row>
    <row r="35" customFormat="false" ht="13.8" hidden="false" customHeight="false" outlineLevel="0" collapsed="false">
      <c r="D35" s="0" t="n">
        <v>4.31645261239368</v>
      </c>
      <c r="E35" s="0" t="n">
        <v>-5.07943971247182</v>
      </c>
      <c r="F35" s="0" t="n">
        <f aca="false">(E36-E35)/(D36-D35)</f>
        <v>-2.43099316625784</v>
      </c>
      <c r="G35" s="0" t="n">
        <f aca="false">(F35+F34)/2</f>
        <v>-2.9651361273042</v>
      </c>
      <c r="H35" s="0" t="n">
        <f aca="false">(3-$B$1)/(-3+$B$1*$B$2/(F35/2))</f>
        <v>-0.641052104069453</v>
      </c>
      <c r="I35" s="0" t="n">
        <f aca="false">9*$B$4*F35/2/($B$1*(3*$B$4-2*F35/2)+6*F35/2)</f>
        <v>0.920969455664775</v>
      </c>
      <c r="M35" s="0" t="n">
        <f aca="false">D36-D35</f>
        <v>0.0701549210206505</v>
      </c>
      <c r="N35" s="0" t="n">
        <f aca="false">F35*M35</f>
        <v>-0.17054613358056</v>
      </c>
    </row>
    <row r="36" customFormat="false" ht="13.8" hidden="false" customHeight="false" outlineLevel="0" collapsed="false">
      <c r="D36" s="0" t="n">
        <v>4.38660753341433</v>
      </c>
      <c r="E36" s="0" t="n">
        <v>-5.24998584605238</v>
      </c>
      <c r="F36" s="0" t="n">
        <f aca="false">(E37-E36)/(D37-D36)</f>
        <v>-3.29775085296629</v>
      </c>
      <c r="G36" s="0" t="n">
        <f aca="false">(F36+F35)/2</f>
        <v>-2.86437200961206</v>
      </c>
      <c r="H36" s="0" t="n">
        <f aca="false">(3-$B$1)/(-3+$B$1*$B$2/(F36/2))</f>
        <v>-0.669900632003163</v>
      </c>
      <c r="I36" s="0" t="n">
        <f aca="false">9*$B$4*F36/2/($B$1*(3*$B$4-2*F36/2)+6*F36/2)</f>
        <v>0.880074695605744</v>
      </c>
      <c r="M36" s="0" t="n">
        <f aca="false">D37-D36</f>
        <v>0.0517314702308696</v>
      </c>
      <c r="N36" s="0" t="n">
        <f aca="false">F36*M36</f>
        <v>-0.17059750007905</v>
      </c>
    </row>
    <row r="37" customFormat="false" ht="13.8" hidden="false" customHeight="false" outlineLevel="0" collapsed="false">
      <c r="D37" s="0" t="n">
        <v>4.4383390036452</v>
      </c>
      <c r="E37" s="0" t="n">
        <v>-5.42058334613143</v>
      </c>
      <c r="F37" s="0" t="n">
        <f aca="false">(E38-E37)/(D38-D37)</f>
        <v>-4.18404082988971</v>
      </c>
      <c r="G37" s="0" t="n">
        <f aca="false">(F37+F36)/2</f>
        <v>-3.740895841428</v>
      </c>
      <c r="H37" s="0" t="n">
        <f aca="false">(3-$B$1)/(-3+$B$1*$B$2/(F37/2))</f>
        <v>-0.688303097461657</v>
      </c>
      <c r="I37" s="0" t="n">
        <f aca="false">9*$B$4*F37/2/($B$1*(3*$B$4-2*F37/2)+6*F37/2)</f>
        <v>0.857454341394849</v>
      </c>
      <c r="M37" s="0" t="n">
        <f aca="false">D38-D37</f>
        <v>0.04078068043742</v>
      </c>
      <c r="N37" s="0" t="n">
        <f aca="false">F37*M37</f>
        <v>-0.17062803202085</v>
      </c>
    </row>
    <row r="38" customFormat="false" ht="13.8" hidden="false" customHeight="false" outlineLevel="0" collapsed="false">
      <c r="D38" s="0" t="n">
        <v>4.47911968408262</v>
      </c>
      <c r="E38" s="0" t="n">
        <v>-5.59121137815228</v>
      </c>
      <c r="F38" s="0" t="n">
        <f aca="false">(E39-E38)/(D39-D38)</f>
        <v>-3.86503542211379</v>
      </c>
      <c r="G38" s="0" t="n">
        <f aca="false">(F38+F37)/2</f>
        <v>-4.02453812600175</v>
      </c>
      <c r="H38" s="0" t="n">
        <f aca="false">(3-$B$1)/(-3+$B$1*$B$2/(F38/2))</f>
        <v>-0.68254494120287</v>
      </c>
      <c r="I38" s="0" t="n">
        <f aca="false">9*$B$4*F38/2/($B$1*(3*$B$4-2*F38/2)+6*F38/2)</f>
        <v>0.864276457724958</v>
      </c>
      <c r="M38" s="0" t="n">
        <f aca="false">D39-D38</f>
        <v>0.04414413730255</v>
      </c>
      <c r="N38" s="0" t="n">
        <f aca="false">F38*M38</f>
        <v>-0.17061865435301</v>
      </c>
    </row>
    <row r="39" customFormat="false" ht="13.8" hidden="false" customHeight="false" outlineLevel="0" collapsed="false">
      <c r="D39" s="0" t="n">
        <v>4.52326382138517</v>
      </c>
      <c r="E39" s="0" t="n">
        <v>-5.76183003250529</v>
      </c>
      <c r="F39" s="0" t="n">
        <f aca="false">(E40-E39)/(D40-D39)</f>
        <v>-2.38065650854775</v>
      </c>
      <c r="G39" s="0" t="n">
        <f aca="false">(F39+F38)/2</f>
        <v>-3.12284596533077</v>
      </c>
      <c r="H39" s="0" t="n">
        <f aca="false">(3-$B$1)/(-3+$B$1*$B$2/(F39/2))</f>
        <v>-0.638838946011767</v>
      </c>
      <c r="I39" s="0" t="n">
        <f aca="false">9*$B$4*F39/2/($B$1*(3*$B$4-2*F39/2)+6*F39/2)</f>
        <v>0.924425088810761</v>
      </c>
      <c r="M39" s="0" t="n">
        <f aca="false">D40-D39</f>
        <v>0.0716365431348702</v>
      </c>
      <c r="N39" s="0" t="n">
        <f aca="false">F39*M39</f>
        <v>-0.170542002663891</v>
      </c>
    </row>
    <row r="40" customFormat="false" ht="13.8" hidden="false" customHeight="false" outlineLevel="0" collapsed="false">
      <c r="D40" s="0" t="n">
        <v>4.59490036452004</v>
      </c>
      <c r="E40" s="0" t="n">
        <v>-5.93237203516918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5078125" defaultRowHeight="14.5" zeroHeight="false" outlineLevelRow="0" outlineLevelCol="0"/>
  <sheetData>
    <row r="1" customFormat="false" ht="14.5" hidden="false" customHeight="false" outlineLevel="0" collapsed="false">
      <c r="A1" s="0" t="n">
        <v>-5.81700242134392</v>
      </c>
      <c r="B1" s="0" t="n">
        <v>0.11321361968357</v>
      </c>
      <c r="C1" s="0" t="n">
        <f aca="false">(B49-B1)/(A49-A1)</f>
        <v>-1.2471039379514</v>
      </c>
    </row>
    <row r="2" customFormat="false" ht="14.5" hidden="false" customHeight="false" outlineLevel="0" collapsed="false">
      <c r="A2" s="0" t="n">
        <v>-5.64581077422847</v>
      </c>
      <c r="B2" s="0" t="n">
        <v>-0.0552968778198881</v>
      </c>
    </row>
    <row r="3" customFormat="false" ht="14.5" hidden="false" customHeight="false" outlineLevel="0" collapsed="false">
      <c r="A3" s="0" t="n">
        <v>-5.51203152258918</v>
      </c>
      <c r="B3" s="0" t="n">
        <v>-0.176129459183059</v>
      </c>
    </row>
    <row r="4" customFormat="false" ht="14.5" hidden="false" customHeight="false" outlineLevel="0" collapsed="false">
      <c r="A4" s="0" t="n">
        <v>-5.37846282259519</v>
      </c>
      <c r="B4" s="0" t="n">
        <v>-0.317704385489983</v>
      </c>
    </row>
    <row r="5" customFormat="false" ht="14.5" hidden="false" customHeight="false" outlineLevel="0" collapsed="false">
      <c r="A5" s="0" t="n">
        <v>-5.23078058262648</v>
      </c>
      <c r="B5" s="0" t="n">
        <v>-0.468894002285988</v>
      </c>
    </row>
    <row r="6" customFormat="false" ht="14.5" hidden="false" customHeight="false" outlineLevel="0" collapsed="false">
      <c r="A6" s="0" t="n">
        <v>-5.09013866329783</v>
      </c>
      <c r="B6" s="0" t="n">
        <v>-0.613655778138723</v>
      </c>
    </row>
    <row r="7" customFormat="false" ht="14.5" hidden="false" customHeight="false" outlineLevel="0" collapsed="false">
      <c r="A7" s="0" t="n">
        <v>-4.94959544005293</v>
      </c>
      <c r="B7" s="0" t="n">
        <v>-0.768140528183841</v>
      </c>
    </row>
    <row r="8" customFormat="false" ht="14.5" hidden="false" customHeight="false" outlineLevel="0" collapsed="false">
      <c r="A8" s="0" t="n">
        <v>-4.80901931811345</v>
      </c>
      <c r="B8" s="0" t="n">
        <v>-0.919384286831498</v>
      </c>
    </row>
    <row r="9" customFormat="false" ht="14.5" hidden="false" customHeight="false" outlineLevel="0" collapsed="false">
      <c r="A9" s="0" t="n">
        <v>-4.66153447031221</v>
      </c>
      <c r="B9" s="0" t="n">
        <v>-1.09001985201227</v>
      </c>
    </row>
    <row r="10" customFormat="false" ht="14.5" hidden="false" customHeight="false" outlineLevel="0" collapsed="false">
      <c r="A10" s="0" t="n">
        <v>-4.52806446640197</v>
      </c>
      <c r="B10" s="0" t="n">
        <v>-1.24131775251158</v>
      </c>
    </row>
    <row r="11" customFormat="false" ht="14.5" hidden="false" customHeight="false" outlineLevel="0" collapsed="false">
      <c r="A11" s="0" t="n">
        <v>-4.3805664591229</v>
      </c>
      <c r="B11" s="0" t="n">
        <v>-1.41065692113336</v>
      </c>
    </row>
    <row r="12" customFormat="false" ht="14.5" hidden="false" customHeight="false" outlineLevel="0" collapsed="false">
      <c r="A12" s="0" t="n">
        <v>-4.24476064789749</v>
      </c>
      <c r="B12" s="0" t="n">
        <v>-1.56517776574625</v>
      </c>
    </row>
    <row r="13" customFormat="false" ht="14.5" hidden="false" customHeight="false" outlineLevel="0" collapsed="false">
      <c r="A13" s="0" t="n">
        <v>-4.10433585995307</v>
      </c>
      <c r="B13" s="0" t="n">
        <v>-1.73133008482223</v>
      </c>
    </row>
    <row r="14" customFormat="false" ht="14.5" hidden="false" customHeight="false" outlineLevel="0" collapsed="false">
      <c r="A14" s="0" t="n">
        <v>-3.96625345906274</v>
      </c>
      <c r="B14" s="0" t="n">
        <v>-1.89490765806412</v>
      </c>
    </row>
    <row r="15" customFormat="false" ht="14.5" hidden="false" customHeight="false" outlineLevel="0" collapsed="false">
      <c r="A15" s="0" t="n">
        <v>-3.82584183059616</v>
      </c>
      <c r="B15" s="0" t="n">
        <v>-2.06235637369909</v>
      </c>
    </row>
    <row r="16" customFormat="false" ht="14.5" hidden="false" customHeight="false" outlineLevel="0" collapsed="false">
      <c r="A16" s="0" t="n">
        <v>-3.68559469560247</v>
      </c>
      <c r="B16" s="0" t="n">
        <v>-2.24601004632136</v>
      </c>
    </row>
    <row r="17" customFormat="false" ht="14.5" hidden="false" customHeight="false" outlineLevel="0" collapsed="false">
      <c r="A17" s="0" t="n">
        <v>-3.54508437105215</v>
      </c>
      <c r="B17" s="0" t="n">
        <v>-2.40373578776394</v>
      </c>
    </row>
    <row r="18" customFormat="false" ht="14.5" hidden="false" customHeight="false" outlineLevel="0" collapsed="false">
      <c r="A18" s="0" t="n">
        <v>-3.40714672441797</v>
      </c>
      <c r="B18" s="0" t="n">
        <v>-2.58157372315466</v>
      </c>
    </row>
    <row r="19" customFormat="false" ht="14.5" hidden="false" customHeight="false" outlineLevel="0" collapsed="false">
      <c r="A19" s="0" t="n">
        <v>-3.26452430367562</v>
      </c>
      <c r="B19" s="0" t="n">
        <v>-2.76456115021355</v>
      </c>
    </row>
    <row r="20" customFormat="false" ht="14.5" hidden="false" customHeight="false" outlineLevel="0" collapsed="false">
      <c r="A20" s="0" t="n">
        <v>-3.1241784725982</v>
      </c>
      <c r="B20" s="0" t="n">
        <v>-2.93849184864344</v>
      </c>
    </row>
    <row r="21" customFormat="false" ht="14.5" hidden="false" customHeight="false" outlineLevel="0" collapsed="false">
      <c r="A21" s="0" t="n">
        <v>-2.98393133760452</v>
      </c>
      <c r="B21" s="0" t="n">
        <v>-3.12214552126571</v>
      </c>
    </row>
    <row r="22" customFormat="false" ht="14.5" hidden="false" customHeight="false" outlineLevel="0" collapsed="false">
      <c r="A22" s="0" t="n">
        <v>-2.84368420261083</v>
      </c>
      <c r="B22" s="0" t="n">
        <v>-3.30579919388798</v>
      </c>
    </row>
    <row r="23" customFormat="false" ht="14.5" hidden="false" customHeight="false" outlineLevel="0" collapsed="false">
      <c r="A23" s="0" t="n">
        <v>-2.70327257414425</v>
      </c>
      <c r="B23" s="0" t="n">
        <v>-3.47324790952295</v>
      </c>
    </row>
    <row r="24" customFormat="false" ht="14.5" hidden="false" customHeight="false" outlineLevel="0" collapsed="false">
      <c r="A24" s="0" t="n">
        <v>-2.56309123653973</v>
      </c>
      <c r="B24" s="0" t="n">
        <v>-3.66338356494014</v>
      </c>
    </row>
    <row r="25" customFormat="false" ht="14.5" hidden="false" customHeight="false" outlineLevel="0" collapsed="false">
      <c r="A25" s="0" t="n">
        <v>-2.42277830415689</v>
      </c>
      <c r="B25" s="0" t="n">
        <v>-3.84055525476749</v>
      </c>
    </row>
    <row r="26" customFormat="false" ht="14.5" hidden="false" customHeight="false" outlineLevel="0" collapsed="false">
      <c r="A26" s="0" t="n">
        <v>-2.28246537177404</v>
      </c>
      <c r="B26" s="0" t="n">
        <v>-4.01772694459483</v>
      </c>
    </row>
    <row r="27" customFormat="false" ht="14.5" hidden="false" customHeight="false" outlineLevel="0" collapsed="false">
      <c r="A27" s="0" t="n">
        <v>-2.1539433315286</v>
      </c>
      <c r="B27" s="0" t="n">
        <v>-4.18980328460566</v>
      </c>
    </row>
    <row r="28" customFormat="false" ht="14.5" hidden="false" customHeight="false" outlineLevel="0" collapsed="false">
      <c r="A28" s="0" t="n">
        <v>-2.00203689917583</v>
      </c>
      <c r="B28" s="0" t="n">
        <v>-4.3915162726343</v>
      </c>
    </row>
    <row r="29" customFormat="false" ht="14.5" hidden="false" customHeight="false" outlineLevel="0" collapsed="false">
      <c r="A29" s="0" t="n">
        <v>-1.86182266287673</v>
      </c>
      <c r="B29" s="0" t="n">
        <v>-4.57841093665403</v>
      </c>
    </row>
    <row r="30" customFormat="false" ht="14.5" hidden="false" customHeight="false" outlineLevel="0" collapsed="false">
      <c r="A30" s="0" t="n">
        <v>-1.72160842657763</v>
      </c>
      <c r="B30" s="0" t="n">
        <v>-4.76530560067376</v>
      </c>
    </row>
    <row r="31" customFormat="false" ht="14.5" hidden="false" customHeight="false" outlineLevel="0" collapsed="false">
      <c r="A31" s="0" t="n">
        <v>-1.58355892438187</v>
      </c>
      <c r="B31" s="0" t="n">
        <v>-4.93212416531312</v>
      </c>
    </row>
    <row r="32" customFormat="false" ht="14.5" hidden="false" customHeight="false" outlineLevel="0" collapsed="false">
      <c r="A32" s="0" t="n">
        <v>-1.44111415659026</v>
      </c>
      <c r="B32" s="0" t="n">
        <v>-5.1326129459183</v>
      </c>
    </row>
    <row r="33" customFormat="false" ht="14.5" hidden="false" customHeight="false" outlineLevel="0" collapsed="false">
      <c r="A33" s="0" t="n">
        <v>-1.30086702159658</v>
      </c>
      <c r="B33" s="0" t="n">
        <v>-5.31626661854057</v>
      </c>
    </row>
    <row r="34" customFormat="false" ht="14.5" hidden="false" customHeight="false" outlineLevel="0" collapsed="false">
      <c r="A34" s="0" t="n">
        <v>-1.16061988660289</v>
      </c>
      <c r="B34" s="0" t="n">
        <v>-5.49992029116284</v>
      </c>
    </row>
    <row r="35" customFormat="false" ht="14.5" hidden="false" customHeight="false" outlineLevel="0" collapsed="false">
      <c r="A35" s="0" t="n">
        <v>-1.02040565030379</v>
      </c>
      <c r="B35" s="0" t="n">
        <v>-5.68681495518257</v>
      </c>
    </row>
    <row r="36" customFormat="false" ht="14.5" hidden="false" customHeight="false" outlineLevel="0" collapsed="false">
      <c r="A36" s="0" t="n">
        <v>-0.88019141400469</v>
      </c>
      <c r="B36" s="0" t="n">
        <v>-5.87370961920231</v>
      </c>
    </row>
    <row r="37" customFormat="false" ht="14.5" hidden="false" customHeight="false" outlineLevel="0" collapsed="false">
      <c r="A37" s="0" t="n">
        <v>-0.740010076400167</v>
      </c>
      <c r="B37" s="0" t="n">
        <v>-6.0638452746195</v>
      </c>
    </row>
    <row r="38" customFormat="false" ht="14.5" hidden="false" customHeight="false" outlineLevel="0" collapsed="false">
      <c r="A38" s="0" t="n">
        <v>-0.599795840101064</v>
      </c>
      <c r="B38" s="0" t="n">
        <v>-6.25073993863923</v>
      </c>
    </row>
    <row r="39" customFormat="false" ht="14.5" hidden="false" customHeight="false" outlineLevel="0" collapsed="false">
      <c r="A39" s="0" t="n">
        <v>-0.459581603801959</v>
      </c>
      <c r="B39" s="0" t="n">
        <v>-6.43763460265896</v>
      </c>
    </row>
    <row r="40" customFormat="false" ht="14.5" hidden="false" customHeight="false" outlineLevel="0" collapsed="false">
      <c r="A40" s="0" t="n">
        <v>-0.319400266197435</v>
      </c>
      <c r="B40" s="0" t="n">
        <v>-6.62777025807615</v>
      </c>
    </row>
    <row r="41" customFormat="false" ht="14.5" hidden="false" customHeight="false" outlineLevel="0" collapsed="false">
      <c r="A41" s="0" t="n">
        <v>-0.179153131203751</v>
      </c>
      <c r="B41" s="0" t="n">
        <v>-6.81142393069843</v>
      </c>
    </row>
    <row r="42" customFormat="false" ht="14.5" hidden="false" customHeight="false" outlineLevel="0" collapsed="false">
      <c r="A42" s="0" t="n">
        <v>-0.0178442519400832</v>
      </c>
      <c r="B42" s="0" t="n">
        <v>-7.02019491066594</v>
      </c>
    </row>
    <row r="43" customFormat="false" ht="14.5" hidden="false" customHeight="false" outlineLevel="0" collapsed="false">
      <c r="A43" s="0" t="n">
        <v>0.124600515851533</v>
      </c>
      <c r="B43" s="0" t="n">
        <v>-7.22068369127113</v>
      </c>
    </row>
    <row r="44" customFormat="false" ht="14.5" hidden="false" customHeight="false" outlineLevel="0" collapsed="false">
      <c r="A44" s="0" t="n">
        <v>0.267150559465802</v>
      </c>
      <c r="B44" s="0" t="n">
        <v>-7.41080129940444</v>
      </c>
    </row>
    <row r="45" customFormat="false" ht="14.5" hidden="false" customHeight="false" outlineLevel="0" collapsed="false">
      <c r="A45" s="0" t="n">
        <v>0.407377955242736</v>
      </c>
      <c r="B45" s="0" t="n">
        <v>-7.59639956686518</v>
      </c>
    </row>
    <row r="46" customFormat="false" ht="14.5" hidden="false" customHeight="false" outlineLevel="0" collapsed="false">
      <c r="A46" s="0" t="n">
        <v>0.545276123443423</v>
      </c>
      <c r="B46" s="0" t="n">
        <v>-7.77812669193286</v>
      </c>
    </row>
    <row r="47" customFormat="false" ht="14.5" hidden="false" customHeight="false" outlineLevel="0" collapsed="false">
      <c r="A47" s="0" t="n">
        <v>0.685325866269629</v>
      </c>
      <c r="B47" s="0" t="n">
        <v>-7.9812263129399</v>
      </c>
    </row>
    <row r="48" customFormat="false" ht="14.5" hidden="false" customHeight="false" outlineLevel="0" collapsed="false">
      <c r="A48" s="0" t="n">
        <v>0.825638798652471</v>
      </c>
      <c r="B48" s="0" t="n">
        <v>-8.15839800276725</v>
      </c>
    </row>
    <row r="49" customFormat="false" ht="14.5" hidden="false" customHeight="false" outlineLevel="0" collapsed="false">
      <c r="A49" s="0" t="n">
        <v>0.954154259158997</v>
      </c>
      <c r="B49" s="0" t="n">
        <v>-8.33112254105757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3FE07C98F93341BB44F192DE05FB44" ma:contentTypeVersion="10" ma:contentTypeDescription="Create a new document." ma:contentTypeScope="" ma:versionID="616559f1d88694458a03aa7964bf6180">
  <xsd:schema xmlns:xsd="http://www.w3.org/2001/XMLSchema" xmlns:xs="http://www.w3.org/2001/XMLSchema" xmlns:p="http://schemas.microsoft.com/office/2006/metadata/properties" xmlns:ns3="95351f8c-3420-49f7-a091-28e53b5dd0e8" xmlns:ns4="3bbb31d1-623b-489b-bce0-e344ebdbbf16" targetNamespace="http://schemas.microsoft.com/office/2006/metadata/properties" ma:root="true" ma:fieldsID="f60f9ed15a808626609bb010d21c9ef7" ns3:_="" ns4:_="">
    <xsd:import namespace="95351f8c-3420-49f7-a091-28e53b5dd0e8"/>
    <xsd:import namespace="3bbb31d1-623b-489b-bce0-e344ebdbbf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351f8c-3420-49f7-a091-28e53b5dd0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b31d1-623b-489b-bce0-e344ebdbbf1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9E1BFA-AF2F-4D48-9035-EB0D5D324E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351f8c-3420-49f7-a091-28e53b5dd0e8"/>
    <ds:schemaRef ds:uri="3bbb31d1-623b-489b-bce0-e344ebdbbf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3CC2C8-5648-487E-9500-CD68911791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DF579B-D473-4E8E-B3BA-DCFFF2064AAE}">
  <ds:schemaRefs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3bbb31d1-623b-489b-bce0-e344ebdbbf16"/>
    <ds:schemaRef ds:uri="95351f8c-3420-49f7-a091-28e53b5dd0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2020-09-29T17:23:20Z</dcterms:created>
  <dc:creator>DeStefano, Anthony M. (MSFC-EV44)</dc:creator>
  <dc:description/>
  <dc:language>en-US</dc:language>
  <cp:lastModifiedBy/>
  <dcterms:modified xsi:type="dcterms:W3CDTF">2020-09-29T19:45:14Z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0x010100F73FE07C98F93341BB44F192DE05FB44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