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stefa\Documents\GitHub\SolarCruiserDose\ESP-PSYCHIC\"/>
    </mc:Choice>
  </mc:AlternateContent>
  <xr:revisionPtr revIDLastSave="0" documentId="13_ncr:1_{8117744A-8FA0-42AB-9AC0-3F93979CA31B}" xr6:coauthVersionLast="45" xr6:coauthVersionMax="45" xr10:uidLastSave="{00000000-0000-0000-0000-000000000000}"/>
  <bookViews>
    <workbookView xWindow="-120" yWindow="-120" windowWidth="29040" windowHeight="15840" activeTab="2" xr2:uid="{69D6C672-7FDA-4129-82C5-B08F620386AF}"/>
  </bookViews>
  <sheets>
    <sheet name="2-year_worstCase" sheetId="1" r:id="rId1"/>
    <sheet name="2-year_totalFluence" sheetId="2" r:id="rId2"/>
    <sheet name="11-month_totalFluenc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3" l="1"/>
  <c r="Q2" i="3"/>
  <c r="P2" i="3" s="1"/>
  <c r="R29" i="3"/>
  <c r="P29" i="3"/>
  <c r="R28" i="3"/>
  <c r="Q28" i="3"/>
  <c r="P28" i="3"/>
  <c r="R27" i="3"/>
  <c r="Q27" i="3"/>
  <c r="P27" i="3" s="1"/>
  <c r="R26" i="3"/>
  <c r="Q26" i="3"/>
  <c r="P26" i="3"/>
  <c r="R25" i="3"/>
  <c r="P25" i="3" s="1"/>
  <c r="Q25" i="3"/>
  <c r="R24" i="3"/>
  <c r="Q24" i="3"/>
  <c r="P24" i="3"/>
  <c r="R23" i="3"/>
  <c r="Q23" i="3"/>
  <c r="P23" i="3" s="1"/>
  <c r="R22" i="3"/>
  <c r="Q22" i="3"/>
  <c r="P22" i="3"/>
  <c r="R21" i="3"/>
  <c r="P21" i="3" s="1"/>
  <c r="Q21" i="3"/>
  <c r="R20" i="3"/>
  <c r="Q20" i="3"/>
  <c r="P20" i="3"/>
  <c r="R19" i="3"/>
  <c r="Q19" i="3"/>
  <c r="P19" i="3" s="1"/>
  <c r="R18" i="3"/>
  <c r="Q18" i="3"/>
  <c r="P18" i="3"/>
  <c r="R17" i="3"/>
  <c r="P17" i="3" s="1"/>
  <c r="Q17" i="3"/>
  <c r="R16" i="3"/>
  <c r="Q16" i="3"/>
  <c r="P16" i="3"/>
  <c r="R15" i="3"/>
  <c r="Q15" i="3"/>
  <c r="P15" i="3" s="1"/>
  <c r="R14" i="3"/>
  <c r="Q14" i="3"/>
  <c r="P14" i="3" s="1"/>
  <c r="R13" i="3"/>
  <c r="P13" i="3" s="1"/>
  <c r="Q13" i="3"/>
  <c r="R12" i="3"/>
  <c r="Q12" i="3"/>
  <c r="P12" i="3"/>
  <c r="R11" i="3"/>
  <c r="Q11" i="3"/>
  <c r="P11" i="3" s="1"/>
  <c r="R10" i="3"/>
  <c r="Q10" i="3"/>
  <c r="P10" i="3" s="1"/>
  <c r="R9" i="3"/>
  <c r="P9" i="3" s="1"/>
  <c r="Q9" i="3"/>
  <c r="R8" i="3"/>
  <c r="Q8" i="3"/>
  <c r="P8" i="3"/>
  <c r="R7" i="3"/>
  <c r="Q7" i="3"/>
  <c r="P7" i="3" s="1"/>
  <c r="R6" i="3"/>
  <c r="Q6" i="3"/>
  <c r="P6" i="3"/>
  <c r="R5" i="3"/>
  <c r="P5" i="3" s="1"/>
  <c r="Q5" i="3"/>
  <c r="R4" i="3"/>
  <c r="Q4" i="3"/>
  <c r="P4" i="3"/>
  <c r="R3" i="3"/>
  <c r="Q3" i="3"/>
  <c r="P3" i="3" s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2" i="3"/>
  <c r="F26" i="3" l="1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24" i="3"/>
  <c r="G24" i="3"/>
  <c r="H24" i="3"/>
  <c r="I24" i="3"/>
  <c r="F25" i="3"/>
  <c r="G25" i="3"/>
  <c r="H25" i="3"/>
  <c r="I25" i="3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I2" i="3"/>
  <c r="H2" i="3"/>
  <c r="G2" i="3"/>
  <c r="F2" i="3"/>
  <c r="F21" i="2" l="1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20" i="2"/>
  <c r="F3" i="2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G20" i="2"/>
  <c r="H20" i="2"/>
  <c r="I20" i="2"/>
  <c r="I2" i="2"/>
  <c r="H2" i="2"/>
  <c r="G2" i="2"/>
  <c r="F2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<sst xmlns="http://schemas.openxmlformats.org/spreadsheetml/2006/main" count="15" uniqueCount="6">
  <si>
    <t>Energy (MeV)</t>
  </si>
  <si>
    <t>#/cm^2</t>
  </si>
  <si>
    <t>#/cm^2-MeV</t>
  </si>
  <si>
    <t># Energy (keV)  Bin Flux (#/cm2) Energy width (keV) Energy left edge (keV)</t>
  </si>
  <si>
    <t>Integral Fluence (#/cm^2)</t>
  </si>
  <si>
    <t>Differential Fluence (#/cm^2/MeV)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</si>
</sst>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'11-month_totalFluence'!$O$1</c:f>
              <c:strCache>
                <c:ptCount val="1"/>
                <c:pt idx="0">
                  <c:v>Integral Fluence (#/cm^2)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'11-month_totalFluence'!$N$2:$N$29</c:f>
              <c:numCache>
                <c:formatCode>0.000E+00</c:formatCode>
                <c:ptCount val="2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3.5</c:v>
                </c:pt>
                <c:pt idx="6">
                  <c:v>5</c:v>
                </c:pt>
                <c:pt idx="7">
                  <c:v>7.1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25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71</c:v>
                </c:pt>
                <c:pt idx="20">
                  <c:v>80</c:v>
                </c:pt>
                <c:pt idx="21">
                  <c:v>90</c:v>
                </c:pt>
                <c:pt idx="22">
                  <c:v>100</c:v>
                </c:pt>
                <c:pt idx="23">
                  <c:v>160</c:v>
                </c:pt>
                <c:pt idx="24">
                  <c:v>180</c:v>
                </c:pt>
                <c:pt idx="25">
                  <c:v>200</c:v>
                </c:pt>
                <c:pt idx="26">
                  <c:v>250</c:v>
                </c:pt>
                <c:pt idx="27">
                  <c:v>400</c:v>
                </c:pt>
              </c:numCache>
            </c:numRef>
          </c:xVal>
          <c:yVal>
            <c:numRef>
              <c:f>'11-month_totalFluence'!$O$2:$O$29</c:f>
              <c:numCache>
                <c:formatCode>0.000E+00</c:formatCode>
                <c:ptCount val="28"/>
                <c:pt idx="0">
                  <c:v>1116389415000</c:v>
                </c:pt>
                <c:pt idx="1">
                  <c:v>595869415000</c:v>
                </c:pt>
                <c:pt idx="2">
                  <c:v>370589415000</c:v>
                </c:pt>
                <c:pt idx="3">
                  <c:v>230479415000</c:v>
                </c:pt>
                <c:pt idx="4">
                  <c:v>143339415000</c:v>
                </c:pt>
                <c:pt idx="5">
                  <c:v>94827415000</c:v>
                </c:pt>
                <c:pt idx="6">
                  <c:v>69331415000</c:v>
                </c:pt>
                <c:pt idx="7">
                  <c:v>48686415000</c:v>
                </c:pt>
                <c:pt idx="8">
                  <c:v>42628415000</c:v>
                </c:pt>
                <c:pt idx="9">
                  <c:v>37389415000</c:v>
                </c:pt>
                <c:pt idx="10">
                  <c:v>33251415000</c:v>
                </c:pt>
                <c:pt idx="11">
                  <c:v>18306415000</c:v>
                </c:pt>
                <c:pt idx="12">
                  <c:v>15541415000</c:v>
                </c:pt>
                <c:pt idx="13">
                  <c:v>13423415000</c:v>
                </c:pt>
                <c:pt idx="14">
                  <c:v>9610815000</c:v>
                </c:pt>
                <c:pt idx="15">
                  <c:v>5543415000</c:v>
                </c:pt>
                <c:pt idx="16">
                  <c:v>4389615000</c:v>
                </c:pt>
                <c:pt idx="17">
                  <c:v>3540515000</c:v>
                </c:pt>
                <c:pt idx="18">
                  <c:v>2904415000</c:v>
                </c:pt>
                <c:pt idx="19">
                  <c:v>1429115000</c:v>
                </c:pt>
                <c:pt idx="20">
                  <c:v>1103115000</c:v>
                </c:pt>
                <c:pt idx="21">
                  <c:v>845735000</c:v>
                </c:pt>
                <c:pt idx="22">
                  <c:v>661275000</c:v>
                </c:pt>
                <c:pt idx="23">
                  <c:v>213005000</c:v>
                </c:pt>
                <c:pt idx="24">
                  <c:v>156565000</c:v>
                </c:pt>
                <c:pt idx="25">
                  <c:v>117735000</c:v>
                </c:pt>
                <c:pt idx="26">
                  <c:v>61304000</c:v>
                </c:pt>
                <c:pt idx="27">
                  <c:v>9035000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4F-403B-BCDB-DDEFBCC44A38}"/>
            </c:ext>
          </c:extLst>
        </c:ser>
        <c:ser>
          <c:idx val="1"/>
          <c:order val="1"/>
          <c:tx>
            <c:strRef>
              <c:f>'11-month_totalFluence'!$P$1</c:f>
              <c:strCache>
                <c:ptCount val="1"/>
                <c:pt idx="0">
                  <c:v>Differential Fluence (#/cm^2/MeV)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'11-month_totalFluence'!$N$2:$N$29</c:f>
              <c:numCache>
                <c:formatCode>0.000E+00</c:formatCode>
                <c:ptCount val="2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3.5</c:v>
                </c:pt>
                <c:pt idx="6">
                  <c:v>5</c:v>
                </c:pt>
                <c:pt idx="7">
                  <c:v>7.1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25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71</c:v>
                </c:pt>
                <c:pt idx="20">
                  <c:v>80</c:v>
                </c:pt>
                <c:pt idx="21">
                  <c:v>90</c:v>
                </c:pt>
                <c:pt idx="22">
                  <c:v>100</c:v>
                </c:pt>
                <c:pt idx="23">
                  <c:v>160</c:v>
                </c:pt>
                <c:pt idx="24">
                  <c:v>180</c:v>
                </c:pt>
                <c:pt idx="25">
                  <c:v>200</c:v>
                </c:pt>
                <c:pt idx="26">
                  <c:v>250</c:v>
                </c:pt>
                <c:pt idx="27">
                  <c:v>400</c:v>
                </c:pt>
              </c:numCache>
            </c:numRef>
          </c:xVal>
          <c:yVal>
            <c:numRef>
              <c:f>'11-month_totalFluence'!$P$2:$P$29</c:f>
              <c:numCache>
                <c:formatCode>0.000E+00</c:formatCode>
                <c:ptCount val="28"/>
                <c:pt idx="0">
                  <c:v>7649391471044.3623</c:v>
                </c:pt>
                <c:pt idx="1">
                  <c:v>1633116916740.2332</c:v>
                </c:pt>
                <c:pt idx="2">
                  <c:v>507840278660.90149</c:v>
                </c:pt>
                <c:pt idx="3">
                  <c:v>157922916735.90936</c:v>
                </c:pt>
                <c:pt idx="4">
                  <c:v>51010522094.312393</c:v>
                </c:pt>
                <c:pt idx="5">
                  <c:v>21895461171.298897</c:v>
                </c:pt>
                <c:pt idx="6">
                  <c:v>13076612549.354801</c:v>
                </c:pt>
                <c:pt idx="7">
                  <c:v>7273779105.8529129</c:v>
                </c:pt>
                <c:pt idx="8">
                  <c:v>5932631087.9051456</c:v>
                </c:pt>
                <c:pt idx="9">
                  <c:v>4625019883.8937473</c:v>
                </c:pt>
                <c:pt idx="10">
                  <c:v>3962077754.0332041</c:v>
                </c:pt>
                <c:pt idx="11">
                  <c:v>1521769249.1553974</c:v>
                </c:pt>
                <c:pt idx="12">
                  <c:v>1200465603.2191401</c:v>
                </c:pt>
                <c:pt idx="13">
                  <c:v>969114329.48280609</c:v>
                </c:pt>
                <c:pt idx="14">
                  <c:v>602161509.95404935</c:v>
                </c:pt>
                <c:pt idx="15">
                  <c:v>267913839.5868926</c:v>
                </c:pt>
                <c:pt idx="16">
                  <c:v>196040360.37418473</c:v>
                </c:pt>
                <c:pt idx="17">
                  <c:v>145742280.51746628</c:v>
                </c:pt>
                <c:pt idx="18">
                  <c:v>113332211.65907925</c:v>
                </c:pt>
                <c:pt idx="19">
                  <c:v>42187856.339363672</c:v>
                </c:pt>
                <c:pt idx="20">
                  <c:v>30509324.998220101</c:v>
                </c:pt>
                <c:pt idx="21">
                  <c:v>21570560.03880316</c:v>
                </c:pt>
                <c:pt idx="22">
                  <c:v>15690383.509444172</c:v>
                </c:pt>
                <c:pt idx="23">
                  <c:v>3344155.6872717864</c:v>
                </c:pt>
                <c:pt idx="24">
                  <c:v>2313241.7748489603</c:v>
                </c:pt>
                <c:pt idx="25">
                  <c:v>1657080.4292822513</c:v>
                </c:pt>
                <c:pt idx="26">
                  <c:v>858061.93511420838</c:v>
                </c:pt>
                <c:pt idx="27">
                  <c:v>92018.802202201303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4F-403B-BCDB-DDEFBCC44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036080"/>
        <c:axId val="1017590416"/>
      </c:scatterChart>
      <c:valAx>
        <c:axId val="11780360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(MeV)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0416"/>
        <c:crosses val="autoZero"/>
        <c:crossBetween val="midCat"/>
      </c:valAx>
      <c:valAx>
        <c:axId val="1017590416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</a:t>
                </a:r>
                <a:r>
                  <a:rPr lang="en-US" baseline="0"/>
                  <a:t> &amp; DIff Fluence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03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29</xdr:col>
      <xdr:colOff>600074</xdr:colOff>
      <xdr:row>26</xdr:row>
      <xdr:rowOff>138114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67C14-1A7F-411C-9B7F-BFFDEA5AF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estefa/Documents/GitHub/SolarCruiserDose/L2CPE/L2CPE_ra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X1" t="str">
            <v>Integral Fluence (#/cm^2)</v>
          </cell>
          <cell r="Y1" t="str">
            <v>Differential Fluence (#/cm^2/MeV)</v>
          </cell>
        </row>
        <row r="2">
          <cell r="W2">
            <v>9.9999999999999995E-7</v>
          </cell>
          <cell r="X2">
            <v>877012381023.20044</v>
          </cell>
          <cell r="Y2">
            <v>4009433642506278</v>
          </cell>
        </row>
        <row r="3">
          <cell r="W3">
            <v>1.7999999999999999E-6</v>
          </cell>
          <cell r="X3">
            <v>874658852989.29211</v>
          </cell>
          <cell r="Y3">
            <v>3026369064782574</v>
          </cell>
        </row>
        <row r="4">
          <cell r="W4">
            <v>3.1999999999999999E-6</v>
          </cell>
          <cell r="X4">
            <v>870699981781.67761</v>
          </cell>
          <cell r="Y4">
            <v>2905976433591667.5</v>
          </cell>
        </row>
        <row r="5">
          <cell r="W5">
            <v>5.5999999999999997E-6</v>
          </cell>
          <cell r="X5">
            <v>864158589009.51819</v>
          </cell>
          <cell r="Y5">
            <v>2679133605227043</v>
          </cell>
        </row>
        <row r="6">
          <cell r="W6">
            <v>9.9999999999999991E-6</v>
          </cell>
          <cell r="X6">
            <v>853577714530.04175</v>
          </cell>
          <cell r="Y6">
            <v>2358310776645012.5</v>
          </cell>
        </row>
        <row r="7">
          <cell r="W7">
            <v>1.7799999999999999E-5</v>
          </cell>
          <cell r="X7">
            <v>837001807331.94531</v>
          </cell>
          <cell r="Y7">
            <v>2044690264092355</v>
          </cell>
        </row>
        <row r="8">
          <cell r="W8">
            <v>3.1600000000000002E-5</v>
          </cell>
          <cell r="X8">
            <v>811943884220.70203</v>
          </cell>
          <cell r="Y8">
            <v>1700188724406347.8</v>
          </cell>
        </row>
        <row r="9">
          <cell r="W9">
            <v>5.6199999999999997E-5</v>
          </cell>
          <cell r="X9">
            <v>775669159354.5509</v>
          </cell>
          <cell r="Y9">
            <v>1341475325632176.3</v>
          </cell>
        </row>
        <row r="10">
          <cell r="W10">
            <v>1E-4</v>
          </cell>
          <cell r="X10">
            <v>725929495464.00952</v>
          </cell>
          <cell r="Y10">
            <v>1006756289323360.6</v>
          </cell>
        </row>
        <row r="11">
          <cell r="W11">
            <v>1.7780000000000001E-4</v>
          </cell>
          <cell r="X11">
            <v>661172394036.28796</v>
          </cell>
          <cell r="Y11">
            <v>706048082610394.75</v>
          </cell>
        </row>
        <row r="12">
          <cell r="W12">
            <v>3.1619999999999999E-4</v>
          </cell>
          <cell r="X12">
            <v>583398189693.63477</v>
          </cell>
          <cell r="Y12">
            <v>462990114592019</v>
          </cell>
        </row>
        <row r="13">
          <cell r="W13">
            <v>5.6229999999999995E-4</v>
          </cell>
          <cell r="X13">
            <v>495264043352.17133</v>
          </cell>
          <cell r="Y13">
            <v>281895313619198.38</v>
          </cell>
        </row>
        <row r="14">
          <cell r="W14">
            <v>1E-3</v>
          </cell>
          <cell r="X14">
            <v>403577063875.66925</v>
          </cell>
          <cell r="Y14">
            <v>158920682160587.63</v>
          </cell>
        </row>
        <row r="15">
          <cell r="W15">
            <v>1.7783E-3</v>
          </cell>
          <cell r="X15">
            <v>314726379759.07196</v>
          </cell>
          <cell r="Y15">
            <v>83103805314701.688</v>
          </cell>
        </row>
        <row r="16">
          <cell r="W16">
            <v>3.1622999999999998E-3</v>
          </cell>
          <cell r="X16">
            <v>235041408016.06189</v>
          </cell>
          <cell r="Y16">
            <v>40257448932840.477</v>
          </cell>
        </row>
        <row r="17">
          <cell r="W17">
            <v>5.6233999999999998E-3</v>
          </cell>
          <cell r="X17">
            <v>168701952334.91968</v>
          </cell>
          <cell r="Y17">
            <v>18239349229575.801</v>
          </cell>
        </row>
        <row r="18">
          <cell r="W18">
            <v>9.9999999999999985E-3</v>
          </cell>
          <cell r="X18">
            <v>116723107897.08507</v>
          </cell>
          <cell r="Y18">
            <v>7840420190492.7012</v>
          </cell>
        </row>
        <row r="19">
          <cell r="W19">
            <v>1.7782800000000001E-2</v>
          </cell>
          <cell r="X19">
            <v>77850933596.073761</v>
          </cell>
          <cell r="Y19">
            <v>3174460614234.3716</v>
          </cell>
        </row>
        <row r="20">
          <cell r="W20">
            <v>3.16228E-2</v>
          </cell>
          <cell r="X20">
            <v>50652353881.618088</v>
          </cell>
          <cell r="Y20">
            <v>1229745048125.5598</v>
          </cell>
        </row>
        <row r="21">
          <cell r="W21">
            <v>5.6234099999999995E-2</v>
          </cell>
          <cell r="X21">
            <v>32165679283.164783</v>
          </cell>
          <cell r="Y21">
            <v>460286795730.08582</v>
          </cell>
        </row>
        <row r="22">
          <cell r="W22">
            <v>0.1</v>
          </cell>
          <cell r="X22">
            <v>20056190883.40274</v>
          </cell>
          <cell r="Y22">
            <v>168231676188.17175</v>
          </cell>
        </row>
        <row r="23">
          <cell r="W23">
            <v>0.17782790000000001</v>
          </cell>
          <cell r="X23">
            <v>12245929134.443785</v>
          </cell>
          <cell r="Y23">
            <v>60266429099.697327</v>
          </cell>
        </row>
        <row r="24">
          <cell r="W24">
            <v>0.3162278</v>
          </cell>
          <cell r="X24">
            <v>7322717504.4616318</v>
          </cell>
          <cell r="Y24">
            <v>21142107645.806168</v>
          </cell>
        </row>
        <row r="25">
          <cell r="W25">
            <v>0.56234130000000004</v>
          </cell>
          <cell r="X25">
            <v>4280417534.2058301</v>
          </cell>
          <cell r="Y25">
            <v>7292389520.257143</v>
          </cell>
        </row>
        <row r="26">
          <cell r="W26">
            <v>1</v>
          </cell>
          <cell r="X26">
            <v>2430257287.3289709</v>
          </cell>
          <cell r="Y26">
            <v>2489636652.5157661</v>
          </cell>
        </row>
        <row r="27">
          <cell r="W27">
            <v>1.7782793999999997</v>
          </cell>
          <cell r="X27">
            <v>1316041046.9958358</v>
          </cell>
          <cell r="Y27">
            <v>856687106.69341588</v>
          </cell>
        </row>
        <row r="28">
          <cell r="W28">
            <v>3.1622775999999995</v>
          </cell>
          <cell r="X28">
            <v>641002751.33848894</v>
          </cell>
          <cell r="Y28">
            <v>300467120.59097147</v>
          </cell>
        </row>
        <row r="29">
          <cell r="W29">
            <v>5.6234130999999987</v>
          </cell>
          <cell r="X29">
            <v>238845925.04461631</v>
          </cell>
          <cell r="Y29">
            <v>72840670.187597051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201C-896C-496E-8623-365D2754CDDA}">
  <dimension ref="B1:I30"/>
  <sheetViews>
    <sheetView workbookViewId="0">
      <selection activeCell="B19" sqref="B19"/>
    </sheetView>
  </sheetViews>
  <sheetFormatPr defaultRowHeight="15" x14ac:dyDescent="0.25"/>
  <cols>
    <col min="2" max="2" width="12.5703125" bestFit="1" customWidth="1"/>
    <col min="3" max="3" width="8.42578125" bestFit="1" customWidth="1"/>
    <col min="4" max="4" width="11.7109375" bestFit="1" customWidth="1"/>
    <col min="5" max="5" width="11.7109375" customWidth="1"/>
  </cols>
  <sheetData>
    <row r="1" spans="2:9" x14ac:dyDescent="0.25">
      <c r="B1" t="s">
        <v>0</v>
      </c>
      <c r="C1" t="s">
        <v>1</v>
      </c>
      <c r="D1" t="s">
        <v>2</v>
      </c>
      <c r="F1" t="s">
        <v>3</v>
      </c>
    </row>
    <row r="2" spans="2:9" x14ac:dyDescent="0.25">
      <c r="B2" s="1">
        <v>0.1</v>
      </c>
      <c r="C2" s="1">
        <v>522310000000</v>
      </c>
      <c r="D2" s="1">
        <v>2864100000000</v>
      </c>
      <c r="E2" s="1"/>
      <c r="F2" s="1">
        <f>SQRT(B2*B3)*1000</f>
        <v>158.11388300841898</v>
      </c>
      <c r="G2" s="1">
        <f>C2-C3</f>
        <v>207950000000</v>
      </c>
      <c r="H2" s="1">
        <f>(B3-B2)*1000</f>
        <v>150</v>
      </c>
      <c r="I2" s="1">
        <f>B2*1000</f>
        <v>100</v>
      </c>
    </row>
    <row r="3" spans="2:9" x14ac:dyDescent="0.25">
      <c r="B3" s="1">
        <v>0.25</v>
      </c>
      <c r="C3" s="1">
        <v>314360000000</v>
      </c>
      <c r="D3" s="1">
        <v>703450000000</v>
      </c>
      <c r="E3" s="1"/>
      <c r="F3" s="1">
        <f t="shared" ref="F3:F29" si="0">SQRT(B3*B4)*1000</f>
        <v>353.55339059327378</v>
      </c>
      <c r="G3" s="1">
        <f t="shared" ref="G3:G29" si="1">C3-C4</f>
        <v>100250000000</v>
      </c>
      <c r="H3" s="1">
        <f t="shared" ref="H3:H29" si="2">(B4-B3)*1000</f>
        <v>250</v>
      </c>
      <c r="I3" s="1">
        <f t="shared" ref="I3:I29" si="3">B3*1000</f>
        <v>250</v>
      </c>
    </row>
    <row r="4" spans="2:9" x14ac:dyDescent="0.25">
      <c r="B4" s="1">
        <v>0.5</v>
      </c>
      <c r="C4" s="1">
        <v>214110000000</v>
      </c>
      <c r="D4" s="1">
        <v>238850000000</v>
      </c>
      <c r="E4" s="1"/>
      <c r="F4" s="1">
        <f t="shared" si="0"/>
        <v>707.10678118654755</v>
      </c>
      <c r="G4" s="1">
        <f t="shared" si="1"/>
        <v>68280000000</v>
      </c>
      <c r="H4" s="1">
        <f t="shared" si="2"/>
        <v>500</v>
      </c>
      <c r="I4" s="1">
        <f t="shared" si="3"/>
        <v>500</v>
      </c>
    </row>
    <row r="5" spans="2:9" x14ac:dyDescent="0.25">
      <c r="B5" s="1">
        <v>1</v>
      </c>
      <c r="C5" s="1">
        <v>145830000000</v>
      </c>
      <c r="D5" s="1">
        <v>81340000000</v>
      </c>
      <c r="E5" s="1"/>
      <c r="F5" s="1">
        <f t="shared" si="0"/>
        <v>1414.2135623730951</v>
      </c>
      <c r="G5" s="1">
        <f t="shared" si="1"/>
        <v>46509000000</v>
      </c>
      <c r="H5" s="1">
        <f t="shared" si="2"/>
        <v>1000</v>
      </c>
      <c r="I5" s="1">
        <f t="shared" si="3"/>
        <v>1000</v>
      </c>
    </row>
    <row r="6" spans="2:9" x14ac:dyDescent="0.25">
      <c r="B6" s="1">
        <v>2</v>
      </c>
      <c r="C6" s="1">
        <v>99321000000</v>
      </c>
      <c r="D6" s="1">
        <v>27700000000</v>
      </c>
      <c r="E6" s="1"/>
      <c r="F6" s="1">
        <f t="shared" si="0"/>
        <v>2645.7513110645909</v>
      </c>
      <c r="G6" s="1">
        <f t="shared" si="1"/>
        <v>27367000000</v>
      </c>
      <c r="H6" s="1">
        <f t="shared" si="2"/>
        <v>1500</v>
      </c>
      <c r="I6" s="1">
        <f t="shared" si="3"/>
        <v>2000</v>
      </c>
    </row>
    <row r="7" spans="2:9" x14ac:dyDescent="0.25">
      <c r="B7" s="1">
        <v>3.5</v>
      </c>
      <c r="C7" s="1">
        <v>71954000000</v>
      </c>
      <c r="D7" s="1">
        <v>13135000000</v>
      </c>
      <c r="E7" s="1"/>
      <c r="F7" s="1">
        <f t="shared" si="0"/>
        <v>4183.3001326703779</v>
      </c>
      <c r="G7" s="1">
        <f t="shared" si="1"/>
        <v>14554000000</v>
      </c>
      <c r="H7" s="1">
        <f t="shared" si="2"/>
        <v>1500</v>
      </c>
      <c r="I7" s="1">
        <f t="shared" si="3"/>
        <v>3500</v>
      </c>
    </row>
    <row r="8" spans="2:9" x14ac:dyDescent="0.25">
      <c r="B8" s="1">
        <v>5</v>
      </c>
      <c r="C8" s="1">
        <v>57400000000</v>
      </c>
      <c r="D8" s="1">
        <v>8484600000</v>
      </c>
      <c r="E8" s="1"/>
      <c r="F8" s="1">
        <f t="shared" si="0"/>
        <v>5958.1876439064927</v>
      </c>
      <c r="G8" s="1">
        <f t="shared" si="1"/>
        <v>15051000000</v>
      </c>
      <c r="H8" s="1">
        <f t="shared" si="2"/>
        <v>2099.9999999999995</v>
      </c>
      <c r="I8" s="1">
        <f t="shared" si="3"/>
        <v>5000</v>
      </c>
    </row>
    <row r="9" spans="2:9" x14ac:dyDescent="0.25">
      <c r="B9" s="1">
        <v>7.1</v>
      </c>
      <c r="C9" s="1">
        <v>42349000000</v>
      </c>
      <c r="D9" s="1">
        <v>5632800000</v>
      </c>
      <c r="E9" s="1"/>
      <c r="F9" s="1">
        <f t="shared" si="0"/>
        <v>7536.5774725667088</v>
      </c>
      <c r="G9" s="1">
        <f t="shared" si="1"/>
        <v>4832000000</v>
      </c>
      <c r="H9" s="1">
        <f t="shared" si="2"/>
        <v>900.00000000000034</v>
      </c>
      <c r="I9" s="1">
        <f t="shared" si="3"/>
        <v>7100</v>
      </c>
    </row>
    <row r="10" spans="2:9" x14ac:dyDescent="0.25">
      <c r="B10" s="1">
        <v>8</v>
      </c>
      <c r="C10" s="1">
        <v>37517000000</v>
      </c>
      <c r="D10" s="1">
        <v>4828600000</v>
      </c>
      <c r="E10" s="1"/>
      <c r="F10" s="1">
        <f t="shared" si="0"/>
        <v>8485.2813742385697</v>
      </c>
      <c r="G10" s="1">
        <f t="shared" si="1"/>
        <v>4228000000</v>
      </c>
      <c r="H10" s="1">
        <f t="shared" si="2"/>
        <v>1000</v>
      </c>
      <c r="I10" s="1">
        <f t="shared" si="3"/>
        <v>8000</v>
      </c>
    </row>
    <row r="11" spans="2:9" x14ac:dyDescent="0.25">
      <c r="B11" s="1">
        <v>9</v>
      </c>
      <c r="C11" s="1">
        <v>33289000000</v>
      </c>
      <c r="D11" s="1">
        <v>3802300000</v>
      </c>
      <c r="E11" s="1"/>
      <c r="F11" s="1">
        <f t="shared" si="0"/>
        <v>9486.832980505138</v>
      </c>
      <c r="G11" s="1">
        <f t="shared" si="1"/>
        <v>3377000000</v>
      </c>
      <c r="H11" s="1">
        <f t="shared" si="2"/>
        <v>1000</v>
      </c>
      <c r="I11" s="1">
        <f t="shared" si="3"/>
        <v>9000</v>
      </c>
    </row>
    <row r="12" spans="2:9" x14ac:dyDescent="0.25">
      <c r="B12" s="1">
        <v>10</v>
      </c>
      <c r="C12" s="1">
        <v>29912000000</v>
      </c>
      <c r="D12" s="1">
        <v>2993000000</v>
      </c>
      <c r="E12" s="1"/>
      <c r="F12" s="1">
        <f t="shared" si="0"/>
        <v>12649.110640673518</v>
      </c>
      <c r="G12" s="1">
        <f t="shared" si="1"/>
        <v>10740000000</v>
      </c>
      <c r="H12" s="1">
        <f t="shared" si="2"/>
        <v>6000</v>
      </c>
      <c r="I12" s="1">
        <f t="shared" si="3"/>
        <v>10000</v>
      </c>
    </row>
    <row r="13" spans="2:9" x14ac:dyDescent="0.25">
      <c r="B13" s="1">
        <v>16</v>
      </c>
      <c r="C13" s="1">
        <v>19172000000</v>
      </c>
      <c r="D13" s="1">
        <v>1095000000</v>
      </c>
      <c r="E13" s="1"/>
      <c r="F13" s="1">
        <f t="shared" si="0"/>
        <v>16970.562748477139</v>
      </c>
      <c r="G13" s="1">
        <f t="shared" si="1"/>
        <v>1880000000</v>
      </c>
      <c r="H13" s="1">
        <f t="shared" si="2"/>
        <v>2000</v>
      </c>
      <c r="I13" s="1">
        <f t="shared" si="3"/>
        <v>16000</v>
      </c>
    </row>
    <row r="14" spans="2:9" x14ac:dyDescent="0.25">
      <c r="B14" s="1">
        <v>18</v>
      </c>
      <c r="C14" s="1">
        <v>17292000000</v>
      </c>
      <c r="D14" s="1">
        <v>850960000</v>
      </c>
      <c r="E14" s="1"/>
      <c r="F14" s="1">
        <f t="shared" si="0"/>
        <v>18973.665961010276</v>
      </c>
      <c r="G14" s="1">
        <f t="shared" si="1"/>
        <v>1524000000</v>
      </c>
      <c r="H14" s="1">
        <f t="shared" si="2"/>
        <v>2000</v>
      </c>
      <c r="I14" s="1">
        <f t="shared" si="3"/>
        <v>18000</v>
      </c>
    </row>
    <row r="15" spans="2:9" x14ac:dyDescent="0.25">
      <c r="B15" s="1">
        <v>20</v>
      </c>
      <c r="C15" s="1">
        <v>15768000000</v>
      </c>
      <c r="D15" s="1">
        <v>781400000</v>
      </c>
      <c r="E15" s="1"/>
      <c r="F15" s="1">
        <f t="shared" si="0"/>
        <v>22360.679774997898</v>
      </c>
      <c r="G15" s="1">
        <f t="shared" si="1"/>
        <v>3496000000</v>
      </c>
      <c r="H15" s="1">
        <f t="shared" si="2"/>
        <v>5000</v>
      </c>
      <c r="I15" s="1">
        <f t="shared" si="3"/>
        <v>20000</v>
      </c>
    </row>
    <row r="16" spans="2:9" x14ac:dyDescent="0.25">
      <c r="B16" s="1">
        <v>25</v>
      </c>
      <c r="C16" s="1">
        <v>12272000000</v>
      </c>
      <c r="D16" s="1">
        <v>545680000</v>
      </c>
      <c r="E16" s="1"/>
      <c r="F16" s="1">
        <f t="shared" si="0"/>
        <v>29580.398915498081</v>
      </c>
      <c r="G16" s="1">
        <f t="shared" si="1"/>
        <v>3765900000</v>
      </c>
      <c r="H16" s="1">
        <f t="shared" si="2"/>
        <v>10000</v>
      </c>
      <c r="I16" s="1">
        <f t="shared" si="3"/>
        <v>25000</v>
      </c>
    </row>
    <row r="17" spans="2:9" x14ac:dyDescent="0.25">
      <c r="B17" s="1">
        <v>35</v>
      </c>
      <c r="C17" s="1">
        <v>8506100000</v>
      </c>
      <c r="D17" s="1">
        <v>326890000</v>
      </c>
      <c r="E17" s="1"/>
      <c r="F17" s="1">
        <f t="shared" si="0"/>
        <v>37416.573867739418</v>
      </c>
      <c r="G17" s="1">
        <f t="shared" si="1"/>
        <v>1832000000</v>
      </c>
      <c r="H17" s="1">
        <f t="shared" si="2"/>
        <v>5000</v>
      </c>
      <c r="I17" s="1">
        <f t="shared" si="3"/>
        <v>35000</v>
      </c>
    </row>
    <row r="18" spans="2:9" x14ac:dyDescent="0.25">
      <c r="B18" s="1">
        <v>40</v>
      </c>
      <c r="C18" s="1">
        <v>6674100000</v>
      </c>
      <c r="D18" s="1">
        <v>285370000</v>
      </c>
      <c r="E18" s="1"/>
      <c r="F18" s="1">
        <f t="shared" si="0"/>
        <v>42426.406871192856</v>
      </c>
      <c r="G18" s="1">
        <f t="shared" si="1"/>
        <v>1021700000</v>
      </c>
      <c r="H18" s="1">
        <f t="shared" si="2"/>
        <v>5000</v>
      </c>
      <c r="I18" s="1">
        <f t="shared" si="3"/>
        <v>40000</v>
      </c>
    </row>
    <row r="19" spans="2:9" x14ac:dyDescent="0.25">
      <c r="B19" s="1">
        <v>45</v>
      </c>
      <c r="C19" s="1">
        <v>5652400000</v>
      </c>
      <c r="D19" s="1">
        <v>217290000</v>
      </c>
      <c r="E19" s="1"/>
      <c r="F19" s="1">
        <f t="shared" si="0"/>
        <v>47434.164902525685</v>
      </c>
      <c r="G19" s="1">
        <f t="shared" si="1"/>
        <v>1151200000</v>
      </c>
      <c r="H19" s="1">
        <f t="shared" si="2"/>
        <v>5000</v>
      </c>
      <c r="I19" s="1">
        <f t="shared" si="3"/>
        <v>45000</v>
      </c>
    </row>
    <row r="20" spans="2:9" x14ac:dyDescent="0.25">
      <c r="B20" s="1">
        <v>50</v>
      </c>
      <c r="C20" s="1">
        <v>4501200000</v>
      </c>
      <c r="D20" s="1">
        <v>192920000</v>
      </c>
      <c r="E20" s="1"/>
      <c r="F20" s="1">
        <f t="shared" si="0"/>
        <v>59581.87643906493</v>
      </c>
      <c r="G20" s="1">
        <f t="shared" si="1"/>
        <v>2346300000</v>
      </c>
      <c r="H20" s="1">
        <f t="shared" si="2"/>
        <v>21000</v>
      </c>
      <c r="I20" s="1">
        <f t="shared" si="3"/>
        <v>50000</v>
      </c>
    </row>
    <row r="21" spans="2:9" x14ac:dyDescent="0.25">
      <c r="B21" s="1">
        <v>71</v>
      </c>
      <c r="C21" s="1">
        <v>2154900000</v>
      </c>
      <c r="D21" s="1">
        <v>71695000</v>
      </c>
      <c r="E21" s="1"/>
      <c r="F21" s="1">
        <f t="shared" si="0"/>
        <v>75365.774725667099</v>
      </c>
      <c r="G21" s="1">
        <f t="shared" si="1"/>
        <v>535000000</v>
      </c>
      <c r="H21" s="1">
        <f t="shared" si="2"/>
        <v>9000</v>
      </c>
      <c r="I21" s="1">
        <f t="shared" si="3"/>
        <v>71000</v>
      </c>
    </row>
    <row r="22" spans="2:9" x14ac:dyDescent="0.25">
      <c r="B22" s="1">
        <v>80</v>
      </c>
      <c r="C22" s="1">
        <v>1619900000</v>
      </c>
      <c r="D22" s="1">
        <v>51097000</v>
      </c>
      <c r="E22" s="1"/>
      <c r="F22" s="1">
        <f t="shared" si="0"/>
        <v>84852.813742385712</v>
      </c>
      <c r="G22" s="1">
        <f t="shared" si="1"/>
        <v>418200000</v>
      </c>
      <c r="H22" s="1">
        <f t="shared" si="2"/>
        <v>10000</v>
      </c>
      <c r="I22" s="1">
        <f t="shared" si="3"/>
        <v>80000</v>
      </c>
    </row>
    <row r="23" spans="2:9" x14ac:dyDescent="0.25">
      <c r="B23" s="1">
        <v>90</v>
      </c>
      <c r="C23" s="1">
        <v>1201700000</v>
      </c>
      <c r="D23" s="1">
        <v>33882000</v>
      </c>
      <c r="E23" s="1"/>
      <c r="F23" s="1">
        <f t="shared" si="0"/>
        <v>94868.329805051369</v>
      </c>
      <c r="G23" s="1">
        <f t="shared" si="1"/>
        <v>259470000</v>
      </c>
      <c r="H23" s="1">
        <f t="shared" si="2"/>
        <v>10000</v>
      </c>
      <c r="I23" s="1">
        <f t="shared" si="3"/>
        <v>90000</v>
      </c>
    </row>
    <row r="24" spans="2:9" x14ac:dyDescent="0.25">
      <c r="B24" s="1">
        <v>100</v>
      </c>
      <c r="C24" s="1">
        <v>942230000</v>
      </c>
      <c r="D24" s="1">
        <v>22127000</v>
      </c>
      <c r="E24" s="1"/>
      <c r="F24" s="1">
        <f t="shared" si="0"/>
        <v>126491.10640673517</v>
      </c>
      <c r="G24" s="1">
        <f t="shared" si="1"/>
        <v>628670000</v>
      </c>
      <c r="H24" s="1">
        <f t="shared" si="2"/>
        <v>60000</v>
      </c>
      <c r="I24" s="1">
        <f t="shared" si="3"/>
        <v>100000</v>
      </c>
    </row>
    <row r="25" spans="2:9" x14ac:dyDescent="0.25">
      <c r="B25" s="1">
        <v>160</v>
      </c>
      <c r="C25" s="1">
        <v>313560000</v>
      </c>
      <c r="D25" s="1">
        <v>4973400</v>
      </c>
      <c r="E25" s="1"/>
      <c r="F25" s="1">
        <f t="shared" si="0"/>
        <v>169705.62748477142</v>
      </c>
      <c r="G25" s="1">
        <f t="shared" si="1"/>
        <v>79150000</v>
      </c>
      <c r="H25" s="1">
        <f t="shared" si="2"/>
        <v>20000</v>
      </c>
      <c r="I25" s="1">
        <f t="shared" si="3"/>
        <v>160000</v>
      </c>
    </row>
    <row r="26" spans="2:9" x14ac:dyDescent="0.25">
      <c r="B26" s="1">
        <v>180</v>
      </c>
      <c r="C26" s="1">
        <v>234410000</v>
      </c>
      <c r="D26" s="1">
        <v>3340000</v>
      </c>
      <c r="E26" s="1"/>
      <c r="F26" s="1">
        <f t="shared" si="0"/>
        <v>189736.65961010274</v>
      </c>
      <c r="G26" s="1">
        <f t="shared" si="1"/>
        <v>54440000</v>
      </c>
      <c r="H26" s="1">
        <f t="shared" si="2"/>
        <v>20000</v>
      </c>
      <c r="I26" s="1">
        <f t="shared" si="3"/>
        <v>180000</v>
      </c>
    </row>
    <row r="27" spans="2:9" x14ac:dyDescent="0.25">
      <c r="B27" s="1">
        <v>200</v>
      </c>
      <c r="C27" s="1">
        <v>179970000</v>
      </c>
      <c r="D27" s="1">
        <v>2340900</v>
      </c>
      <c r="E27" s="1"/>
      <c r="F27" s="1">
        <f t="shared" si="0"/>
        <v>223606.79774997896</v>
      </c>
      <c r="G27" s="1">
        <f t="shared" si="1"/>
        <v>79150000</v>
      </c>
      <c r="H27" s="1">
        <f t="shared" si="2"/>
        <v>50000</v>
      </c>
      <c r="I27" s="1">
        <f t="shared" si="3"/>
        <v>200000</v>
      </c>
    </row>
    <row r="28" spans="2:9" x14ac:dyDescent="0.25">
      <c r="B28" s="1">
        <v>250</v>
      </c>
      <c r="C28" s="1">
        <v>100820000</v>
      </c>
      <c r="D28" s="1">
        <v>1116600</v>
      </c>
      <c r="E28" s="1"/>
      <c r="F28" s="1">
        <f t="shared" si="0"/>
        <v>316227.76601683797</v>
      </c>
      <c r="G28" s="1">
        <f t="shared" si="1"/>
        <v>73305000</v>
      </c>
      <c r="H28" s="1">
        <f t="shared" si="2"/>
        <v>150000</v>
      </c>
      <c r="I28" s="1">
        <f t="shared" si="3"/>
        <v>250000</v>
      </c>
    </row>
    <row r="29" spans="2:9" x14ac:dyDescent="0.25">
      <c r="B29" s="1">
        <v>400</v>
      </c>
      <c r="C29" s="1">
        <v>27515000</v>
      </c>
      <c r="D29" s="1">
        <v>199380</v>
      </c>
      <c r="E29" s="1"/>
      <c r="F29" s="1">
        <f t="shared" si="0"/>
        <v>447213.59549995791</v>
      </c>
      <c r="G29" s="1">
        <f t="shared" si="1"/>
        <v>12670000</v>
      </c>
      <c r="H29" s="1">
        <f t="shared" si="2"/>
        <v>100000</v>
      </c>
      <c r="I29" s="1">
        <f t="shared" si="3"/>
        <v>400000</v>
      </c>
    </row>
    <row r="30" spans="2:9" x14ac:dyDescent="0.25">
      <c r="B30" s="1">
        <v>500</v>
      </c>
      <c r="C30" s="1">
        <v>14845000</v>
      </c>
      <c r="D30" s="1">
        <v>74149</v>
      </c>
      <c r="E30" s="1"/>
      <c r="F30" s="1"/>
      <c r="G30" s="1"/>
      <c r="H30" s="1"/>
      <c r="I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E40F5-E8F7-4B45-ACC2-85504FAB8049}">
  <dimension ref="B1:I30"/>
  <sheetViews>
    <sheetView workbookViewId="0">
      <selection activeCell="F2" sqref="F2:I2"/>
    </sheetView>
  </sheetViews>
  <sheetFormatPr defaultRowHeight="15" x14ac:dyDescent="0.25"/>
  <cols>
    <col min="2" max="2" width="12" bestFit="1" customWidth="1"/>
    <col min="3" max="3" width="8.42578125" bestFit="1" customWidth="1"/>
    <col min="4" max="4" width="11.5703125" bestFit="1" customWidth="1"/>
  </cols>
  <sheetData>
    <row r="1" spans="2:9" x14ac:dyDescent="0.25">
      <c r="B1" t="s">
        <v>0</v>
      </c>
      <c r="C1" t="s">
        <v>1</v>
      </c>
      <c r="D1" t="s">
        <v>2</v>
      </c>
      <c r="F1" t="s">
        <v>3</v>
      </c>
    </row>
    <row r="2" spans="2:9" x14ac:dyDescent="0.25">
      <c r="B2" s="1">
        <v>0.1</v>
      </c>
      <c r="C2" s="1">
        <v>1819500000000</v>
      </c>
      <c r="D2" s="1">
        <v>11459000000000</v>
      </c>
      <c r="F2" s="1">
        <f>SQRT(B2*B3)*1000</f>
        <v>158.11388300841898</v>
      </c>
      <c r="G2" s="1">
        <f>C2-C3</f>
        <v>804400000000</v>
      </c>
      <c r="H2" s="1">
        <f>(B3-B2)*1000</f>
        <v>150</v>
      </c>
      <c r="I2" s="1">
        <f>B2*1000</f>
        <v>100</v>
      </c>
    </row>
    <row r="3" spans="2:9" x14ac:dyDescent="0.25">
      <c r="B3" s="1">
        <v>0.25</v>
      </c>
      <c r="C3" s="1">
        <v>1015100000000</v>
      </c>
      <c r="D3" s="1">
        <v>2613100000000</v>
      </c>
      <c r="F3" s="1">
        <f t="shared" ref="F3:F19" si="0">SQRT(B3*B4)*1000</f>
        <v>353.55339059327378</v>
      </c>
      <c r="G3" s="1">
        <f t="shared" ref="G3:G20" si="1">C3-C4</f>
        <v>362320000000</v>
      </c>
      <c r="H3" s="1">
        <f t="shared" ref="H3:H20" si="2">(B4-B3)*1000</f>
        <v>250</v>
      </c>
      <c r="I3" s="1">
        <f t="shared" ref="I3:I20" si="3">B3*1000</f>
        <v>250</v>
      </c>
    </row>
    <row r="4" spans="2:9" x14ac:dyDescent="0.25">
      <c r="B4" s="1">
        <v>0.5</v>
      </c>
      <c r="C4" s="1">
        <v>652780000000</v>
      </c>
      <c r="D4" s="1">
        <v>837550000000</v>
      </c>
      <c r="F4" s="1">
        <f t="shared" si="0"/>
        <v>707.10678118654755</v>
      </c>
      <c r="G4" s="1">
        <f t="shared" si="1"/>
        <v>232980000000</v>
      </c>
      <c r="H4" s="1">
        <f t="shared" si="2"/>
        <v>500</v>
      </c>
      <c r="I4" s="1">
        <f t="shared" si="3"/>
        <v>500</v>
      </c>
    </row>
    <row r="5" spans="2:9" x14ac:dyDescent="0.25">
      <c r="B5" s="1">
        <v>1</v>
      </c>
      <c r="C5" s="1">
        <v>419800000000</v>
      </c>
      <c r="D5" s="1">
        <v>269310000000</v>
      </c>
      <c r="F5" s="1">
        <f t="shared" si="0"/>
        <v>1414.2135623730951</v>
      </c>
      <c r="G5" s="1">
        <f t="shared" si="1"/>
        <v>149830000000</v>
      </c>
      <c r="H5" s="1">
        <f t="shared" si="2"/>
        <v>1000</v>
      </c>
      <c r="I5" s="1">
        <f t="shared" si="3"/>
        <v>1000</v>
      </c>
    </row>
    <row r="6" spans="2:9" x14ac:dyDescent="0.25">
      <c r="B6" s="1">
        <v>2</v>
      </c>
      <c r="C6" s="1">
        <v>269970000000</v>
      </c>
      <c r="D6" s="1">
        <v>86596000000</v>
      </c>
      <c r="F6" s="1">
        <f t="shared" si="0"/>
        <v>2645.7513110645909</v>
      </c>
      <c r="G6" s="1">
        <f t="shared" si="1"/>
        <v>85700000000</v>
      </c>
      <c r="H6" s="1">
        <f t="shared" si="2"/>
        <v>1500</v>
      </c>
      <c r="I6" s="1">
        <f t="shared" si="3"/>
        <v>2000</v>
      </c>
    </row>
    <row r="7" spans="2:9" x14ac:dyDescent="0.25">
      <c r="B7" s="1">
        <v>3.5</v>
      </c>
      <c r="C7" s="1">
        <v>184270000000</v>
      </c>
      <c r="D7" s="1">
        <v>42655000000</v>
      </c>
      <c r="F7" s="1">
        <f t="shared" si="0"/>
        <v>4183.3001326703779</v>
      </c>
      <c r="G7" s="1">
        <f t="shared" si="1"/>
        <v>45850000000</v>
      </c>
      <c r="H7" s="1">
        <f t="shared" si="2"/>
        <v>1500</v>
      </c>
      <c r="I7" s="1">
        <f t="shared" si="3"/>
        <v>3500</v>
      </c>
    </row>
    <row r="8" spans="2:9" x14ac:dyDescent="0.25">
      <c r="B8" s="1">
        <v>5</v>
      </c>
      <c r="C8" s="1">
        <v>138420000000</v>
      </c>
      <c r="D8" s="1">
        <v>23893000000</v>
      </c>
      <c r="F8" s="1">
        <f t="shared" si="0"/>
        <v>5958.1876439064927</v>
      </c>
      <c r="G8" s="1">
        <f t="shared" si="1"/>
        <v>38517000000</v>
      </c>
      <c r="H8" s="1">
        <f t="shared" si="2"/>
        <v>2099.9999999999995</v>
      </c>
      <c r="I8" s="1">
        <f t="shared" si="3"/>
        <v>5000</v>
      </c>
    </row>
    <row r="9" spans="2:9" x14ac:dyDescent="0.25">
      <c r="B9" s="1">
        <v>7.1</v>
      </c>
      <c r="C9" s="1">
        <v>99903000000</v>
      </c>
      <c r="D9" s="1">
        <v>13936000000</v>
      </c>
      <c r="F9" s="1">
        <f t="shared" si="0"/>
        <v>7536.5774725667088</v>
      </c>
      <c r="G9" s="1">
        <f t="shared" si="1"/>
        <v>11637000000</v>
      </c>
      <c r="H9" s="1">
        <f t="shared" si="2"/>
        <v>900.00000000000034</v>
      </c>
      <c r="I9" s="1">
        <f t="shared" si="3"/>
        <v>7100</v>
      </c>
    </row>
    <row r="10" spans="2:9" x14ac:dyDescent="0.25">
      <c r="B10" s="1">
        <v>8</v>
      </c>
      <c r="C10" s="1">
        <v>88266000000</v>
      </c>
      <c r="D10" s="1">
        <v>11616000000</v>
      </c>
      <c r="F10" s="1">
        <f t="shared" si="0"/>
        <v>8485.2813742385697</v>
      </c>
      <c r="G10" s="1">
        <f t="shared" si="1"/>
        <v>10155000000</v>
      </c>
      <c r="H10" s="1">
        <f t="shared" si="2"/>
        <v>1000</v>
      </c>
      <c r="I10" s="1">
        <f t="shared" si="3"/>
        <v>8000</v>
      </c>
    </row>
    <row r="11" spans="2:9" x14ac:dyDescent="0.25">
      <c r="B11" s="1">
        <v>9</v>
      </c>
      <c r="C11" s="1">
        <v>78111000000</v>
      </c>
      <c r="D11" s="1">
        <v>9122500000</v>
      </c>
      <c r="F11" s="1">
        <f t="shared" si="0"/>
        <v>9486.832980505138</v>
      </c>
      <c r="G11" s="1">
        <f t="shared" si="1"/>
        <v>8090000000</v>
      </c>
      <c r="H11" s="1">
        <f t="shared" si="2"/>
        <v>1000</v>
      </c>
      <c r="I11" s="1">
        <f t="shared" si="3"/>
        <v>9000</v>
      </c>
    </row>
    <row r="12" spans="2:9" x14ac:dyDescent="0.25">
      <c r="B12" s="1">
        <v>10</v>
      </c>
      <c r="C12" s="1">
        <v>70021000000</v>
      </c>
      <c r="D12" s="1">
        <v>7773400000</v>
      </c>
      <c r="F12" s="1">
        <f t="shared" si="0"/>
        <v>12649.110640673518</v>
      </c>
      <c r="G12" s="1">
        <f t="shared" si="1"/>
        <v>30214000000</v>
      </c>
      <c r="H12" s="1">
        <f t="shared" si="2"/>
        <v>6000</v>
      </c>
      <c r="I12" s="1">
        <f t="shared" si="3"/>
        <v>10000</v>
      </c>
    </row>
    <row r="13" spans="2:9" x14ac:dyDescent="0.25">
      <c r="B13" s="1">
        <v>16</v>
      </c>
      <c r="C13" s="1">
        <v>39807000000</v>
      </c>
      <c r="D13" s="1">
        <v>3252600000</v>
      </c>
      <c r="F13" s="1">
        <f t="shared" si="0"/>
        <v>16970.562748477139</v>
      </c>
      <c r="G13" s="1">
        <f t="shared" si="1"/>
        <v>5765000000</v>
      </c>
      <c r="H13" s="1">
        <f t="shared" si="2"/>
        <v>2000</v>
      </c>
      <c r="I13" s="1">
        <f t="shared" si="3"/>
        <v>16000</v>
      </c>
    </row>
    <row r="14" spans="2:9" x14ac:dyDescent="0.25">
      <c r="B14" s="1">
        <v>18</v>
      </c>
      <c r="C14" s="1">
        <v>34042000000</v>
      </c>
      <c r="D14" s="1">
        <v>2552500000</v>
      </c>
      <c r="F14" s="1">
        <f t="shared" si="0"/>
        <v>18973.665961010276</v>
      </c>
      <c r="G14" s="1">
        <f t="shared" si="1"/>
        <v>4445000000</v>
      </c>
      <c r="H14" s="1">
        <f t="shared" si="2"/>
        <v>2000</v>
      </c>
      <c r="I14" s="1">
        <f t="shared" si="3"/>
        <v>18000</v>
      </c>
    </row>
    <row r="15" spans="2:9" x14ac:dyDescent="0.25">
      <c r="B15" s="1">
        <v>20</v>
      </c>
      <c r="C15" s="1">
        <v>29597000000</v>
      </c>
      <c r="D15" s="1">
        <v>2060700000</v>
      </c>
      <c r="F15" s="1">
        <f t="shared" si="0"/>
        <v>22360.679774997898</v>
      </c>
      <c r="G15" s="1">
        <f t="shared" si="1"/>
        <v>8138000000</v>
      </c>
      <c r="H15" s="1">
        <f t="shared" si="2"/>
        <v>5000</v>
      </c>
      <c r="I15" s="1">
        <f t="shared" si="3"/>
        <v>20000</v>
      </c>
    </row>
    <row r="16" spans="2:9" x14ac:dyDescent="0.25">
      <c r="B16" s="1">
        <v>25</v>
      </c>
      <c r="C16" s="1">
        <v>21459000000</v>
      </c>
      <c r="D16" s="1">
        <v>1297600000</v>
      </c>
      <c r="F16" s="1">
        <f t="shared" si="0"/>
        <v>29580.398915498081</v>
      </c>
      <c r="G16" s="1">
        <f t="shared" si="1"/>
        <v>8869000000</v>
      </c>
      <c r="H16" s="1">
        <f t="shared" si="2"/>
        <v>10000</v>
      </c>
      <c r="I16" s="1">
        <f t="shared" si="3"/>
        <v>25000</v>
      </c>
    </row>
    <row r="17" spans="2:9" x14ac:dyDescent="0.25">
      <c r="B17" s="1">
        <v>35</v>
      </c>
      <c r="C17" s="1">
        <v>12590000000</v>
      </c>
      <c r="D17" s="1">
        <v>605080000</v>
      </c>
      <c r="F17" s="1">
        <f t="shared" si="0"/>
        <v>37416.573867739418</v>
      </c>
      <c r="G17" s="1">
        <f t="shared" si="1"/>
        <v>2558000000</v>
      </c>
      <c r="H17" s="1">
        <f t="shared" si="2"/>
        <v>5000</v>
      </c>
      <c r="I17" s="1">
        <f t="shared" si="3"/>
        <v>35000</v>
      </c>
    </row>
    <row r="18" spans="2:9" x14ac:dyDescent="0.25">
      <c r="B18" s="1">
        <v>40</v>
      </c>
      <c r="C18" s="1">
        <v>10032000000</v>
      </c>
      <c r="D18" s="1">
        <v>445630000</v>
      </c>
      <c r="F18" s="1">
        <f t="shared" si="0"/>
        <v>42426.406871192856</v>
      </c>
      <c r="G18" s="1">
        <f t="shared" si="1"/>
        <v>1897900000</v>
      </c>
      <c r="H18" s="1">
        <f t="shared" si="2"/>
        <v>5000</v>
      </c>
      <c r="I18" s="1">
        <f t="shared" si="3"/>
        <v>40000</v>
      </c>
    </row>
    <row r="19" spans="2:9" x14ac:dyDescent="0.25">
      <c r="B19" s="1">
        <v>45</v>
      </c>
      <c r="C19" s="1">
        <v>8134100000</v>
      </c>
      <c r="D19" s="1">
        <v>332880000</v>
      </c>
      <c r="F19" s="1">
        <f t="shared" si="0"/>
        <v>47434.164902525685</v>
      </c>
      <c r="G19" s="1">
        <f t="shared" si="1"/>
        <v>1430900000</v>
      </c>
      <c r="H19" s="1">
        <f t="shared" si="2"/>
        <v>5000</v>
      </c>
      <c r="I19" s="1">
        <f t="shared" si="3"/>
        <v>45000</v>
      </c>
    </row>
    <row r="20" spans="2:9" x14ac:dyDescent="0.25">
      <c r="B20" s="1">
        <v>50</v>
      </c>
      <c r="C20" s="1">
        <v>6703200000</v>
      </c>
      <c r="D20" s="1">
        <v>254230000</v>
      </c>
      <c r="F20" s="1">
        <f>SQRT(B20*B21)*1000</f>
        <v>59581.87643906493</v>
      </c>
      <c r="G20" s="1">
        <f t="shared" si="1"/>
        <v>3355300000</v>
      </c>
      <c r="H20" s="1">
        <f t="shared" si="2"/>
        <v>21000</v>
      </c>
      <c r="I20" s="1">
        <f t="shared" si="3"/>
        <v>50000</v>
      </c>
    </row>
    <row r="21" spans="2:9" x14ac:dyDescent="0.25">
      <c r="B21" s="1">
        <v>71</v>
      </c>
      <c r="C21" s="1">
        <v>3347900000</v>
      </c>
      <c r="D21" s="1">
        <v>100360000</v>
      </c>
      <c r="F21" s="1">
        <f t="shared" ref="F21:F29" si="4">SQRT(B21*B22)*1000</f>
        <v>75365.774725667099</v>
      </c>
      <c r="G21" s="1">
        <f t="shared" ref="G21:G29" si="5">C21-C22</f>
        <v>749700000</v>
      </c>
      <c r="H21" s="1">
        <f t="shared" ref="H21:H29" si="6">(B22-B21)*1000</f>
        <v>9000</v>
      </c>
      <c r="I21" s="1">
        <f t="shared" ref="I21:I29" si="7">B21*1000</f>
        <v>71000</v>
      </c>
    </row>
    <row r="22" spans="2:9" x14ac:dyDescent="0.25">
      <c r="B22" s="1">
        <v>80</v>
      </c>
      <c r="C22" s="1">
        <v>2598200000</v>
      </c>
      <c r="D22" s="1">
        <v>72013000</v>
      </c>
      <c r="F22" s="1">
        <f t="shared" si="4"/>
        <v>84852.813742385712</v>
      </c>
      <c r="G22" s="1">
        <f t="shared" si="5"/>
        <v>594800000</v>
      </c>
      <c r="H22" s="1">
        <f t="shared" si="6"/>
        <v>10000</v>
      </c>
      <c r="I22" s="1">
        <f t="shared" si="7"/>
        <v>80000</v>
      </c>
    </row>
    <row r="23" spans="2:9" x14ac:dyDescent="0.25">
      <c r="B23" s="1">
        <v>90</v>
      </c>
      <c r="C23" s="1">
        <v>2003400000</v>
      </c>
      <c r="D23" s="1">
        <v>51140000</v>
      </c>
      <c r="F23" s="1">
        <f t="shared" si="4"/>
        <v>94868.329805051369</v>
      </c>
      <c r="G23" s="1">
        <f t="shared" si="5"/>
        <v>428000000</v>
      </c>
      <c r="H23" s="1">
        <f t="shared" si="6"/>
        <v>10000</v>
      </c>
      <c r="I23" s="1">
        <f t="shared" si="7"/>
        <v>90000</v>
      </c>
    </row>
    <row r="24" spans="2:9" x14ac:dyDescent="0.25">
      <c r="B24" s="1">
        <v>100</v>
      </c>
      <c r="C24" s="1">
        <v>1575400000</v>
      </c>
      <c r="D24" s="1">
        <v>36705000</v>
      </c>
      <c r="F24" s="1">
        <f t="shared" si="4"/>
        <v>126491.10640673517</v>
      </c>
      <c r="G24" s="1">
        <f t="shared" si="5"/>
        <v>1051110000</v>
      </c>
      <c r="H24" s="1">
        <f t="shared" si="6"/>
        <v>60000</v>
      </c>
      <c r="I24" s="1">
        <f t="shared" si="7"/>
        <v>100000</v>
      </c>
    </row>
    <row r="25" spans="2:9" x14ac:dyDescent="0.25">
      <c r="B25" s="1">
        <v>160</v>
      </c>
      <c r="C25" s="1">
        <v>524290000</v>
      </c>
      <c r="D25" s="1">
        <v>8315700</v>
      </c>
      <c r="F25" s="1">
        <f t="shared" si="4"/>
        <v>169705.62748477142</v>
      </c>
      <c r="G25" s="1">
        <f t="shared" si="5"/>
        <v>132350000</v>
      </c>
      <c r="H25" s="1">
        <f t="shared" si="6"/>
        <v>20000</v>
      </c>
      <c r="I25" s="1">
        <f t="shared" si="7"/>
        <v>160000</v>
      </c>
    </row>
    <row r="26" spans="2:9" x14ac:dyDescent="0.25">
      <c r="B26" s="1">
        <v>180</v>
      </c>
      <c r="C26" s="1">
        <v>391940000</v>
      </c>
      <c r="D26" s="1">
        <v>5584500</v>
      </c>
      <c r="F26" s="1">
        <f t="shared" si="4"/>
        <v>189736.65961010274</v>
      </c>
      <c r="G26" s="1">
        <f t="shared" si="5"/>
        <v>91030000</v>
      </c>
      <c r="H26" s="1">
        <f t="shared" si="6"/>
        <v>20000</v>
      </c>
      <c r="I26" s="1">
        <f t="shared" si="7"/>
        <v>180000</v>
      </c>
    </row>
    <row r="27" spans="2:9" x14ac:dyDescent="0.25">
      <c r="B27" s="1">
        <v>200</v>
      </c>
      <c r="C27" s="1">
        <v>300910000</v>
      </c>
      <c r="D27" s="1">
        <v>3914000</v>
      </c>
      <c r="F27" s="1">
        <f t="shared" si="4"/>
        <v>223606.79774997896</v>
      </c>
      <c r="G27" s="1">
        <f t="shared" si="5"/>
        <v>132340000</v>
      </c>
      <c r="H27" s="1">
        <f t="shared" si="6"/>
        <v>50000</v>
      </c>
      <c r="I27" s="1">
        <f t="shared" si="7"/>
        <v>200000</v>
      </c>
    </row>
    <row r="28" spans="2:9" x14ac:dyDescent="0.25">
      <c r="B28" s="1">
        <v>250</v>
      </c>
      <c r="C28" s="1">
        <v>168570000</v>
      </c>
      <c r="D28" s="1">
        <v>1867100</v>
      </c>
      <c r="F28" s="1">
        <f t="shared" si="4"/>
        <v>316227.76601683797</v>
      </c>
      <c r="G28" s="1">
        <f t="shared" si="5"/>
        <v>122564000</v>
      </c>
      <c r="H28" s="1">
        <f t="shared" si="6"/>
        <v>150000</v>
      </c>
      <c r="I28" s="1">
        <f t="shared" si="7"/>
        <v>250000</v>
      </c>
    </row>
    <row r="29" spans="2:9" x14ac:dyDescent="0.25">
      <c r="B29" s="1">
        <v>400</v>
      </c>
      <c r="C29" s="1">
        <v>46006000</v>
      </c>
      <c r="D29" s="1">
        <v>333370</v>
      </c>
      <c r="F29" s="1">
        <f t="shared" si="4"/>
        <v>447213.59549995791</v>
      </c>
      <c r="G29" s="1">
        <f t="shared" si="5"/>
        <v>21184000</v>
      </c>
      <c r="H29" s="1">
        <f t="shared" si="6"/>
        <v>100000</v>
      </c>
      <c r="I29" s="1">
        <f t="shared" si="7"/>
        <v>400000</v>
      </c>
    </row>
    <row r="30" spans="2:9" x14ac:dyDescent="0.25">
      <c r="B30" s="1">
        <v>500</v>
      </c>
      <c r="C30" s="1">
        <v>24822000</v>
      </c>
      <c r="D30" s="1">
        <v>123980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48A5-8FAE-41E9-9EA8-AE0792803DA7}">
  <dimension ref="B1:R30"/>
  <sheetViews>
    <sheetView tabSelected="1" workbookViewId="0">
      <selection activeCell="N1" sqref="N1:P29"/>
    </sheetView>
  </sheetViews>
  <sheetFormatPr defaultRowHeight="15" x14ac:dyDescent="0.25"/>
  <cols>
    <col min="2" max="2" width="12" bestFit="1" customWidth="1"/>
    <col min="3" max="3" width="8.42578125" bestFit="1" customWidth="1"/>
    <col min="4" max="4" width="11.5703125" bestFit="1" customWidth="1"/>
    <col min="14" max="14" width="13.140625" bestFit="1" customWidth="1"/>
    <col min="15" max="15" width="24" bestFit="1" customWidth="1"/>
    <col min="16" max="16" width="32.7109375" bestFit="1" customWidth="1"/>
  </cols>
  <sheetData>
    <row r="1" spans="2:18" x14ac:dyDescent="0.25">
      <c r="B1" t="s">
        <v>0</v>
      </c>
      <c r="C1" t="s">
        <v>1</v>
      </c>
      <c r="D1" t="s">
        <v>2</v>
      </c>
      <c r="F1" t="s">
        <v>3</v>
      </c>
      <c r="N1" t="s">
        <v>0</v>
      </c>
      <c r="O1" t="s">
        <v>4</v>
      </c>
      <c r="P1" t="s">
        <v>5</v>
      </c>
    </row>
    <row r="2" spans="2:18" x14ac:dyDescent="0.25">
      <c r="B2" s="1">
        <v>0.1</v>
      </c>
      <c r="C2" s="1">
        <v>1116400000000</v>
      </c>
      <c r="D2" s="1">
        <v>7559600000000</v>
      </c>
      <c r="F2" s="1">
        <f>SQRT(B2*B3)*1000</f>
        <v>158.11388300841898</v>
      </c>
      <c r="G2" s="1">
        <f>C2-C3</f>
        <v>520520000000</v>
      </c>
      <c r="H2" s="1">
        <f>(B3-B2)*1000</f>
        <v>150</v>
      </c>
      <c r="I2" s="1">
        <f>B2*1000</f>
        <v>100</v>
      </c>
      <c r="N2" s="2">
        <f>I2/1000</f>
        <v>0.1</v>
      </c>
      <c r="O2" s="2">
        <f>SUM(G2:G29)</f>
        <v>1116389415000</v>
      </c>
      <c r="P2" s="2">
        <f>Q2+R2</f>
        <v>7649391471044.3623</v>
      </c>
      <c r="Q2" s="1">
        <f>-O2/N2*LOG10(O3/O2)/LOG10(N3/N2)</f>
        <v>7649391471044.3623</v>
      </c>
      <c r="R2">
        <v>0</v>
      </c>
    </row>
    <row r="3" spans="2:18" x14ac:dyDescent="0.25">
      <c r="B3" s="1">
        <v>0.25</v>
      </c>
      <c r="C3" s="1">
        <v>595880000000</v>
      </c>
      <c r="D3" s="1">
        <v>1651000000000</v>
      </c>
      <c r="F3" s="1">
        <f t="shared" ref="F3:F24" si="0">SQRT(B3*B4)*1000</f>
        <v>353.55339059327378</v>
      </c>
      <c r="G3" s="1">
        <f t="shared" ref="G3:G24" si="1">C3-C4</f>
        <v>225280000000</v>
      </c>
      <c r="H3" s="1">
        <f t="shared" ref="H3:H24" si="2">(B4-B3)*1000</f>
        <v>250</v>
      </c>
      <c r="I3" s="1">
        <f t="shared" ref="I3:I25" si="3">B3*1000</f>
        <v>250</v>
      </c>
      <c r="N3" s="2">
        <f t="shared" ref="N3:N29" si="4">I3/1000</f>
        <v>0.25</v>
      </c>
      <c r="O3" s="2">
        <f t="shared" ref="O3:O29" si="5">SUM(G3:G30)</f>
        <v>595869415000</v>
      </c>
      <c r="P3" s="2">
        <f>(Q3+R3)/2</f>
        <v>1633116916740.2332</v>
      </c>
      <c r="Q3" s="1">
        <f>-O3/N3*LOG10(O4/O3)/LOG10(N4/N3)</f>
        <v>1633098169628.9082</v>
      </c>
      <c r="R3" s="1">
        <f>-O3/N3*LOG10(O3/O2)/LOG10(N3/N2)</f>
        <v>1633135663851.5581</v>
      </c>
    </row>
    <row r="4" spans="2:18" x14ac:dyDescent="0.25">
      <c r="B4" s="1">
        <v>0.5</v>
      </c>
      <c r="C4" s="1">
        <v>370600000000</v>
      </c>
      <c r="D4" s="1">
        <v>511700000000</v>
      </c>
      <c r="F4" s="1">
        <f t="shared" si="0"/>
        <v>707.10678118654755</v>
      </c>
      <c r="G4" s="1">
        <f t="shared" si="1"/>
        <v>140110000000</v>
      </c>
      <c r="H4" s="1">
        <f t="shared" si="2"/>
        <v>500</v>
      </c>
      <c r="I4" s="1">
        <f t="shared" si="3"/>
        <v>500</v>
      </c>
      <c r="N4" s="2">
        <f t="shared" si="4"/>
        <v>0.5</v>
      </c>
      <c r="O4" s="2">
        <f t="shared" si="5"/>
        <v>370589415000</v>
      </c>
      <c r="P4" s="2">
        <f t="shared" ref="P4:P28" si="6">(Q4+R4)/2</f>
        <v>507840278660.90149</v>
      </c>
      <c r="Q4" s="1">
        <f>-O4/N4*LOG10(O5/O4)/LOG10(N5/N4)</f>
        <v>507843705752.2793</v>
      </c>
      <c r="R4" s="1">
        <f t="shared" ref="R4:R29" si="7">-O4/N4*LOG10(O4/O3)/LOG10(N4/N3)</f>
        <v>507836851569.52368</v>
      </c>
    </row>
    <row r="5" spans="2:18" x14ac:dyDescent="0.25">
      <c r="B5" s="1">
        <v>1</v>
      </c>
      <c r="C5" s="1">
        <v>230490000000</v>
      </c>
      <c r="D5" s="1">
        <v>159120000000</v>
      </c>
      <c r="F5" s="1">
        <f t="shared" si="0"/>
        <v>1414.2135623730951</v>
      </c>
      <c r="G5" s="1">
        <f t="shared" si="1"/>
        <v>87140000000</v>
      </c>
      <c r="H5" s="1">
        <f t="shared" si="2"/>
        <v>1000</v>
      </c>
      <c r="I5" s="1">
        <f t="shared" si="3"/>
        <v>1000</v>
      </c>
      <c r="N5" s="2">
        <f t="shared" si="4"/>
        <v>1</v>
      </c>
      <c r="O5" s="2">
        <f t="shared" si="5"/>
        <v>230479415000</v>
      </c>
      <c r="P5" s="2">
        <f t="shared" si="6"/>
        <v>157922916735.90936</v>
      </c>
      <c r="Q5" s="1">
        <f>-O5/N5*LOG10(O6/O5)/LOG10(N6/N5)</f>
        <v>157925078755.68976</v>
      </c>
      <c r="R5" s="1">
        <f t="shared" si="7"/>
        <v>157920754716.129</v>
      </c>
    </row>
    <row r="6" spans="2:18" x14ac:dyDescent="0.25">
      <c r="B6" s="1">
        <v>2</v>
      </c>
      <c r="C6" s="1">
        <v>143350000000</v>
      </c>
      <c r="D6" s="1">
        <v>49483000000</v>
      </c>
      <c r="F6" s="1">
        <f t="shared" si="0"/>
        <v>2645.7513110645909</v>
      </c>
      <c r="G6" s="1">
        <f t="shared" si="1"/>
        <v>48512000000</v>
      </c>
      <c r="H6" s="1">
        <f t="shared" si="2"/>
        <v>1500</v>
      </c>
      <c r="I6" s="1">
        <f t="shared" si="3"/>
        <v>2000</v>
      </c>
      <c r="N6" s="2">
        <f t="shared" si="4"/>
        <v>2</v>
      </c>
      <c r="O6" s="2">
        <f t="shared" si="5"/>
        <v>143339415000</v>
      </c>
      <c r="P6" s="2">
        <f t="shared" si="6"/>
        <v>51010522094.312393</v>
      </c>
      <c r="Q6" s="1">
        <f>-O6/N6*LOG10(O7/O6)/LOG10(N7/N6)</f>
        <v>52912779134.521164</v>
      </c>
      <c r="R6" s="1">
        <f t="shared" si="7"/>
        <v>49108265054.103622</v>
      </c>
    </row>
    <row r="7" spans="2:18" x14ac:dyDescent="0.25">
      <c r="B7" s="1">
        <v>3.5</v>
      </c>
      <c r="C7" s="1">
        <v>94838000000</v>
      </c>
      <c r="D7" s="1">
        <v>24039000000</v>
      </c>
      <c r="F7" s="1">
        <f t="shared" si="0"/>
        <v>4183.3001326703779</v>
      </c>
      <c r="G7" s="1">
        <f t="shared" si="1"/>
        <v>25496000000</v>
      </c>
      <c r="H7" s="1">
        <f t="shared" si="2"/>
        <v>1500</v>
      </c>
      <c r="I7" s="1">
        <f t="shared" si="3"/>
        <v>3500</v>
      </c>
      <c r="N7" s="2">
        <f t="shared" si="4"/>
        <v>3.5</v>
      </c>
      <c r="O7" s="2">
        <f t="shared" si="5"/>
        <v>94827415000</v>
      </c>
      <c r="P7" s="2">
        <f t="shared" si="6"/>
        <v>21895461171.298897</v>
      </c>
      <c r="Q7" s="1">
        <f>-O7/N7*LOG10(O8/O7)/LOG10(N8/N7)</f>
        <v>23788121634.352448</v>
      </c>
      <c r="R7" s="1">
        <f t="shared" si="7"/>
        <v>20002800708.24535</v>
      </c>
    </row>
    <row r="8" spans="2:18" x14ac:dyDescent="0.25">
      <c r="B8" s="1">
        <v>5</v>
      </c>
      <c r="C8" s="1">
        <v>69342000000</v>
      </c>
      <c r="D8" s="1">
        <v>13044000000</v>
      </c>
      <c r="F8" s="1">
        <f t="shared" si="0"/>
        <v>5958.1876439064927</v>
      </c>
      <c r="G8" s="1">
        <f t="shared" si="1"/>
        <v>20645000000</v>
      </c>
      <c r="H8" s="1">
        <f t="shared" si="2"/>
        <v>2099.9999999999995</v>
      </c>
      <c r="I8" s="1">
        <f t="shared" si="3"/>
        <v>5000</v>
      </c>
      <c r="N8" s="2">
        <f t="shared" si="4"/>
        <v>5</v>
      </c>
      <c r="O8" s="2">
        <f t="shared" si="5"/>
        <v>69331415000</v>
      </c>
      <c r="P8" s="2">
        <f t="shared" si="6"/>
        <v>13076612549.354801</v>
      </c>
      <c r="Q8" s="1">
        <f>-O8/N8*LOG10(O9/O8)/LOG10(N9/N8)</f>
        <v>13978635153.689615</v>
      </c>
      <c r="R8" s="1">
        <f t="shared" si="7"/>
        <v>12174589945.019987</v>
      </c>
    </row>
    <row r="9" spans="2:18" x14ac:dyDescent="0.25">
      <c r="B9" s="1">
        <v>7.1</v>
      </c>
      <c r="C9" s="1">
        <v>48697000000</v>
      </c>
      <c r="D9" s="1">
        <v>7331100000</v>
      </c>
      <c r="F9" s="1">
        <f t="shared" si="0"/>
        <v>7536.5774725667088</v>
      </c>
      <c r="G9" s="1">
        <f t="shared" si="1"/>
        <v>6058000000</v>
      </c>
      <c r="H9" s="1">
        <f t="shared" si="2"/>
        <v>900.00000000000034</v>
      </c>
      <c r="I9" s="1">
        <f t="shared" si="3"/>
        <v>7100</v>
      </c>
      <c r="N9" s="2">
        <f t="shared" si="4"/>
        <v>7.1</v>
      </c>
      <c r="O9" s="2">
        <f t="shared" si="5"/>
        <v>48686415000</v>
      </c>
      <c r="P9" s="2">
        <f t="shared" si="6"/>
        <v>7273779105.8529129</v>
      </c>
      <c r="Q9" s="1">
        <f>-O9/N9*LOG10(O10/O9)/LOG10(N10/N9)</f>
        <v>7634755568.1764135</v>
      </c>
      <c r="R9" s="1">
        <f t="shared" si="7"/>
        <v>6912802643.5294132</v>
      </c>
    </row>
    <row r="10" spans="2:18" x14ac:dyDescent="0.25">
      <c r="B10" s="1">
        <v>8</v>
      </c>
      <c r="C10" s="1">
        <v>42639000000</v>
      </c>
      <c r="D10" s="1">
        <v>6023900000</v>
      </c>
      <c r="F10" s="1">
        <f t="shared" si="0"/>
        <v>8485.2813742385697</v>
      </c>
      <c r="G10" s="1">
        <f t="shared" si="1"/>
        <v>5239000000</v>
      </c>
      <c r="H10" s="1">
        <f t="shared" si="2"/>
        <v>1000</v>
      </c>
      <c r="I10" s="1">
        <f t="shared" si="3"/>
        <v>8000</v>
      </c>
      <c r="N10" s="2">
        <f t="shared" si="4"/>
        <v>8</v>
      </c>
      <c r="O10" s="2">
        <f t="shared" si="5"/>
        <v>42628415000</v>
      </c>
      <c r="P10" s="2">
        <f t="shared" si="6"/>
        <v>5932631087.9051456</v>
      </c>
      <c r="Q10" s="1">
        <f>-O10/N10*LOG10(O11/O10)/LOG10(N11/N10)</f>
        <v>5932528028.1921291</v>
      </c>
      <c r="R10" s="1">
        <f t="shared" si="7"/>
        <v>5932734147.6181612</v>
      </c>
    </row>
    <row r="11" spans="2:18" x14ac:dyDescent="0.25">
      <c r="B11" s="1">
        <v>9</v>
      </c>
      <c r="C11" s="1">
        <v>37400000000</v>
      </c>
      <c r="D11" s="1">
        <v>4688700000</v>
      </c>
      <c r="F11" s="1">
        <f t="shared" si="0"/>
        <v>9486.832980505138</v>
      </c>
      <c r="G11" s="1">
        <f t="shared" si="1"/>
        <v>4138000000</v>
      </c>
      <c r="H11" s="1">
        <f t="shared" si="2"/>
        <v>1000</v>
      </c>
      <c r="I11" s="1">
        <f t="shared" si="3"/>
        <v>9000</v>
      </c>
      <c r="N11" s="2">
        <f t="shared" si="4"/>
        <v>9</v>
      </c>
      <c r="O11" s="2">
        <f t="shared" si="5"/>
        <v>37389415000</v>
      </c>
      <c r="P11" s="2">
        <f t="shared" si="6"/>
        <v>4625019883.8937473</v>
      </c>
      <c r="Q11" s="1">
        <f>-O11/N11*LOG10(O12/O11)/LOG10(N12/N11)</f>
        <v>4624773265.3548956</v>
      </c>
      <c r="R11" s="1">
        <f t="shared" si="7"/>
        <v>4625266502.4325981</v>
      </c>
    </row>
    <row r="12" spans="2:18" x14ac:dyDescent="0.25">
      <c r="B12" s="1">
        <v>10</v>
      </c>
      <c r="C12" s="1">
        <v>33262000000</v>
      </c>
      <c r="D12" s="1">
        <v>3937500000</v>
      </c>
      <c r="F12" s="1">
        <f t="shared" si="0"/>
        <v>12649.110640673518</v>
      </c>
      <c r="G12" s="1">
        <f t="shared" si="1"/>
        <v>14945000000</v>
      </c>
      <c r="H12" s="1">
        <f t="shared" si="2"/>
        <v>6000</v>
      </c>
      <c r="I12" s="1">
        <f t="shared" si="3"/>
        <v>10000</v>
      </c>
      <c r="N12" s="2">
        <f t="shared" si="4"/>
        <v>10</v>
      </c>
      <c r="O12" s="2">
        <f t="shared" si="5"/>
        <v>33251415000</v>
      </c>
      <c r="P12" s="2">
        <f t="shared" si="6"/>
        <v>3962077754.0332041</v>
      </c>
      <c r="Q12" s="1">
        <f>-O12/N12*LOG10(O13/O12)/LOG10(N13/N12)</f>
        <v>4222513489.4764242</v>
      </c>
      <c r="R12" s="1">
        <f t="shared" si="7"/>
        <v>3701642018.5899844</v>
      </c>
    </row>
    <row r="13" spans="2:18" x14ac:dyDescent="0.25">
      <c r="B13" s="1">
        <v>16</v>
      </c>
      <c r="C13" s="1">
        <v>18317000000</v>
      </c>
      <c r="D13" s="1">
        <v>1572100000</v>
      </c>
      <c r="F13" s="1">
        <f t="shared" si="0"/>
        <v>16970.562748477139</v>
      </c>
      <c r="G13" s="1">
        <f t="shared" si="1"/>
        <v>2765000000</v>
      </c>
      <c r="H13" s="1">
        <f t="shared" si="2"/>
        <v>2000</v>
      </c>
      <c r="I13" s="1">
        <f t="shared" si="3"/>
        <v>16000</v>
      </c>
      <c r="N13" s="2">
        <f t="shared" si="4"/>
        <v>16</v>
      </c>
      <c r="O13" s="2">
        <f t="shared" si="5"/>
        <v>18306415000</v>
      </c>
      <c r="P13" s="2">
        <f t="shared" si="6"/>
        <v>1521769249.1553974</v>
      </c>
      <c r="Q13" s="1">
        <f>-O13/N13*LOG10(O14/O13)/LOG10(N14/N13)</f>
        <v>1590610023.6606641</v>
      </c>
      <c r="R13" s="1">
        <f t="shared" si="7"/>
        <v>1452928474.6501307</v>
      </c>
    </row>
    <row r="14" spans="2:18" x14ac:dyDescent="0.25">
      <c r="B14" s="1">
        <v>18</v>
      </c>
      <c r="C14" s="1">
        <v>15552000000</v>
      </c>
      <c r="D14" s="1">
        <v>1220700000</v>
      </c>
      <c r="F14" s="1">
        <f t="shared" si="0"/>
        <v>18973.665961010276</v>
      </c>
      <c r="G14" s="1">
        <f t="shared" si="1"/>
        <v>2118000000</v>
      </c>
      <c r="H14" s="1">
        <f t="shared" si="2"/>
        <v>2000</v>
      </c>
      <c r="I14" s="1">
        <f t="shared" si="3"/>
        <v>18000</v>
      </c>
      <c r="N14" s="2">
        <f t="shared" si="4"/>
        <v>18</v>
      </c>
      <c r="O14" s="2">
        <f t="shared" si="5"/>
        <v>15541415000</v>
      </c>
      <c r="P14" s="2">
        <f t="shared" si="6"/>
        <v>1200465603.2191401</v>
      </c>
      <c r="Q14" s="1">
        <f>-O14/N14*LOG10(O15/O14)/LOG10(N15/N14)</f>
        <v>1200607325.7600129</v>
      </c>
      <c r="R14" s="1">
        <f t="shared" si="7"/>
        <v>1200323880.6782672</v>
      </c>
    </row>
    <row r="15" spans="2:18" x14ac:dyDescent="0.25">
      <c r="B15" s="1">
        <v>20</v>
      </c>
      <c r="C15" s="1">
        <v>13434000000</v>
      </c>
      <c r="D15" s="1">
        <v>975700000</v>
      </c>
      <c r="F15" s="1">
        <f t="shared" si="0"/>
        <v>22360.679774997898</v>
      </c>
      <c r="G15" s="1">
        <f t="shared" si="1"/>
        <v>3812600000</v>
      </c>
      <c r="H15" s="1">
        <f t="shared" si="2"/>
        <v>5000</v>
      </c>
      <c r="I15" s="1">
        <f t="shared" si="3"/>
        <v>20000</v>
      </c>
      <c r="N15" s="2">
        <f t="shared" si="4"/>
        <v>20</v>
      </c>
      <c r="O15" s="2">
        <f t="shared" si="5"/>
        <v>13423415000</v>
      </c>
      <c r="P15" s="2">
        <f t="shared" si="6"/>
        <v>969114329.48280609</v>
      </c>
      <c r="Q15" s="1">
        <f>-O15/N15*LOG10(O16/O15)/LOG10(N16/N15)</f>
        <v>1004940065.4144356</v>
      </c>
      <c r="R15" s="1">
        <f t="shared" si="7"/>
        <v>933288593.55117655</v>
      </c>
    </row>
    <row r="16" spans="2:18" x14ac:dyDescent="0.25">
      <c r="B16" s="1">
        <v>25</v>
      </c>
      <c r="C16" s="1">
        <v>9621400000</v>
      </c>
      <c r="D16" s="1">
        <v>603020000</v>
      </c>
      <c r="F16" s="1">
        <f t="shared" si="0"/>
        <v>29580.398915498081</v>
      </c>
      <c r="G16" s="1">
        <f t="shared" si="1"/>
        <v>4067400000</v>
      </c>
      <c r="H16" s="1">
        <f t="shared" si="2"/>
        <v>10000</v>
      </c>
      <c r="I16" s="1">
        <f t="shared" si="3"/>
        <v>25000</v>
      </c>
      <c r="N16" s="2">
        <f t="shared" si="4"/>
        <v>25</v>
      </c>
      <c r="O16" s="2">
        <f t="shared" si="5"/>
        <v>9610815000</v>
      </c>
      <c r="P16" s="2">
        <f t="shared" si="6"/>
        <v>602161509.95404935</v>
      </c>
      <c r="Q16" s="1">
        <f>-O16/N16*LOG10(O17/O16)/LOG10(N17/N16)</f>
        <v>628714320.94223702</v>
      </c>
      <c r="R16" s="1">
        <f t="shared" si="7"/>
        <v>575608698.96586156</v>
      </c>
    </row>
    <row r="17" spans="2:18" x14ac:dyDescent="0.25">
      <c r="B17" s="1">
        <v>35</v>
      </c>
      <c r="C17" s="1">
        <v>5554000000</v>
      </c>
      <c r="D17" s="1">
        <v>274350000</v>
      </c>
      <c r="F17" s="1">
        <f t="shared" si="0"/>
        <v>37416.573867739418</v>
      </c>
      <c r="G17" s="1">
        <f t="shared" si="1"/>
        <v>1153800000</v>
      </c>
      <c r="H17" s="1">
        <f t="shared" si="2"/>
        <v>5000</v>
      </c>
      <c r="I17" s="1">
        <f t="shared" si="3"/>
        <v>35000</v>
      </c>
      <c r="N17" s="2">
        <f t="shared" si="4"/>
        <v>35</v>
      </c>
      <c r="O17" s="2">
        <f t="shared" si="5"/>
        <v>5543415000</v>
      </c>
      <c r="P17" s="2">
        <f t="shared" si="6"/>
        <v>267913839.5868926</v>
      </c>
      <c r="Q17" s="1">
        <f>-O17/N17*LOG10(O18/O17)/LOG10(N18/N17)</f>
        <v>276802196.09441715</v>
      </c>
      <c r="R17" s="1">
        <f t="shared" si="7"/>
        <v>259025483.07936803</v>
      </c>
    </row>
    <row r="18" spans="2:18" x14ac:dyDescent="0.25">
      <c r="B18" s="1">
        <v>40</v>
      </c>
      <c r="C18" s="1">
        <v>4400200000</v>
      </c>
      <c r="D18" s="1">
        <v>200290000</v>
      </c>
      <c r="F18" s="1">
        <f t="shared" si="0"/>
        <v>42426.406871192856</v>
      </c>
      <c r="G18" s="1">
        <f t="shared" si="1"/>
        <v>849100000</v>
      </c>
      <c r="H18" s="1">
        <f t="shared" si="2"/>
        <v>5000</v>
      </c>
      <c r="I18" s="1">
        <f t="shared" si="3"/>
        <v>40000</v>
      </c>
      <c r="N18" s="2">
        <f t="shared" si="4"/>
        <v>40</v>
      </c>
      <c r="O18" s="2">
        <f t="shared" si="5"/>
        <v>4389615000</v>
      </c>
      <c r="P18" s="2">
        <f t="shared" si="6"/>
        <v>196040360.37418473</v>
      </c>
      <c r="Q18" s="1">
        <f>-O18/N18*LOG10(O19/O18)/LOG10(N19/N18)</f>
        <v>200290427.57929039</v>
      </c>
      <c r="R18" s="1">
        <f t="shared" si="7"/>
        <v>191790293.1690791</v>
      </c>
    </row>
    <row r="19" spans="2:18" x14ac:dyDescent="0.25">
      <c r="B19" s="1">
        <v>45</v>
      </c>
      <c r="C19" s="1">
        <v>3551100000</v>
      </c>
      <c r="D19" s="1">
        <v>148520000</v>
      </c>
      <c r="F19" s="1">
        <f t="shared" si="0"/>
        <v>47434.164902525685</v>
      </c>
      <c r="G19" s="1">
        <f t="shared" si="1"/>
        <v>636100000</v>
      </c>
      <c r="H19" s="1">
        <f t="shared" si="2"/>
        <v>5000</v>
      </c>
      <c r="I19" s="1">
        <f t="shared" si="3"/>
        <v>45000</v>
      </c>
      <c r="N19" s="2">
        <f t="shared" si="4"/>
        <v>45</v>
      </c>
      <c r="O19" s="2">
        <f t="shared" si="5"/>
        <v>3540515000</v>
      </c>
      <c r="P19" s="2">
        <f t="shared" si="6"/>
        <v>145742280.51746628</v>
      </c>
      <c r="Q19" s="1">
        <f>-O19/N19*LOG10(O20/O19)/LOG10(N20/N19)</f>
        <v>147886796.624383</v>
      </c>
      <c r="R19" s="1">
        <f t="shared" si="7"/>
        <v>143597764.41054955</v>
      </c>
    </row>
    <row r="20" spans="2:18" x14ac:dyDescent="0.25">
      <c r="B20" s="1">
        <v>50</v>
      </c>
      <c r="C20" s="1">
        <v>2915000000</v>
      </c>
      <c r="D20" s="1">
        <v>112750000</v>
      </c>
      <c r="F20" s="1">
        <f t="shared" si="0"/>
        <v>59581.87643906493</v>
      </c>
      <c r="G20" s="1">
        <f t="shared" si="1"/>
        <v>1475300000</v>
      </c>
      <c r="H20" s="1">
        <f t="shared" si="2"/>
        <v>21000</v>
      </c>
      <c r="I20" s="1">
        <f t="shared" si="3"/>
        <v>50000</v>
      </c>
      <c r="N20" s="2">
        <f t="shared" si="4"/>
        <v>50</v>
      </c>
      <c r="O20" s="2">
        <f t="shared" si="5"/>
        <v>2904415000</v>
      </c>
      <c r="P20" s="2">
        <f t="shared" si="6"/>
        <v>113332211.65907925</v>
      </c>
      <c r="Q20" s="1">
        <f>-O20/N20*LOG10(O21/O20)/LOG10(N21/N20)</f>
        <v>117479130.39438142</v>
      </c>
      <c r="R20" s="1">
        <f t="shared" si="7"/>
        <v>109185292.92377707</v>
      </c>
    </row>
    <row r="21" spans="2:18" x14ac:dyDescent="0.25">
      <c r="B21" s="1">
        <v>71</v>
      </c>
      <c r="C21" s="1">
        <v>1439700000</v>
      </c>
      <c r="D21" s="1">
        <v>43775000</v>
      </c>
      <c r="F21" s="1">
        <f t="shared" si="0"/>
        <v>75365.774725667099</v>
      </c>
      <c r="G21" s="1">
        <f t="shared" si="1"/>
        <v>326000000</v>
      </c>
      <c r="H21" s="1">
        <f t="shared" si="2"/>
        <v>9000</v>
      </c>
      <c r="I21" s="1">
        <f t="shared" si="3"/>
        <v>71000</v>
      </c>
      <c r="N21" s="2">
        <f t="shared" si="4"/>
        <v>71</v>
      </c>
      <c r="O21" s="2">
        <f t="shared" si="5"/>
        <v>1429115000</v>
      </c>
      <c r="P21" s="2">
        <f t="shared" si="6"/>
        <v>42187856.339363672</v>
      </c>
      <c r="Q21" s="1">
        <f>-O21/N21*LOG10(O22/O21)/LOG10(N22/N21)</f>
        <v>43667607.74640239</v>
      </c>
      <c r="R21" s="1">
        <f t="shared" si="7"/>
        <v>40708104.932324953</v>
      </c>
    </row>
    <row r="22" spans="2:18" x14ac:dyDescent="0.25">
      <c r="B22" s="1">
        <v>80</v>
      </c>
      <c r="C22" s="1">
        <v>1113700000</v>
      </c>
      <c r="D22" s="1">
        <v>31253000</v>
      </c>
      <c r="F22" s="1">
        <f t="shared" si="0"/>
        <v>84852.813742385712</v>
      </c>
      <c r="G22" s="1">
        <f t="shared" si="1"/>
        <v>257380000</v>
      </c>
      <c r="H22" s="1">
        <f t="shared" si="2"/>
        <v>10000</v>
      </c>
      <c r="I22" s="1">
        <f t="shared" si="3"/>
        <v>80000</v>
      </c>
      <c r="N22" s="2">
        <f t="shared" si="4"/>
        <v>80</v>
      </c>
      <c r="O22" s="2">
        <f t="shared" si="5"/>
        <v>1103115000</v>
      </c>
      <c r="P22" s="2">
        <f t="shared" si="6"/>
        <v>30509324.998220101</v>
      </c>
      <c r="Q22" s="1">
        <f>-O22/N22*LOG10(O23/O22)/LOG10(N23/N22)</f>
        <v>31104175.728613075</v>
      </c>
      <c r="R22" s="1">
        <f t="shared" si="7"/>
        <v>29914474.267827123</v>
      </c>
    </row>
    <row r="23" spans="2:18" x14ac:dyDescent="0.25">
      <c r="B23" s="1">
        <v>90</v>
      </c>
      <c r="C23" s="1">
        <v>856320000</v>
      </c>
      <c r="D23" s="1">
        <v>22094000</v>
      </c>
      <c r="F23" s="1">
        <f t="shared" si="0"/>
        <v>94868.329805051369</v>
      </c>
      <c r="G23" s="1">
        <f t="shared" si="1"/>
        <v>184460000</v>
      </c>
      <c r="H23" s="1">
        <f t="shared" si="2"/>
        <v>10000</v>
      </c>
      <c r="I23" s="1">
        <f t="shared" si="3"/>
        <v>90000</v>
      </c>
      <c r="N23" s="2">
        <f t="shared" si="4"/>
        <v>90</v>
      </c>
      <c r="O23" s="2">
        <f t="shared" si="5"/>
        <v>845735000</v>
      </c>
      <c r="P23" s="2">
        <f t="shared" si="6"/>
        <v>21570560.03880316</v>
      </c>
      <c r="Q23" s="1">
        <f>-O23/N23*LOG10(O24/O23)/LOG10(N24/N23)</f>
        <v>21943861.96170437</v>
      </c>
      <c r="R23" s="1">
        <f t="shared" si="7"/>
        <v>21197258.115901951</v>
      </c>
    </row>
    <row r="24" spans="2:18" x14ac:dyDescent="0.25">
      <c r="B24" s="1">
        <v>100</v>
      </c>
      <c r="C24" s="1">
        <v>671860000</v>
      </c>
      <c r="D24" s="1">
        <v>15751000</v>
      </c>
      <c r="F24" s="1">
        <f t="shared" si="0"/>
        <v>126491.10640673517</v>
      </c>
      <c r="G24" s="1">
        <f t="shared" si="1"/>
        <v>448270000</v>
      </c>
      <c r="H24" s="1">
        <f t="shared" si="2"/>
        <v>60000</v>
      </c>
      <c r="I24" s="1">
        <f t="shared" si="3"/>
        <v>100000</v>
      </c>
      <c r="N24" s="2">
        <f t="shared" si="4"/>
        <v>100</v>
      </c>
      <c r="O24" s="2">
        <f t="shared" si="5"/>
        <v>661275000</v>
      </c>
      <c r="P24" s="2">
        <f t="shared" si="6"/>
        <v>15690383.509444172</v>
      </c>
      <c r="Q24" s="1">
        <f>-O24/N24*LOG10(O25/O24)/LOG10(N25/N24)</f>
        <v>15938773.265699167</v>
      </c>
      <c r="R24" s="1">
        <f t="shared" si="7"/>
        <v>15441993.753189176</v>
      </c>
    </row>
    <row r="25" spans="2:18" x14ac:dyDescent="0.25">
      <c r="B25" s="1">
        <v>160</v>
      </c>
      <c r="C25" s="1">
        <v>223590000</v>
      </c>
      <c r="D25" s="1">
        <v>3546300</v>
      </c>
      <c r="F25" s="1">
        <f>SQRT(B25*B26)*1000</f>
        <v>169705.62748477142</v>
      </c>
      <c r="G25" s="1">
        <f>C25-C26</f>
        <v>56440000</v>
      </c>
      <c r="H25" s="1">
        <f>(B26-B25)*1000</f>
        <v>20000</v>
      </c>
      <c r="I25" s="1">
        <f t="shared" si="3"/>
        <v>160000</v>
      </c>
      <c r="N25" s="2">
        <f t="shared" si="4"/>
        <v>160</v>
      </c>
      <c r="O25" s="2">
        <f t="shared" si="5"/>
        <v>213005000</v>
      </c>
      <c r="P25" s="2">
        <f t="shared" si="6"/>
        <v>3344155.6872717864</v>
      </c>
      <c r="Q25" s="1">
        <f>-O25/N25*LOG10(O26/O25)/LOG10(N26/N25)</f>
        <v>3479511.7077443483</v>
      </c>
      <c r="R25" s="1">
        <f t="shared" si="7"/>
        <v>3208799.6667992244</v>
      </c>
    </row>
    <row r="26" spans="2:18" x14ac:dyDescent="0.25">
      <c r="B26" s="1">
        <v>180</v>
      </c>
      <c r="C26" s="1">
        <v>167150000</v>
      </c>
      <c r="D26" s="1">
        <v>2381600</v>
      </c>
      <c r="F26" s="1">
        <f t="shared" ref="F26:F29" si="8">SQRT(B26*B27)*1000</f>
        <v>189736.65961010274</v>
      </c>
      <c r="G26" s="1">
        <f t="shared" ref="G26:G29" si="9">C26-C27</f>
        <v>38830000</v>
      </c>
      <c r="H26" s="1">
        <f t="shared" ref="H26:H29" si="10">(B27-B26)*1000</f>
        <v>20000</v>
      </c>
      <c r="I26" s="1">
        <f t="shared" ref="I26:I29" si="11">B26*1000</f>
        <v>180000</v>
      </c>
      <c r="N26" s="2">
        <f t="shared" si="4"/>
        <v>180</v>
      </c>
      <c r="O26" s="2">
        <f t="shared" si="5"/>
        <v>156565000</v>
      </c>
      <c r="P26" s="2">
        <f t="shared" si="6"/>
        <v>2313241.7748489603</v>
      </c>
      <c r="Q26" s="1">
        <f>-O26/N26*LOG10(O27/O26)/LOG10(N27/N26)</f>
        <v>2353110.726324473</v>
      </c>
      <c r="R26" s="1">
        <f t="shared" si="7"/>
        <v>2273372.8233734476</v>
      </c>
    </row>
    <row r="27" spans="2:18" x14ac:dyDescent="0.25">
      <c r="B27" s="1">
        <v>200</v>
      </c>
      <c r="C27" s="1">
        <v>128320000</v>
      </c>
      <c r="D27" s="1">
        <v>1669200</v>
      </c>
      <c r="F27" s="1">
        <f t="shared" si="8"/>
        <v>223606.79774997896</v>
      </c>
      <c r="G27" s="1">
        <f t="shared" si="9"/>
        <v>56431000</v>
      </c>
      <c r="H27" s="1">
        <f t="shared" si="10"/>
        <v>50000</v>
      </c>
      <c r="I27" s="1">
        <f t="shared" si="11"/>
        <v>200000</v>
      </c>
      <c r="N27" s="2">
        <f t="shared" si="4"/>
        <v>200</v>
      </c>
      <c r="O27" s="2">
        <f t="shared" si="5"/>
        <v>117735000</v>
      </c>
      <c r="P27" s="2">
        <f t="shared" si="6"/>
        <v>1657080.4292822513</v>
      </c>
      <c r="Q27" s="1">
        <f>-O27/N27*LOG10(O28/O27)/LOG10(N28/N27)</f>
        <v>1721600.9490864538</v>
      </c>
      <c r="R27" s="1">
        <f t="shared" si="7"/>
        <v>1592559.9094780486</v>
      </c>
    </row>
    <row r="28" spans="2:18" x14ac:dyDescent="0.25">
      <c r="B28" s="1">
        <v>250</v>
      </c>
      <c r="C28" s="1">
        <v>71889000</v>
      </c>
      <c r="D28" s="1">
        <v>796220</v>
      </c>
      <c r="F28" s="1">
        <f t="shared" si="8"/>
        <v>316227.76601683797</v>
      </c>
      <c r="G28" s="1">
        <f t="shared" si="9"/>
        <v>52269000</v>
      </c>
      <c r="H28" s="1">
        <f t="shared" si="10"/>
        <v>150000</v>
      </c>
      <c r="I28" s="1">
        <f t="shared" si="11"/>
        <v>250000</v>
      </c>
      <c r="N28" s="2">
        <f t="shared" si="4"/>
        <v>250</v>
      </c>
      <c r="O28" s="2">
        <f t="shared" si="5"/>
        <v>61304000</v>
      </c>
      <c r="P28" s="2">
        <f t="shared" si="6"/>
        <v>858061.93511420838</v>
      </c>
      <c r="Q28" s="1">
        <f>-O28/N28*LOG10(O29/O28)/LOG10(N29/N28)</f>
        <v>998980.96738527936</v>
      </c>
      <c r="R28" s="1">
        <f t="shared" si="7"/>
        <v>717142.90284313739</v>
      </c>
    </row>
    <row r="29" spans="2:18" x14ac:dyDescent="0.25">
      <c r="B29" s="1">
        <v>400</v>
      </c>
      <c r="C29" s="1">
        <v>19620000</v>
      </c>
      <c r="D29" s="1">
        <v>142170</v>
      </c>
      <c r="F29" s="1">
        <f t="shared" si="8"/>
        <v>447213.59549995791</v>
      </c>
      <c r="G29" s="1">
        <f t="shared" si="9"/>
        <v>9035000</v>
      </c>
      <c r="H29" s="1">
        <f t="shared" si="10"/>
        <v>100000</v>
      </c>
      <c r="I29" s="1">
        <f t="shared" si="11"/>
        <v>400000</v>
      </c>
      <c r="N29" s="2">
        <f t="shared" si="4"/>
        <v>400</v>
      </c>
      <c r="O29" s="2">
        <f t="shared" si="5"/>
        <v>9035000</v>
      </c>
      <c r="P29" s="2">
        <f t="shared" ref="P29" si="12">Q29+R29</f>
        <v>92018.802202201303</v>
      </c>
      <c r="Q29">
        <v>0</v>
      </c>
      <c r="R29" s="1">
        <f t="shared" si="7"/>
        <v>92018.802202201303</v>
      </c>
    </row>
    <row r="30" spans="2:18" x14ac:dyDescent="0.25">
      <c r="B30" s="1">
        <v>500</v>
      </c>
      <c r="C30" s="1">
        <v>10585000</v>
      </c>
      <c r="D30" s="1">
        <v>52872</v>
      </c>
      <c r="F30" s="1"/>
      <c r="G30" s="1"/>
      <c r="H30" s="1"/>
      <c r="I3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2-year_worstCase</vt:lpstr>
      <vt:lpstr>2-year_totalFluence</vt:lpstr>
      <vt:lpstr>11-month_totalFluence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DeStefano, Anthony M. (MSFC-EV44)</dc:creator>
  <cp:lastModifiedBy>DeStefano, Anthony M. (MSFC-EV44)</cp:lastModifiedBy>
  <dcterms:created xsi:type="dcterms:W3CDTF">2021-05-03T18:14:28Z</dcterms:created>
  <dcterms:modified xsi:type="dcterms:W3CDTF">2021-09-15T17:43:07Z</dcterms:modified>
</cp:coreProperties>
</file>