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SolarCruiserDose\L2CPE\"/>
    </mc:Choice>
  </mc:AlternateContent>
  <xr:revisionPtr revIDLastSave="0" documentId="13_ncr:1_{BEEEA130-04F8-41A7-8286-1A4263746AA7}" xr6:coauthVersionLast="45" xr6:coauthVersionMax="45" xr10:uidLastSave="{00000000-0000-0000-0000-000000000000}"/>
  <bookViews>
    <workbookView xWindow="-120" yWindow="-120" windowWidth="29040" windowHeight="15840" xr2:uid="{DA6DCCD3-9449-49F8-BBEB-44C3E2ADB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" i="1"/>
  <c r="Y29" i="1"/>
  <c r="Y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  <c r="S2" i="1" l="1"/>
  <c r="S3" i="1"/>
  <c r="S4" i="1"/>
  <c r="S5" i="1"/>
  <c r="S6" i="1"/>
  <c r="S7" i="1"/>
  <c r="S8" i="1"/>
  <c r="S9" i="1"/>
  <c r="X9" i="1" s="1"/>
  <c r="S10" i="1"/>
  <c r="S11" i="1"/>
  <c r="S12" i="1"/>
  <c r="S13" i="1"/>
  <c r="X13" i="1" s="1"/>
  <c r="S14" i="1"/>
  <c r="S15" i="1"/>
  <c r="S16" i="1"/>
  <c r="S17" i="1"/>
  <c r="S18" i="1"/>
  <c r="S19" i="1"/>
  <c r="S20" i="1"/>
  <c r="S21" i="1"/>
  <c r="S22" i="1"/>
  <c r="S23" i="1"/>
  <c r="S24" i="1"/>
  <c r="S25" i="1"/>
  <c r="X25" i="1" s="1"/>
  <c r="S26" i="1"/>
  <c r="S27" i="1"/>
  <c r="S28" i="1"/>
  <c r="S29" i="1"/>
  <c r="X29" i="1" s="1"/>
  <c r="X8" i="1" l="1"/>
  <c r="X7" i="1"/>
  <c r="X24" i="1"/>
  <c r="X10" i="1"/>
  <c r="X18" i="1"/>
  <c r="X6" i="1"/>
  <c r="X12" i="1"/>
  <c r="X22" i="1"/>
  <c r="X20" i="1"/>
  <c r="X17" i="1"/>
  <c r="X5" i="1"/>
  <c r="X11" i="1"/>
  <c r="X21" i="1"/>
  <c r="X28" i="1"/>
  <c r="X16" i="1"/>
  <c r="X4" i="1"/>
  <c r="X23" i="1"/>
  <c r="X19" i="1"/>
  <c r="X27" i="1"/>
  <c r="X15" i="1"/>
  <c r="X3" i="1"/>
  <c r="X26" i="1"/>
  <c r="X14" i="1"/>
  <c r="X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U2" i="1"/>
  <c r="W2" i="1" s="1"/>
  <c r="T2" i="1"/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N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A3" i="1"/>
  <c r="R3" i="1" s="1"/>
  <c r="A4" i="1"/>
  <c r="R4" i="1" s="1"/>
  <c r="A5" i="1"/>
  <c r="R5" i="1" s="1"/>
  <c r="A6" i="1"/>
  <c r="R6" i="1" s="1"/>
  <c r="A7" i="1"/>
  <c r="R7" i="1" s="1"/>
  <c r="A8" i="1"/>
  <c r="R8" i="1" s="1"/>
  <c r="A9" i="1"/>
  <c r="R9" i="1" s="1"/>
  <c r="A10" i="1"/>
  <c r="R10" i="1" s="1"/>
  <c r="A11" i="1"/>
  <c r="R11" i="1" s="1"/>
  <c r="A12" i="1"/>
  <c r="R12" i="1" s="1"/>
  <c r="A13" i="1"/>
  <c r="R13" i="1" s="1"/>
  <c r="A14" i="1"/>
  <c r="R14" i="1" s="1"/>
  <c r="A15" i="1"/>
  <c r="R15" i="1" s="1"/>
  <c r="A16" i="1"/>
  <c r="R16" i="1" s="1"/>
  <c r="A17" i="1"/>
  <c r="R17" i="1" s="1"/>
  <c r="A18" i="1"/>
  <c r="R18" i="1" s="1"/>
  <c r="A19" i="1"/>
  <c r="R19" i="1" s="1"/>
  <c r="A20" i="1"/>
  <c r="R20" i="1" s="1"/>
  <c r="A21" i="1"/>
  <c r="R21" i="1" s="1"/>
  <c r="A22" i="1"/>
  <c r="R22" i="1" s="1"/>
  <c r="A23" i="1"/>
  <c r="R23" i="1" s="1"/>
  <c r="A24" i="1"/>
  <c r="R24" i="1" s="1"/>
  <c r="A25" i="1"/>
  <c r="R25" i="1" s="1"/>
  <c r="A26" i="1"/>
  <c r="R26" i="1" s="1"/>
  <c r="A27" i="1"/>
  <c r="R27" i="1" s="1"/>
  <c r="A28" i="1"/>
  <c r="R28" i="1" s="1"/>
  <c r="A29" i="1"/>
  <c r="R29" i="1" s="1"/>
  <c r="A2" i="1"/>
  <c r="R2" i="1" s="1"/>
</calcChain>
</file>

<file path=xl/sharedStrings.xml><?xml version="1.0" encoding="utf-8"?>
<sst xmlns="http://schemas.openxmlformats.org/spreadsheetml/2006/main" count="10" uniqueCount="10">
  <si>
    <t>E1(keV)</t>
  </si>
  <si>
    <t>E2(keV)</t>
  </si>
  <si>
    <t>Maximum</t>
  </si>
  <si>
    <t>Minimum</t>
  </si>
  <si>
    <t>Mean</t>
  </si>
  <si>
    <t>Std.</t>
  </si>
  <si>
    <t>Dev.</t>
  </si>
  <si>
    <t>Integral Fluence (#/cm^2)</t>
  </si>
  <si>
    <t>Differential Fluence (#/cm^2/MeV)</t>
  </si>
  <si>
    <t>Energy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</si>
</sst>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Integral Fluence (#/cm^2)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Sheet1!$W$2:$W$29</c:f>
              <c:numCache>
                <c:formatCode>0.000E+00</c:formatCode>
                <c:ptCount val="28"/>
                <c:pt idx="0">
                  <c:v>9.9999999999999995E-7</c:v>
                </c:pt>
                <c:pt idx="1">
                  <c:v>1.7999999999999999E-6</c:v>
                </c:pt>
                <c:pt idx="2">
                  <c:v>3.1999999999999999E-6</c:v>
                </c:pt>
                <c:pt idx="3">
                  <c:v>5.5999999999999997E-6</c:v>
                </c:pt>
                <c:pt idx="4">
                  <c:v>9.9999999999999991E-6</c:v>
                </c:pt>
                <c:pt idx="5">
                  <c:v>1.7799999999999999E-5</c:v>
                </c:pt>
                <c:pt idx="6">
                  <c:v>3.1600000000000002E-5</c:v>
                </c:pt>
                <c:pt idx="7">
                  <c:v>5.6199999999999997E-5</c:v>
                </c:pt>
                <c:pt idx="8">
                  <c:v>1E-4</c:v>
                </c:pt>
                <c:pt idx="9">
                  <c:v>1.7780000000000001E-4</c:v>
                </c:pt>
                <c:pt idx="10">
                  <c:v>3.1619999999999999E-4</c:v>
                </c:pt>
                <c:pt idx="11">
                  <c:v>5.6229999999999995E-4</c:v>
                </c:pt>
                <c:pt idx="12">
                  <c:v>1E-3</c:v>
                </c:pt>
                <c:pt idx="13">
                  <c:v>1.7783E-3</c:v>
                </c:pt>
                <c:pt idx="14">
                  <c:v>3.1622999999999998E-3</c:v>
                </c:pt>
                <c:pt idx="15">
                  <c:v>5.6233999999999998E-3</c:v>
                </c:pt>
                <c:pt idx="16">
                  <c:v>9.9999999999999985E-3</c:v>
                </c:pt>
                <c:pt idx="17">
                  <c:v>1.7782800000000001E-2</c:v>
                </c:pt>
                <c:pt idx="18">
                  <c:v>3.16228E-2</c:v>
                </c:pt>
                <c:pt idx="19">
                  <c:v>5.6234099999999995E-2</c:v>
                </c:pt>
                <c:pt idx="20">
                  <c:v>0.1</c:v>
                </c:pt>
                <c:pt idx="21">
                  <c:v>0.17782790000000001</c:v>
                </c:pt>
                <c:pt idx="22">
                  <c:v>0.3162278</c:v>
                </c:pt>
                <c:pt idx="23">
                  <c:v>0.56234130000000004</c:v>
                </c:pt>
                <c:pt idx="24">
                  <c:v>1</c:v>
                </c:pt>
                <c:pt idx="25">
                  <c:v>1.7782793999999997</c:v>
                </c:pt>
                <c:pt idx="26">
                  <c:v>3.1622775999999995</c:v>
                </c:pt>
                <c:pt idx="27">
                  <c:v>5.6234130999999987</c:v>
                </c:pt>
              </c:numCache>
            </c:numRef>
          </c:xVal>
          <c:yVal>
            <c:numRef>
              <c:f>Sheet1!$X$2:$X$29</c:f>
              <c:numCache>
                <c:formatCode>0.000E+00</c:formatCode>
                <c:ptCount val="28"/>
                <c:pt idx="0">
                  <c:v>877012381023.20044</c:v>
                </c:pt>
                <c:pt idx="1">
                  <c:v>874658852989.29211</c:v>
                </c:pt>
                <c:pt idx="2">
                  <c:v>870699981781.67761</c:v>
                </c:pt>
                <c:pt idx="3">
                  <c:v>864158589009.51819</c:v>
                </c:pt>
                <c:pt idx="4">
                  <c:v>853577714530.04175</c:v>
                </c:pt>
                <c:pt idx="5">
                  <c:v>837001807331.94531</c:v>
                </c:pt>
                <c:pt idx="6">
                  <c:v>811943884220.70203</c:v>
                </c:pt>
                <c:pt idx="7">
                  <c:v>775669159354.5509</c:v>
                </c:pt>
                <c:pt idx="8">
                  <c:v>725929495464.00952</c:v>
                </c:pt>
                <c:pt idx="9">
                  <c:v>661172394036.28796</c:v>
                </c:pt>
                <c:pt idx="10">
                  <c:v>583398189693.63477</c:v>
                </c:pt>
                <c:pt idx="11">
                  <c:v>495264043352.17133</c:v>
                </c:pt>
                <c:pt idx="12">
                  <c:v>403577063875.66925</c:v>
                </c:pt>
                <c:pt idx="13">
                  <c:v>314726379759.07196</c:v>
                </c:pt>
                <c:pt idx="14">
                  <c:v>235041408016.06189</c:v>
                </c:pt>
                <c:pt idx="15">
                  <c:v>168701952334.91968</c:v>
                </c:pt>
                <c:pt idx="16">
                  <c:v>116723107897.08507</c:v>
                </c:pt>
                <c:pt idx="17">
                  <c:v>77850933596.073761</c:v>
                </c:pt>
                <c:pt idx="18">
                  <c:v>50652353881.618088</c:v>
                </c:pt>
                <c:pt idx="19">
                  <c:v>32165679283.164783</c:v>
                </c:pt>
                <c:pt idx="20">
                  <c:v>20056190883.40274</c:v>
                </c:pt>
                <c:pt idx="21">
                  <c:v>12245929134.443785</c:v>
                </c:pt>
                <c:pt idx="22">
                  <c:v>7322717504.4616318</c:v>
                </c:pt>
                <c:pt idx="23">
                  <c:v>4280417534.2058301</c:v>
                </c:pt>
                <c:pt idx="24">
                  <c:v>2430257287.3289709</c:v>
                </c:pt>
                <c:pt idx="25">
                  <c:v>1316041046.9958358</c:v>
                </c:pt>
                <c:pt idx="26">
                  <c:v>641002751.33848894</c:v>
                </c:pt>
                <c:pt idx="27">
                  <c:v>238845925.04461631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3-4FAB-98F8-5C4A74E398CD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Differential Fluence (#/cm^2/MeV)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Sheet1!$W$2:$W$29</c:f>
              <c:numCache>
                <c:formatCode>0.000E+00</c:formatCode>
                <c:ptCount val="28"/>
                <c:pt idx="0">
                  <c:v>9.9999999999999995E-7</c:v>
                </c:pt>
                <c:pt idx="1">
                  <c:v>1.7999999999999999E-6</c:v>
                </c:pt>
                <c:pt idx="2">
                  <c:v>3.1999999999999999E-6</c:v>
                </c:pt>
                <c:pt idx="3">
                  <c:v>5.5999999999999997E-6</c:v>
                </c:pt>
                <c:pt idx="4">
                  <c:v>9.9999999999999991E-6</c:v>
                </c:pt>
                <c:pt idx="5">
                  <c:v>1.7799999999999999E-5</c:v>
                </c:pt>
                <c:pt idx="6">
                  <c:v>3.1600000000000002E-5</c:v>
                </c:pt>
                <c:pt idx="7">
                  <c:v>5.6199999999999997E-5</c:v>
                </c:pt>
                <c:pt idx="8">
                  <c:v>1E-4</c:v>
                </c:pt>
                <c:pt idx="9">
                  <c:v>1.7780000000000001E-4</c:v>
                </c:pt>
                <c:pt idx="10">
                  <c:v>3.1619999999999999E-4</c:v>
                </c:pt>
                <c:pt idx="11">
                  <c:v>5.6229999999999995E-4</c:v>
                </c:pt>
                <c:pt idx="12">
                  <c:v>1E-3</c:v>
                </c:pt>
                <c:pt idx="13">
                  <c:v>1.7783E-3</c:v>
                </c:pt>
                <c:pt idx="14">
                  <c:v>3.1622999999999998E-3</c:v>
                </c:pt>
                <c:pt idx="15">
                  <c:v>5.6233999999999998E-3</c:v>
                </c:pt>
                <c:pt idx="16">
                  <c:v>9.9999999999999985E-3</c:v>
                </c:pt>
                <c:pt idx="17">
                  <c:v>1.7782800000000001E-2</c:v>
                </c:pt>
                <c:pt idx="18">
                  <c:v>3.16228E-2</c:v>
                </c:pt>
                <c:pt idx="19">
                  <c:v>5.6234099999999995E-2</c:v>
                </c:pt>
                <c:pt idx="20">
                  <c:v>0.1</c:v>
                </c:pt>
                <c:pt idx="21">
                  <c:v>0.17782790000000001</c:v>
                </c:pt>
                <c:pt idx="22">
                  <c:v>0.3162278</c:v>
                </c:pt>
                <c:pt idx="23">
                  <c:v>0.56234130000000004</c:v>
                </c:pt>
                <c:pt idx="24">
                  <c:v>1</c:v>
                </c:pt>
                <c:pt idx="25">
                  <c:v>1.7782793999999997</c:v>
                </c:pt>
                <c:pt idx="26">
                  <c:v>3.1622775999999995</c:v>
                </c:pt>
                <c:pt idx="27">
                  <c:v>5.6234130999999987</c:v>
                </c:pt>
              </c:numCache>
            </c:numRef>
          </c:xVal>
          <c:yVal>
            <c:numRef>
              <c:f>Sheet1!$Y$2:$Y$29</c:f>
              <c:numCache>
                <c:formatCode>0.000E+00</c:formatCode>
                <c:ptCount val="28"/>
                <c:pt idx="0">
                  <c:v>4009433642506278</c:v>
                </c:pt>
                <c:pt idx="1">
                  <c:v>3026369064782574</c:v>
                </c:pt>
                <c:pt idx="2">
                  <c:v>2905976433591667.5</c:v>
                </c:pt>
                <c:pt idx="3">
                  <c:v>2679133605227043</c:v>
                </c:pt>
                <c:pt idx="4">
                  <c:v>2358310776645012.5</c:v>
                </c:pt>
                <c:pt idx="5">
                  <c:v>2044690264092355</c:v>
                </c:pt>
                <c:pt idx="6">
                  <c:v>1700188724406347.8</c:v>
                </c:pt>
                <c:pt idx="7">
                  <c:v>1341475325632176.3</c:v>
                </c:pt>
                <c:pt idx="8">
                  <c:v>1006756289323360.6</c:v>
                </c:pt>
                <c:pt idx="9">
                  <c:v>706048082610394.75</c:v>
                </c:pt>
                <c:pt idx="10">
                  <c:v>462990114592019</c:v>
                </c:pt>
                <c:pt idx="11">
                  <c:v>281895313619198.38</c:v>
                </c:pt>
                <c:pt idx="12">
                  <c:v>158920682160587.63</c:v>
                </c:pt>
                <c:pt idx="13">
                  <c:v>83103805314701.688</c:v>
                </c:pt>
                <c:pt idx="14">
                  <c:v>40257448932840.477</c:v>
                </c:pt>
                <c:pt idx="15">
                  <c:v>18239349229575.801</c:v>
                </c:pt>
                <c:pt idx="16">
                  <c:v>7840420190492.7012</c:v>
                </c:pt>
                <c:pt idx="17">
                  <c:v>3174460614234.3716</c:v>
                </c:pt>
                <c:pt idx="18">
                  <c:v>1229745048125.5598</c:v>
                </c:pt>
                <c:pt idx="19">
                  <c:v>460286795730.08582</c:v>
                </c:pt>
                <c:pt idx="20">
                  <c:v>168231676188.17175</c:v>
                </c:pt>
                <c:pt idx="21">
                  <c:v>60266429099.697327</c:v>
                </c:pt>
                <c:pt idx="22">
                  <c:v>21142107645.806168</c:v>
                </c:pt>
                <c:pt idx="23">
                  <c:v>7292389520.257143</c:v>
                </c:pt>
                <c:pt idx="24">
                  <c:v>2489636652.5157661</c:v>
                </c:pt>
                <c:pt idx="25">
                  <c:v>856687106.69341588</c:v>
                </c:pt>
                <c:pt idx="26">
                  <c:v>300467120.59097147</c:v>
                </c:pt>
                <c:pt idx="27">
                  <c:v>72840670.187597051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3-4FAB-98F8-5C4A74E3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36080"/>
        <c:axId val="1017590416"/>
      </c:scatterChart>
      <c:valAx>
        <c:axId val="1178036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0416"/>
        <c:crosses val="autoZero"/>
        <c:crossBetween val="midCat"/>
      </c:valAx>
      <c:valAx>
        <c:axId val="1017590416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</a:t>
                </a:r>
                <a:r>
                  <a:rPr lang="en-US" baseline="0"/>
                  <a:t> &amp; DIff Fluence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219076</xdr:colOff>
      <xdr:row>3</xdr:row>
      <xdr:rowOff>128586</xdr:rowOff>
    </xdr:from>
    <xdr:to>
      <xdr:col>38</xdr:col>
      <xdr:colOff>209550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E5678-6C81-4343-99CC-682D69E8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DE37-3270-448E-9B5C-45DFB837CD05}">
  <dimension ref="A1:AA29"/>
  <sheetViews>
    <sheetView tabSelected="1" topLeftCell="P1" workbookViewId="0">
      <selection activeCell="S2" sqref="S2"/>
    </sheetView>
  </sheetViews>
  <sheetFormatPr defaultRowHeight="15" x14ac:dyDescent="0.25"/>
  <cols>
    <col min="1" max="1" width="10.42578125" bestFit="1" customWidth="1"/>
    <col min="23" max="23" width="13.140625" bestFit="1" customWidth="1"/>
    <col min="24" max="24" width="24" bestFit="1" customWidth="1"/>
    <col min="25" max="25" width="32.7109375" bestFit="1" customWidth="1"/>
  </cols>
  <sheetData>
    <row r="1" spans="1:27" x14ac:dyDescent="0.25">
      <c r="B1" t="s">
        <v>0</v>
      </c>
      <c r="C1" s="1" t="s">
        <v>1</v>
      </c>
      <c r="D1" s="1">
        <v>0.5</v>
      </c>
      <c r="E1" s="1">
        <v>0.95</v>
      </c>
      <c r="F1" s="1">
        <v>0.05</v>
      </c>
      <c r="G1" s="1">
        <v>0.67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W1" t="s">
        <v>9</v>
      </c>
      <c r="X1" t="s">
        <v>7</v>
      </c>
      <c r="Y1" t="s">
        <v>8</v>
      </c>
    </row>
    <row r="2" spans="1:27" x14ac:dyDescent="0.25">
      <c r="A2" s="2">
        <f>SQRT(B2*C2)</f>
        <v>1.3416407864998738E-3</v>
      </c>
      <c r="B2">
        <v>1E-3</v>
      </c>
      <c r="C2" s="2">
        <v>1.8E-3</v>
      </c>
      <c r="D2" s="2">
        <v>3.2909999999999999</v>
      </c>
      <c r="E2" s="2">
        <v>78.83</v>
      </c>
      <c r="F2" s="2">
        <v>6.5629999999999994E-2</v>
      </c>
      <c r="G2" s="2">
        <v>8.3870000000000005</v>
      </c>
      <c r="H2" s="2">
        <v>32290</v>
      </c>
      <c r="I2" s="2">
        <v>1.8150000000000001E-5</v>
      </c>
      <c r="J2" s="2">
        <v>18.73</v>
      </c>
      <c r="K2" s="2">
        <v>132.30000000000001</v>
      </c>
      <c r="M2" s="2">
        <v>1.3416407864998738E-3</v>
      </c>
      <c r="N2" s="2">
        <f>E2*2*365*24*3600</f>
        <v>4971965760</v>
      </c>
      <c r="O2" s="2">
        <f>C2-B2</f>
        <v>7.9999999999999993E-4</v>
      </c>
      <c r="P2" s="2">
        <f>B2</f>
        <v>1E-3</v>
      </c>
      <c r="R2" s="2">
        <f>A2</f>
        <v>1.3416407864998738E-3</v>
      </c>
      <c r="S2" s="2">
        <f>E2*(11/12)*365*24*3600*(1/(0.984)^2)</f>
        <v>2353528033.9083877</v>
      </c>
      <c r="T2" s="2">
        <f>C2-B2</f>
        <v>7.9999999999999993E-4</v>
      </c>
      <c r="U2" s="2">
        <f>B2</f>
        <v>1E-3</v>
      </c>
      <c r="W2" s="3">
        <f>U2/1000</f>
        <v>9.9999999999999995E-7</v>
      </c>
      <c r="X2" s="3">
        <f>SUM(S2:S29)</f>
        <v>877012381023.20044</v>
      </c>
      <c r="Y2" s="3">
        <f>Z2+AA2</f>
        <v>4009433642506278</v>
      </c>
      <c r="Z2" s="2">
        <f>-X2/W2*LOG10(X3/X2)/LOG10(W3/W2)</f>
        <v>4009433642506278</v>
      </c>
      <c r="AA2">
        <v>0</v>
      </c>
    </row>
    <row r="3" spans="1:27" x14ac:dyDescent="0.25">
      <c r="A3" s="2">
        <f t="shared" ref="A3:A29" si="0">SQRT(B3*C3)</f>
        <v>2.3999999999999998E-3</v>
      </c>
      <c r="B3">
        <v>1.8E-3</v>
      </c>
      <c r="C3" s="2">
        <v>3.2000000000000002E-3</v>
      </c>
      <c r="D3" s="2">
        <v>5.4580000000000002</v>
      </c>
      <c r="E3" s="2">
        <v>132.6</v>
      </c>
      <c r="F3" s="2">
        <v>0.107</v>
      </c>
      <c r="G3" s="2">
        <v>13.97</v>
      </c>
      <c r="H3" s="2">
        <v>53520</v>
      </c>
      <c r="I3" s="2">
        <v>2.9349999999999999E-5</v>
      </c>
      <c r="J3" s="2">
        <v>31.45</v>
      </c>
      <c r="K3" s="2">
        <v>221.1</v>
      </c>
      <c r="M3" s="2">
        <v>2.3999999999999998E-3</v>
      </c>
      <c r="N3" s="2">
        <f t="shared" ref="N3:N29" si="1">E3*2*365*24*3600</f>
        <v>8363347200</v>
      </c>
      <c r="O3" s="2">
        <f t="shared" ref="O3:O29" si="2">C3-B3</f>
        <v>1.4000000000000002E-3</v>
      </c>
      <c r="P3" s="2">
        <f t="shared" ref="P3:P29" si="3">B3</f>
        <v>1.8E-3</v>
      </c>
      <c r="R3" s="2">
        <f t="shared" ref="R3:R29" si="4">A3</f>
        <v>2.3999999999999998E-3</v>
      </c>
      <c r="S3" s="2">
        <f t="shared" ref="S3:S29" si="5">E3*(11/12)*365*24*3600*(1/(0.984)^2)</f>
        <v>3958871207.6145144</v>
      </c>
      <c r="T3" s="2">
        <f t="shared" ref="T3:T29" si="6">C3-B3</f>
        <v>1.4000000000000002E-3</v>
      </c>
      <c r="U3" s="2">
        <f t="shared" ref="U3:U29" si="7">B3</f>
        <v>1.8E-3</v>
      </c>
      <c r="W3" s="3">
        <f>W2+T2/1000</f>
        <v>1.7999999999999999E-6</v>
      </c>
      <c r="X3" s="3">
        <f t="shared" ref="X3:X29" si="8">SUM(S3:S30)</f>
        <v>874658852989.29211</v>
      </c>
      <c r="Y3" s="3">
        <f>(Z3+AA3)/2</f>
        <v>3026369064782574</v>
      </c>
      <c r="Z3" s="2">
        <f>-X3/W3*LOG10(X4/X3)/LOG10(W4/W3)</f>
        <v>3831252558036389</v>
      </c>
      <c r="AA3" s="2">
        <f>-X3/W3*LOG10(X3/X2)/LOG10(W3/W2)</f>
        <v>2221485571528759.3</v>
      </c>
    </row>
    <row r="4" spans="1:27" x14ac:dyDescent="0.25">
      <c r="A4" s="2">
        <f t="shared" si="0"/>
        <v>4.2332020977033447E-3</v>
      </c>
      <c r="B4">
        <v>3.2000000000000002E-3</v>
      </c>
      <c r="C4" s="2">
        <v>5.5999999999999999E-3</v>
      </c>
      <c r="D4" s="2">
        <v>8.8529999999999998</v>
      </c>
      <c r="E4" s="2">
        <v>219.1</v>
      </c>
      <c r="F4" s="2">
        <v>0.1696</v>
      </c>
      <c r="G4" s="2">
        <v>22.83</v>
      </c>
      <c r="H4" s="2">
        <v>86780</v>
      </c>
      <c r="I4" s="2">
        <v>4.6060000000000003E-5</v>
      </c>
      <c r="J4" s="2">
        <v>51.9</v>
      </c>
      <c r="K4" s="2">
        <v>362.3</v>
      </c>
      <c r="M4" s="2">
        <v>4.2332020977033447E-3</v>
      </c>
      <c r="N4" s="2">
        <f t="shared" si="1"/>
        <v>13819075200</v>
      </c>
      <c r="O4" s="2">
        <f t="shared" si="2"/>
        <v>2.3999999999999998E-3</v>
      </c>
      <c r="P4" s="2">
        <f t="shared" si="3"/>
        <v>3.2000000000000002E-3</v>
      </c>
      <c r="R4" s="2">
        <f t="shared" si="4"/>
        <v>4.2332020977033447E-3</v>
      </c>
      <c r="S4" s="2">
        <f t="shared" si="5"/>
        <v>6541392772.1594296</v>
      </c>
      <c r="T4" s="2">
        <f t="shared" si="6"/>
        <v>2.3999999999999998E-3</v>
      </c>
      <c r="U4" s="2">
        <f t="shared" si="7"/>
        <v>3.2000000000000002E-3</v>
      </c>
      <c r="W4" s="3">
        <f t="shared" ref="W4:W29" si="9">W3+T3/1000</f>
        <v>3.1999999999999999E-6</v>
      </c>
      <c r="X4" s="3">
        <f t="shared" si="8"/>
        <v>870699981781.67761</v>
      </c>
      <c r="Y4" s="3">
        <f t="shared" ref="Y4:Y28" si="10">(Z4+AA4)/2</f>
        <v>2905976433591667.5</v>
      </c>
      <c r="Z4" s="2">
        <f>-X4/W4*LOG10(X5/X4)/LOG10(W5/W4)</f>
        <v>3666627600527831</v>
      </c>
      <c r="AA4" s="2">
        <f t="shared" ref="AA4:AA29" si="11">-X4/W4*LOG10(X4/X3)/LOG10(W4/W3)</f>
        <v>2145325266655504</v>
      </c>
    </row>
    <row r="5" spans="1:27" x14ac:dyDescent="0.25">
      <c r="A5" s="2">
        <f t="shared" si="0"/>
        <v>7.4833147735478825E-3</v>
      </c>
      <c r="B5">
        <v>5.5999999999999999E-3</v>
      </c>
      <c r="C5" s="2">
        <v>0.01</v>
      </c>
      <c r="D5" s="2">
        <v>14</v>
      </c>
      <c r="E5" s="2">
        <v>354.4</v>
      </c>
      <c r="F5" s="2">
        <v>0.25879999999999997</v>
      </c>
      <c r="G5" s="2">
        <v>36.31</v>
      </c>
      <c r="H5" s="2">
        <v>136800</v>
      </c>
      <c r="I5" s="2">
        <v>6.9499999999999995E-5</v>
      </c>
      <c r="J5" s="2">
        <v>83.75</v>
      </c>
      <c r="K5" s="2">
        <v>579.4</v>
      </c>
      <c r="M5" s="2">
        <v>7.4833147735478825E-3</v>
      </c>
      <c r="N5" s="2">
        <f t="shared" si="1"/>
        <v>22352716799.999996</v>
      </c>
      <c r="O5" s="2">
        <f t="shared" si="2"/>
        <v>4.4000000000000003E-3</v>
      </c>
      <c r="P5" s="2">
        <f t="shared" si="3"/>
        <v>5.5999999999999999E-3</v>
      </c>
      <c r="R5" s="2">
        <f t="shared" si="4"/>
        <v>7.4833147735478825E-3</v>
      </c>
      <c r="S5" s="2">
        <f t="shared" si="5"/>
        <v>10580874479.476501</v>
      </c>
      <c r="T5" s="2">
        <f t="shared" si="6"/>
        <v>4.4000000000000003E-3</v>
      </c>
      <c r="U5" s="2">
        <f t="shared" si="7"/>
        <v>5.5999999999999999E-3</v>
      </c>
      <c r="W5" s="3">
        <f t="shared" si="9"/>
        <v>5.5999999999999997E-6</v>
      </c>
      <c r="X5" s="3">
        <f t="shared" si="8"/>
        <v>864158589009.51819</v>
      </c>
      <c r="Y5" s="3">
        <f t="shared" si="10"/>
        <v>2679133605227043</v>
      </c>
      <c r="Z5" s="2">
        <f>-X5/W5*LOG10(X6/X5)/LOG10(W6/W5)</f>
        <v>3278792370838383.5</v>
      </c>
      <c r="AA5" s="2">
        <f t="shared" si="11"/>
        <v>2079474839615702.5</v>
      </c>
    </row>
    <row r="6" spans="1:27" x14ac:dyDescent="0.25">
      <c r="A6" s="2">
        <f t="shared" si="0"/>
        <v>1.3341664064126334E-2</v>
      </c>
      <c r="B6">
        <v>0.01</v>
      </c>
      <c r="C6" s="2">
        <v>1.78E-2</v>
      </c>
      <c r="D6" s="2">
        <v>21.34</v>
      </c>
      <c r="E6" s="2">
        <v>555.20000000000005</v>
      </c>
      <c r="F6" s="2">
        <v>0.37790000000000001</v>
      </c>
      <c r="G6" s="2">
        <v>55.81</v>
      </c>
      <c r="H6" s="2">
        <v>207900</v>
      </c>
      <c r="I6" s="2">
        <v>9.9779999999999997E-5</v>
      </c>
      <c r="J6" s="2">
        <v>131.4</v>
      </c>
      <c r="K6" s="2">
        <v>898.9</v>
      </c>
      <c r="M6" s="2">
        <v>1.3341664064126334E-2</v>
      </c>
      <c r="N6" s="2">
        <f t="shared" si="1"/>
        <v>35017574400.000008</v>
      </c>
      <c r="O6" s="2">
        <f t="shared" si="2"/>
        <v>7.7999999999999996E-3</v>
      </c>
      <c r="P6" s="2">
        <f t="shared" si="3"/>
        <v>0.01</v>
      </c>
      <c r="R6" s="2">
        <f t="shared" si="4"/>
        <v>1.3341664064126334E-2</v>
      </c>
      <c r="S6" s="2">
        <f t="shared" si="5"/>
        <v>16575907198.096373</v>
      </c>
      <c r="T6" s="2">
        <f t="shared" si="6"/>
        <v>7.7999999999999996E-3</v>
      </c>
      <c r="U6" s="2">
        <f t="shared" si="7"/>
        <v>0.01</v>
      </c>
      <c r="W6" s="3">
        <f t="shared" si="9"/>
        <v>9.9999999999999991E-6</v>
      </c>
      <c r="X6" s="3">
        <f t="shared" si="8"/>
        <v>853577714530.04175</v>
      </c>
      <c r="Y6" s="3">
        <f t="shared" si="10"/>
        <v>2358310776645012.5</v>
      </c>
      <c r="Z6" s="2">
        <f>-X6/W6*LOG10(X7/X6)/LOG10(W7/W6)</f>
        <v>2902979572534053.5</v>
      </c>
      <c r="AA6" s="2">
        <f t="shared" si="11"/>
        <v>1813641980755971.5</v>
      </c>
    </row>
    <row r="7" spans="1:27" x14ac:dyDescent="0.25">
      <c r="A7" s="2">
        <f t="shared" si="0"/>
        <v>2.3716660810493541E-2</v>
      </c>
      <c r="B7">
        <v>1.78E-2</v>
      </c>
      <c r="C7" s="2">
        <v>3.1600000000000003E-2</v>
      </c>
      <c r="D7" s="2">
        <v>31.17</v>
      </c>
      <c r="E7" s="2">
        <v>839.3</v>
      </c>
      <c r="F7" s="2">
        <v>0.52090000000000003</v>
      </c>
      <c r="G7" s="2">
        <v>82.48</v>
      </c>
      <c r="H7" s="2">
        <v>301900</v>
      </c>
      <c r="I7" s="2">
        <v>1.3449999999999999E-4</v>
      </c>
      <c r="J7" s="2">
        <v>198.9</v>
      </c>
      <c r="K7" s="2">
        <v>1344</v>
      </c>
      <c r="M7" s="2">
        <v>2.3716660810493541E-2</v>
      </c>
      <c r="N7" s="2">
        <f t="shared" si="1"/>
        <v>52936329600</v>
      </c>
      <c r="O7" s="2">
        <f t="shared" si="2"/>
        <v>1.3800000000000003E-2</v>
      </c>
      <c r="P7" s="2">
        <f t="shared" si="3"/>
        <v>1.78E-2</v>
      </c>
      <c r="R7" s="2">
        <f t="shared" si="4"/>
        <v>2.3716660810493541E-2</v>
      </c>
      <c r="S7" s="2">
        <f t="shared" si="5"/>
        <v>25057923111.243305</v>
      </c>
      <c r="T7" s="2">
        <f t="shared" si="6"/>
        <v>1.3800000000000003E-2</v>
      </c>
      <c r="U7" s="2">
        <f t="shared" si="7"/>
        <v>1.78E-2</v>
      </c>
      <c r="W7" s="3">
        <f t="shared" si="9"/>
        <v>1.7799999999999999E-5</v>
      </c>
      <c r="X7" s="3">
        <f t="shared" si="8"/>
        <v>837001807331.94531</v>
      </c>
      <c r="Y7" s="3">
        <f t="shared" si="10"/>
        <v>2044690264092355</v>
      </c>
      <c r="Z7" s="2">
        <f>-X7/W7*LOG10(X8/X7)/LOG10(W8/W7)</f>
        <v>2490163868272744</v>
      </c>
      <c r="AA7" s="2">
        <f t="shared" si="11"/>
        <v>1599216659911965.8</v>
      </c>
    </row>
    <row r="8" spans="1:27" x14ac:dyDescent="0.25">
      <c r="A8" s="2">
        <f t="shared" si="0"/>
        <v>4.2141665842726252E-2</v>
      </c>
      <c r="B8">
        <v>3.1600000000000003E-2</v>
      </c>
      <c r="C8" s="2">
        <v>5.62E-2</v>
      </c>
      <c r="D8" s="2">
        <v>42.96</v>
      </c>
      <c r="E8" s="2">
        <v>1215</v>
      </c>
      <c r="F8" s="2">
        <v>0.66820000000000002</v>
      </c>
      <c r="G8" s="2">
        <v>115.5</v>
      </c>
      <c r="H8" s="2">
        <v>414700</v>
      </c>
      <c r="I8" s="2">
        <v>1.674E-4</v>
      </c>
      <c r="J8" s="2">
        <v>288.7</v>
      </c>
      <c r="K8" s="2">
        <v>1921</v>
      </c>
      <c r="M8" s="2">
        <v>4.2141665842726252E-2</v>
      </c>
      <c r="N8" s="2">
        <f t="shared" si="1"/>
        <v>76632480000</v>
      </c>
      <c r="O8" s="2">
        <f t="shared" si="2"/>
        <v>2.4599999999999997E-2</v>
      </c>
      <c r="P8" s="2">
        <f t="shared" si="3"/>
        <v>3.1600000000000003E-2</v>
      </c>
      <c r="R8" s="2">
        <f t="shared" si="4"/>
        <v>4.2141665842726252E-2</v>
      </c>
      <c r="S8" s="2">
        <f t="shared" si="5"/>
        <v>36274724866.1511</v>
      </c>
      <c r="T8" s="2">
        <f t="shared" si="6"/>
        <v>2.4599999999999997E-2</v>
      </c>
      <c r="U8" s="2">
        <f t="shared" si="7"/>
        <v>3.1600000000000003E-2</v>
      </c>
      <c r="W8" s="3">
        <f t="shared" si="9"/>
        <v>3.1600000000000002E-5</v>
      </c>
      <c r="X8" s="3">
        <f t="shared" si="8"/>
        <v>811943884220.70203</v>
      </c>
      <c r="Y8" s="3">
        <f t="shared" si="10"/>
        <v>1700188724406347.8</v>
      </c>
      <c r="Z8" s="2">
        <f>-X8/W8*LOG10(X9/X8)/LOG10(W9/W8)</f>
        <v>2039683460046202.5</v>
      </c>
      <c r="AA8" s="2">
        <f t="shared" si="11"/>
        <v>1360693988766493</v>
      </c>
    </row>
    <row r="9" spans="1:27" x14ac:dyDescent="0.25">
      <c r="A9" s="2">
        <f t="shared" si="0"/>
        <v>7.4966659255965254E-2</v>
      </c>
      <c r="B9">
        <v>5.62E-2</v>
      </c>
      <c r="C9" s="2">
        <v>0.1</v>
      </c>
      <c r="D9" s="2">
        <v>55.49</v>
      </c>
      <c r="E9" s="2">
        <v>1666</v>
      </c>
      <c r="F9" s="2">
        <v>0.78700000000000003</v>
      </c>
      <c r="G9" s="2">
        <v>152.5</v>
      </c>
      <c r="H9" s="2">
        <v>532200</v>
      </c>
      <c r="I9" s="2">
        <v>1.8909999999999999E-4</v>
      </c>
      <c r="J9" s="2">
        <v>398.3</v>
      </c>
      <c r="K9" s="2">
        <v>2608</v>
      </c>
      <c r="M9" s="2">
        <v>7.4966659255965254E-2</v>
      </c>
      <c r="N9" s="2">
        <f t="shared" si="1"/>
        <v>105077952000</v>
      </c>
      <c r="O9" s="2">
        <f t="shared" si="2"/>
        <v>4.3800000000000006E-2</v>
      </c>
      <c r="P9" s="2">
        <f t="shared" si="3"/>
        <v>5.62E-2</v>
      </c>
      <c r="R9" s="2">
        <f t="shared" si="4"/>
        <v>7.4966659255965254E-2</v>
      </c>
      <c r="S9" s="2">
        <f t="shared" si="5"/>
        <v>49739663890.541336</v>
      </c>
      <c r="T9" s="2">
        <f t="shared" si="6"/>
        <v>4.3800000000000006E-2</v>
      </c>
      <c r="U9" s="2">
        <f t="shared" si="7"/>
        <v>5.62E-2</v>
      </c>
      <c r="W9" s="3">
        <f t="shared" si="9"/>
        <v>5.6199999999999997E-5</v>
      </c>
      <c r="X9" s="3">
        <f t="shared" si="8"/>
        <v>775669159354.5509</v>
      </c>
      <c r="Y9" s="3">
        <f t="shared" si="10"/>
        <v>1341475325632176.3</v>
      </c>
      <c r="Z9" s="2">
        <f>-X9/W9*LOG10(X10/X9)/LOG10(W10/W9)</f>
        <v>1587320310367120.3</v>
      </c>
      <c r="AA9" s="2">
        <f t="shared" si="11"/>
        <v>1095630340897232.1</v>
      </c>
    </row>
    <row r="10" spans="1:27" x14ac:dyDescent="0.25">
      <c r="A10" s="2">
        <f t="shared" si="0"/>
        <v>0.13334166640626627</v>
      </c>
      <c r="B10">
        <v>0.1</v>
      </c>
      <c r="C10" s="2">
        <v>0.17780000000000001</v>
      </c>
      <c r="D10" s="2">
        <v>66.22</v>
      </c>
      <c r="E10" s="2">
        <v>2169</v>
      </c>
      <c r="F10" s="2">
        <v>0.83919999999999995</v>
      </c>
      <c r="G10" s="2">
        <v>187.1</v>
      </c>
      <c r="H10" s="2">
        <v>631000</v>
      </c>
      <c r="I10" s="2">
        <v>1.829E-4</v>
      </c>
      <c r="J10" s="2">
        <v>518</v>
      </c>
      <c r="K10" s="2">
        <v>3343</v>
      </c>
      <c r="M10" s="2">
        <v>0.13334166640626627</v>
      </c>
      <c r="N10" s="2">
        <f t="shared" si="1"/>
        <v>136803168000</v>
      </c>
      <c r="O10" s="2">
        <f t="shared" si="2"/>
        <v>7.7800000000000008E-2</v>
      </c>
      <c r="P10" s="2">
        <f t="shared" si="3"/>
        <v>0.1</v>
      </c>
      <c r="R10" s="2">
        <f t="shared" si="4"/>
        <v>0.13334166640626627</v>
      </c>
      <c r="S10" s="2">
        <f t="shared" si="5"/>
        <v>64757101427.721596</v>
      </c>
      <c r="T10" s="2">
        <f t="shared" si="6"/>
        <v>7.7800000000000008E-2</v>
      </c>
      <c r="U10" s="2">
        <f t="shared" si="7"/>
        <v>0.1</v>
      </c>
      <c r="W10" s="3">
        <f t="shared" si="9"/>
        <v>1E-4</v>
      </c>
      <c r="X10" s="3">
        <f t="shared" si="8"/>
        <v>725929495464.00952</v>
      </c>
      <c r="Y10" s="3">
        <f t="shared" si="10"/>
        <v>1006756289323360.6</v>
      </c>
      <c r="Z10" s="2">
        <f>-X10/W10*LOG10(X11/X10)/LOG10(W11/W10)</f>
        <v>1178642671290962.5</v>
      </c>
      <c r="AA10" s="2">
        <f t="shared" si="11"/>
        <v>834869907355758.75</v>
      </c>
    </row>
    <row r="11" spans="1:27" x14ac:dyDescent="0.25">
      <c r="A11" s="2">
        <f t="shared" si="0"/>
        <v>0.23710832967232509</v>
      </c>
      <c r="B11">
        <v>0.17780000000000001</v>
      </c>
      <c r="C11" s="2">
        <v>0.31619999999999998</v>
      </c>
      <c r="D11" s="2">
        <v>72.16</v>
      </c>
      <c r="E11" s="2">
        <v>2605</v>
      </c>
      <c r="F11" s="2">
        <v>0.78690000000000004</v>
      </c>
      <c r="G11" s="2">
        <v>211.3</v>
      </c>
      <c r="H11" s="2">
        <v>683700</v>
      </c>
      <c r="I11" s="2">
        <v>1.4919999999999999E-4</v>
      </c>
      <c r="J11" s="2">
        <v>630.79999999999995</v>
      </c>
      <c r="K11" s="2">
        <v>4026</v>
      </c>
      <c r="M11" s="2">
        <v>0.23710832967232509</v>
      </c>
      <c r="N11" s="2">
        <f t="shared" si="1"/>
        <v>164302560000</v>
      </c>
      <c r="O11" s="2">
        <f t="shared" si="2"/>
        <v>0.13839999999999997</v>
      </c>
      <c r="P11" s="2">
        <f t="shared" si="3"/>
        <v>0.17780000000000001</v>
      </c>
      <c r="R11" s="2">
        <f t="shared" si="4"/>
        <v>0.23710832967232509</v>
      </c>
      <c r="S11" s="2">
        <f t="shared" si="5"/>
        <v>77774204342.653183</v>
      </c>
      <c r="T11" s="2">
        <f t="shared" si="6"/>
        <v>0.13839999999999997</v>
      </c>
      <c r="U11" s="2">
        <f t="shared" si="7"/>
        <v>0.17780000000000001</v>
      </c>
      <c r="W11" s="3">
        <f t="shared" si="9"/>
        <v>1.7780000000000001E-4</v>
      </c>
      <c r="X11" s="3">
        <f t="shared" si="8"/>
        <v>661172394036.28796</v>
      </c>
      <c r="Y11" s="3">
        <f t="shared" si="10"/>
        <v>706048082610394.75</v>
      </c>
      <c r="Z11" s="2">
        <f>-X11/W11*LOG10(X12/X11)/LOG10(W12/W11)</f>
        <v>808327356846225.13</v>
      </c>
      <c r="AA11" s="2">
        <f t="shared" si="11"/>
        <v>603768808374564.38</v>
      </c>
    </row>
    <row r="12" spans="1:27" x14ac:dyDescent="0.25">
      <c r="A12" s="2">
        <f t="shared" si="0"/>
        <v>0.42166249536803718</v>
      </c>
      <c r="B12">
        <v>0.31619999999999998</v>
      </c>
      <c r="C12" s="2">
        <v>0.56230000000000002</v>
      </c>
      <c r="D12" s="2">
        <v>70.790000000000006</v>
      </c>
      <c r="E12" s="2">
        <v>2952</v>
      </c>
      <c r="F12" s="2">
        <v>0.65</v>
      </c>
      <c r="G12" s="2">
        <v>217.3</v>
      </c>
      <c r="H12" s="2">
        <v>671200</v>
      </c>
      <c r="I12" s="2">
        <v>1.0399999999999999E-4</v>
      </c>
      <c r="J12" s="2">
        <v>714.9</v>
      </c>
      <c r="K12" s="2">
        <v>4543</v>
      </c>
      <c r="M12" s="2">
        <v>0.42166249536803718</v>
      </c>
      <c r="N12" s="2">
        <f t="shared" si="1"/>
        <v>186188544000</v>
      </c>
      <c r="O12" s="2">
        <f t="shared" si="2"/>
        <v>0.24610000000000004</v>
      </c>
      <c r="P12" s="2">
        <f t="shared" si="3"/>
        <v>0.31619999999999998</v>
      </c>
      <c r="R12" s="2">
        <f t="shared" si="4"/>
        <v>0.42166249536803718</v>
      </c>
      <c r="S12" s="2">
        <f t="shared" si="5"/>
        <v>88134146341.463425</v>
      </c>
      <c r="T12" s="2">
        <f t="shared" si="6"/>
        <v>0.24610000000000004</v>
      </c>
      <c r="U12" s="2">
        <f t="shared" si="7"/>
        <v>0.31619999999999998</v>
      </c>
      <c r="W12" s="3">
        <f t="shared" si="9"/>
        <v>3.1619999999999999E-4</v>
      </c>
      <c r="X12" s="3">
        <f t="shared" si="8"/>
        <v>583398189693.63477</v>
      </c>
      <c r="Y12" s="3">
        <f t="shared" si="10"/>
        <v>462990114592019</v>
      </c>
      <c r="Z12" s="2">
        <f>-X12/W12*LOG10(X13/X12)/LOG10(W13/W12)</f>
        <v>524921906424878.75</v>
      </c>
      <c r="AA12" s="2">
        <f t="shared" si="11"/>
        <v>401058322759159.31</v>
      </c>
    </row>
    <row r="13" spans="1:27" x14ac:dyDescent="0.25">
      <c r="A13" s="2">
        <f t="shared" si="0"/>
        <v>0.74986665481270731</v>
      </c>
      <c r="B13">
        <v>0.56230000000000002</v>
      </c>
      <c r="C13" s="2">
        <v>1</v>
      </c>
      <c r="D13" s="2">
        <v>62.5</v>
      </c>
      <c r="E13" s="2">
        <v>3071</v>
      </c>
      <c r="F13" s="2">
        <v>0.46500000000000002</v>
      </c>
      <c r="G13" s="2">
        <v>202.8</v>
      </c>
      <c r="H13" s="2">
        <v>594100</v>
      </c>
      <c r="I13" s="2">
        <v>4.638E-5</v>
      </c>
      <c r="J13" s="2">
        <v>751.6</v>
      </c>
      <c r="K13" s="2">
        <v>4797</v>
      </c>
      <c r="M13" s="2">
        <v>0.74986665481270731</v>
      </c>
      <c r="N13" s="2">
        <f t="shared" si="1"/>
        <v>193694112000</v>
      </c>
      <c r="O13" s="2">
        <f t="shared" si="2"/>
        <v>0.43769999999999998</v>
      </c>
      <c r="P13" s="2">
        <f t="shared" si="3"/>
        <v>0.56230000000000002</v>
      </c>
      <c r="R13" s="2">
        <f t="shared" si="4"/>
        <v>0.74986665481270731</v>
      </c>
      <c r="S13" s="2">
        <f t="shared" si="5"/>
        <v>91686979476.502075</v>
      </c>
      <c r="T13" s="2">
        <f t="shared" si="6"/>
        <v>0.43769999999999998</v>
      </c>
      <c r="U13" s="2">
        <f t="shared" si="7"/>
        <v>0.56230000000000002</v>
      </c>
      <c r="W13" s="3">
        <f t="shared" si="9"/>
        <v>5.6229999999999995E-4</v>
      </c>
      <c r="X13" s="3">
        <f t="shared" si="8"/>
        <v>495264043352.17133</v>
      </c>
      <c r="Y13" s="3">
        <f t="shared" si="10"/>
        <v>281895313619198.38</v>
      </c>
      <c r="Z13" s="2">
        <f>-X13/W13*LOG10(X14/X13)/LOG10(W14/W13)</f>
        <v>313202666841146.56</v>
      </c>
      <c r="AA13" s="2">
        <f t="shared" si="11"/>
        <v>250587960397250.19</v>
      </c>
    </row>
    <row r="14" spans="1:27" x14ac:dyDescent="0.25">
      <c r="A14" s="2">
        <f t="shared" si="0"/>
        <v>1.3335291522872681</v>
      </c>
      <c r="B14">
        <v>1</v>
      </c>
      <c r="C14" s="2">
        <v>1.7783</v>
      </c>
      <c r="D14" s="2">
        <v>49.28</v>
      </c>
      <c r="E14" s="2">
        <v>2976</v>
      </c>
      <c r="F14" s="2">
        <v>0.28539999999999999</v>
      </c>
      <c r="G14" s="2">
        <v>169.4</v>
      </c>
      <c r="H14" s="2">
        <v>473800</v>
      </c>
      <c r="I14" s="2">
        <v>1.7050000000000001E-5</v>
      </c>
      <c r="J14" s="2">
        <v>732.3</v>
      </c>
      <c r="K14" s="2">
        <v>4743</v>
      </c>
      <c r="M14" s="2">
        <v>1.3335291522872681</v>
      </c>
      <c r="N14" s="2">
        <f t="shared" si="1"/>
        <v>187702272000</v>
      </c>
      <c r="O14" s="2">
        <f t="shared" si="2"/>
        <v>0.77829999999999999</v>
      </c>
      <c r="P14" s="2">
        <f t="shared" si="3"/>
        <v>1</v>
      </c>
      <c r="R14" s="2">
        <f t="shared" si="4"/>
        <v>1.3335291522872681</v>
      </c>
      <c r="S14" s="2">
        <f t="shared" si="5"/>
        <v>88850684116.597275</v>
      </c>
      <c r="T14" s="2">
        <f t="shared" si="6"/>
        <v>0.77829999999999999</v>
      </c>
      <c r="U14" s="2">
        <f t="shared" si="7"/>
        <v>1</v>
      </c>
      <c r="W14" s="3">
        <f t="shared" si="9"/>
        <v>1E-3</v>
      </c>
      <c r="X14" s="3">
        <f t="shared" si="8"/>
        <v>403577063875.66925</v>
      </c>
      <c r="Y14" s="3">
        <f t="shared" si="10"/>
        <v>158920682160587.63</v>
      </c>
      <c r="Z14" s="2">
        <f>-X14/W14*LOG10(X15/X14)/LOG10(W15/W14)</f>
        <v>174331018062453.81</v>
      </c>
      <c r="AA14" s="2">
        <f t="shared" si="11"/>
        <v>143510346258721.41</v>
      </c>
    </row>
    <row r="15" spans="1:27" x14ac:dyDescent="0.25">
      <c r="A15" s="2">
        <f t="shared" si="0"/>
        <v>2.371395810487992</v>
      </c>
      <c r="B15">
        <v>1.7783</v>
      </c>
      <c r="C15" s="2">
        <v>3.1623000000000001</v>
      </c>
      <c r="D15" s="2">
        <v>34.54</v>
      </c>
      <c r="E15" s="2">
        <v>2669</v>
      </c>
      <c r="F15" s="2">
        <v>0.15110000000000001</v>
      </c>
      <c r="G15" s="2">
        <v>128.19999999999999</v>
      </c>
      <c r="H15" s="2">
        <v>401400</v>
      </c>
      <c r="I15" s="2">
        <v>5.2399999999999998E-6</v>
      </c>
      <c r="J15" s="2">
        <v>662.8</v>
      </c>
      <c r="K15" s="2">
        <v>4405</v>
      </c>
      <c r="M15" s="2">
        <v>2.371395810487992</v>
      </c>
      <c r="N15" s="2">
        <f t="shared" si="1"/>
        <v>168339168000</v>
      </c>
      <c r="O15" s="2">
        <f t="shared" si="2"/>
        <v>1.3840000000000001</v>
      </c>
      <c r="P15" s="2">
        <f t="shared" si="3"/>
        <v>1.7783</v>
      </c>
      <c r="R15" s="2">
        <f t="shared" si="4"/>
        <v>2.371395810487992</v>
      </c>
      <c r="S15" s="2">
        <f t="shared" si="5"/>
        <v>79684971743.010101</v>
      </c>
      <c r="T15" s="2">
        <f t="shared" si="6"/>
        <v>1.3840000000000001</v>
      </c>
      <c r="U15" s="2">
        <f t="shared" si="7"/>
        <v>1.7783</v>
      </c>
      <c r="W15" s="3">
        <f t="shared" si="9"/>
        <v>1.7783E-3</v>
      </c>
      <c r="X15" s="3">
        <f t="shared" si="8"/>
        <v>314726379759.07196</v>
      </c>
      <c r="Y15" s="3">
        <f t="shared" si="10"/>
        <v>83103805314701.688</v>
      </c>
      <c r="Z15" s="2">
        <f>-X15/W15*LOG10(X16/X15)/LOG10(W16/W15)</f>
        <v>89757818718553.813</v>
      </c>
      <c r="AA15" s="2">
        <f t="shared" si="11"/>
        <v>76449791910849.547</v>
      </c>
    </row>
    <row r="16" spans="1:27" x14ac:dyDescent="0.25">
      <c r="A16" s="2">
        <f t="shared" si="0"/>
        <v>4.2169749607983205</v>
      </c>
      <c r="B16">
        <v>3.1623000000000001</v>
      </c>
      <c r="C16" s="2">
        <v>5.6234000000000002</v>
      </c>
      <c r="D16" s="2">
        <v>21.56</v>
      </c>
      <c r="E16" s="2">
        <v>2222</v>
      </c>
      <c r="F16" s="2">
        <v>6.9159999999999999E-2</v>
      </c>
      <c r="G16" s="2">
        <v>87.97</v>
      </c>
      <c r="H16" s="2">
        <v>361100</v>
      </c>
      <c r="I16" s="2">
        <v>1.3650000000000001E-6</v>
      </c>
      <c r="J16" s="2">
        <v>560.20000000000005</v>
      </c>
      <c r="K16" s="2">
        <v>3862</v>
      </c>
      <c r="M16" s="2">
        <v>4.2169749607983205</v>
      </c>
      <c r="N16" s="2">
        <f t="shared" si="1"/>
        <v>140145984000</v>
      </c>
      <c r="O16" s="2">
        <f t="shared" si="2"/>
        <v>2.4611000000000001</v>
      </c>
      <c r="P16" s="2">
        <f t="shared" si="3"/>
        <v>3.1623000000000001</v>
      </c>
      <c r="R16" s="2">
        <f t="shared" si="4"/>
        <v>4.2169749607983205</v>
      </c>
      <c r="S16" s="2">
        <f t="shared" si="5"/>
        <v>66339455681.142181</v>
      </c>
      <c r="T16" s="2">
        <f t="shared" si="6"/>
        <v>2.4611000000000001</v>
      </c>
      <c r="U16" s="2">
        <f t="shared" si="7"/>
        <v>3.1623000000000001</v>
      </c>
      <c r="W16" s="3">
        <f t="shared" si="9"/>
        <v>3.1622999999999998E-3</v>
      </c>
      <c r="X16" s="3">
        <f t="shared" si="8"/>
        <v>235041408016.06189</v>
      </c>
      <c r="Y16" s="3">
        <f t="shared" si="10"/>
        <v>40257448932840.477</v>
      </c>
      <c r="Z16" s="2">
        <f>-X16/W16*LOG10(X17/X16)/LOG10(W17/W16)</f>
        <v>42819747135889.797</v>
      </c>
      <c r="AA16" s="2">
        <f t="shared" si="11"/>
        <v>37695150729791.156</v>
      </c>
    </row>
    <row r="17" spans="1:27" x14ac:dyDescent="0.25">
      <c r="A17" s="2">
        <f t="shared" si="0"/>
        <v>7.4989332574706919</v>
      </c>
      <c r="B17">
        <v>5.6234000000000002</v>
      </c>
      <c r="C17" s="2">
        <v>10</v>
      </c>
      <c r="D17" s="2">
        <v>12.23</v>
      </c>
      <c r="E17" s="2">
        <v>1741</v>
      </c>
      <c r="F17" s="2">
        <v>2.76E-2</v>
      </c>
      <c r="G17" s="2">
        <v>54.75</v>
      </c>
      <c r="H17" s="2">
        <v>309400</v>
      </c>
      <c r="I17" s="2">
        <v>3.0709999999999999E-7</v>
      </c>
      <c r="J17" s="2">
        <v>445.6</v>
      </c>
      <c r="K17" s="2">
        <v>3217</v>
      </c>
      <c r="M17" s="2">
        <v>7.4989332574706919</v>
      </c>
      <c r="N17" s="2">
        <f t="shared" si="1"/>
        <v>109808352000</v>
      </c>
      <c r="O17" s="2">
        <f t="shared" si="2"/>
        <v>4.3765999999999998</v>
      </c>
      <c r="P17" s="2">
        <f t="shared" si="3"/>
        <v>5.6234000000000002</v>
      </c>
      <c r="R17" s="2">
        <f t="shared" si="4"/>
        <v>7.4989332574706919</v>
      </c>
      <c r="S17" s="2">
        <f t="shared" si="5"/>
        <v>51978844437.834618</v>
      </c>
      <c r="T17" s="2">
        <f t="shared" si="6"/>
        <v>4.3765999999999998</v>
      </c>
      <c r="U17" s="2">
        <f t="shared" si="7"/>
        <v>5.6234000000000002</v>
      </c>
      <c r="W17" s="3">
        <f t="shared" si="9"/>
        <v>5.6233999999999998E-3</v>
      </c>
      <c r="X17" s="3">
        <f t="shared" si="8"/>
        <v>168701952334.91968</v>
      </c>
      <c r="Y17" s="3">
        <f t="shared" si="10"/>
        <v>18239349229575.801</v>
      </c>
      <c r="Z17" s="2">
        <f>-X17/W17*LOG10(X18/X17)/LOG10(W18/W17)</f>
        <v>19195507903196.84</v>
      </c>
      <c r="AA17" s="2">
        <f t="shared" si="11"/>
        <v>17283190555954.762</v>
      </c>
    </row>
    <row r="18" spans="1:27" x14ac:dyDescent="0.25">
      <c r="A18" s="2">
        <f t="shared" si="0"/>
        <v>13.335216533675036</v>
      </c>
      <c r="B18">
        <v>10</v>
      </c>
      <c r="C18" s="2">
        <v>17.782800000000002</v>
      </c>
      <c r="D18" s="2">
        <v>6.3559999999999999</v>
      </c>
      <c r="E18" s="2">
        <v>1302</v>
      </c>
      <c r="F18" s="2">
        <v>9.8420000000000001E-3</v>
      </c>
      <c r="G18" s="2">
        <v>31.5</v>
      </c>
      <c r="H18" s="2">
        <v>259300</v>
      </c>
      <c r="I18" s="2">
        <v>6.0899999999999996E-8</v>
      </c>
      <c r="J18" s="2">
        <v>336.7</v>
      </c>
      <c r="K18" s="2">
        <v>2564</v>
      </c>
      <c r="M18" s="2">
        <v>13.335216533675036</v>
      </c>
      <c r="N18" s="2">
        <f t="shared" si="1"/>
        <v>82119744000</v>
      </c>
      <c r="O18" s="2">
        <f t="shared" si="2"/>
        <v>7.7828000000000017</v>
      </c>
      <c r="P18" s="2">
        <f t="shared" si="3"/>
        <v>10</v>
      </c>
      <c r="R18" s="2">
        <f t="shared" si="4"/>
        <v>13.335216533675036</v>
      </c>
      <c r="S18" s="2">
        <f t="shared" si="5"/>
        <v>38872174301.011307</v>
      </c>
      <c r="T18" s="2">
        <f t="shared" si="6"/>
        <v>7.7828000000000017</v>
      </c>
      <c r="U18" s="2">
        <f t="shared" si="7"/>
        <v>10</v>
      </c>
      <c r="W18" s="3">
        <f t="shared" si="9"/>
        <v>9.9999999999999985E-3</v>
      </c>
      <c r="X18" s="3">
        <f t="shared" si="8"/>
        <v>116723107897.08507</v>
      </c>
      <c r="Y18" s="3">
        <f t="shared" si="10"/>
        <v>7840420190492.7012</v>
      </c>
      <c r="Z18" s="2">
        <f>-X18/W18*LOG10(X19/X18)/LOG10(W19/W18)</f>
        <v>8212307137077.9424</v>
      </c>
      <c r="AA18" s="2">
        <f t="shared" si="11"/>
        <v>7468533243907.46</v>
      </c>
    </row>
    <row r="19" spans="1:27" x14ac:dyDescent="0.25">
      <c r="A19" s="2">
        <f t="shared" si="0"/>
        <v>23.713749763375677</v>
      </c>
      <c r="B19">
        <v>17.782800000000002</v>
      </c>
      <c r="C19" s="2">
        <v>31.622800000000002</v>
      </c>
      <c r="D19" s="2">
        <v>3.0449999999999999</v>
      </c>
      <c r="E19" s="2">
        <v>911</v>
      </c>
      <c r="F19" s="2">
        <v>3.1779999999999998E-3</v>
      </c>
      <c r="G19" s="2">
        <v>16.96</v>
      </c>
      <c r="H19" s="2">
        <v>210100</v>
      </c>
      <c r="I19" s="2">
        <v>1.0859999999999999E-8</v>
      </c>
      <c r="J19" s="2">
        <v>244.1</v>
      </c>
      <c r="K19" s="2">
        <v>1968</v>
      </c>
      <c r="M19" s="2">
        <v>23.713749763375677</v>
      </c>
      <c r="N19" s="2">
        <f t="shared" si="1"/>
        <v>57458592000</v>
      </c>
      <c r="O19" s="2">
        <f t="shared" si="2"/>
        <v>13.84</v>
      </c>
      <c r="P19" s="2">
        <f t="shared" si="3"/>
        <v>17.782800000000002</v>
      </c>
      <c r="R19" s="2">
        <f t="shared" si="4"/>
        <v>23.713749763375677</v>
      </c>
      <c r="S19" s="2">
        <f t="shared" si="5"/>
        <v>27198579714.455677</v>
      </c>
      <c r="T19" s="2">
        <f t="shared" si="6"/>
        <v>13.84</v>
      </c>
      <c r="U19" s="2">
        <f t="shared" si="7"/>
        <v>17.782800000000002</v>
      </c>
      <c r="W19" s="3">
        <f t="shared" si="9"/>
        <v>1.7782800000000001E-2</v>
      </c>
      <c r="X19" s="3">
        <f t="shared" si="8"/>
        <v>77850933596.073761</v>
      </c>
      <c r="Y19" s="3">
        <f t="shared" si="10"/>
        <v>3174460614234.3716</v>
      </c>
      <c r="Z19" s="2">
        <f>-X19/W19*LOG10(X20/X19)/LOG10(W20/W19)</f>
        <v>3268770128842.6855</v>
      </c>
      <c r="AA19" s="2">
        <f t="shared" si="11"/>
        <v>3080151099626.0576</v>
      </c>
    </row>
    <row r="20" spans="1:27" x14ac:dyDescent="0.25">
      <c r="A20" s="2">
        <f t="shared" si="0"/>
        <v>42.16965375100915</v>
      </c>
      <c r="B20">
        <v>31.622800000000002</v>
      </c>
      <c r="C20" s="2">
        <v>56.234099999999998</v>
      </c>
      <c r="D20" s="2">
        <v>1.3720000000000001</v>
      </c>
      <c r="E20" s="2">
        <v>619.20000000000005</v>
      </c>
      <c r="F20" s="2">
        <v>9.4249999999999998E-4</v>
      </c>
      <c r="G20" s="2">
        <v>8.5709999999999997</v>
      </c>
      <c r="H20" s="2">
        <v>169300</v>
      </c>
      <c r="I20" s="2">
        <v>1.777E-9</v>
      </c>
      <c r="J20" s="2">
        <v>171.5</v>
      </c>
      <c r="K20" s="2">
        <v>1464</v>
      </c>
      <c r="M20" s="2">
        <v>42.16965375100915</v>
      </c>
      <c r="N20" s="2">
        <f t="shared" si="1"/>
        <v>39054182400.000008</v>
      </c>
      <c r="O20" s="2">
        <f t="shared" si="2"/>
        <v>24.611299999999996</v>
      </c>
      <c r="P20" s="2">
        <f t="shared" si="3"/>
        <v>31.622800000000002</v>
      </c>
      <c r="R20" s="2">
        <f t="shared" si="4"/>
        <v>42.16965375100915</v>
      </c>
      <c r="S20" s="2">
        <f t="shared" si="5"/>
        <v>18486674598.453304</v>
      </c>
      <c r="T20" s="2">
        <f t="shared" si="6"/>
        <v>24.611299999999996</v>
      </c>
      <c r="U20" s="2">
        <f t="shared" si="7"/>
        <v>31.622800000000002</v>
      </c>
      <c r="W20" s="3">
        <f t="shared" si="9"/>
        <v>3.16228E-2</v>
      </c>
      <c r="X20" s="3">
        <f t="shared" si="8"/>
        <v>50652353881.618088</v>
      </c>
      <c r="Y20" s="3">
        <f t="shared" si="10"/>
        <v>1229745048125.5598</v>
      </c>
      <c r="Z20" s="2">
        <f>-X20/W20*LOG10(X21/X20)/LOG10(W21/W20)</f>
        <v>1263520854009.5669</v>
      </c>
      <c r="AA20" s="2">
        <f t="shared" si="11"/>
        <v>1195969242241.5527</v>
      </c>
    </row>
    <row r="21" spans="1:27" x14ac:dyDescent="0.25">
      <c r="A21" s="2">
        <f t="shared" si="0"/>
        <v>74.989399250827447</v>
      </c>
      <c r="B21">
        <v>56.234099999999998</v>
      </c>
      <c r="C21" s="2">
        <v>100</v>
      </c>
      <c r="D21" s="2">
        <v>0.58679999999999999</v>
      </c>
      <c r="E21" s="2">
        <v>405.6</v>
      </c>
      <c r="F21" s="2">
        <v>2.5680000000000001E-4</v>
      </c>
      <c r="G21" s="2">
        <v>4.1139999999999999</v>
      </c>
      <c r="H21" s="2">
        <v>130600</v>
      </c>
      <c r="I21" s="2">
        <v>2.7110000000000003E-10</v>
      </c>
      <c r="J21" s="2">
        <v>117.7</v>
      </c>
      <c r="K21" s="2">
        <v>1062</v>
      </c>
      <c r="M21" s="2">
        <v>74.989399250827447</v>
      </c>
      <c r="N21" s="2">
        <f t="shared" si="1"/>
        <v>25582003200</v>
      </c>
      <c r="O21" s="2">
        <f t="shared" si="2"/>
        <v>43.765900000000002</v>
      </c>
      <c r="P21" s="2">
        <f t="shared" si="3"/>
        <v>56.234099999999998</v>
      </c>
      <c r="R21" s="2">
        <f t="shared" si="4"/>
        <v>74.989399250827447</v>
      </c>
      <c r="S21" s="2">
        <f t="shared" si="5"/>
        <v>12109488399.762047</v>
      </c>
      <c r="T21" s="2">
        <f t="shared" si="6"/>
        <v>43.765900000000002</v>
      </c>
      <c r="U21" s="2">
        <f t="shared" si="7"/>
        <v>56.234099999999998</v>
      </c>
      <c r="W21" s="3">
        <f t="shared" si="9"/>
        <v>5.6234099999999995E-2</v>
      </c>
      <c r="X21" s="3">
        <f t="shared" si="8"/>
        <v>32165679283.164783</v>
      </c>
      <c r="Y21" s="3">
        <f t="shared" si="10"/>
        <v>460286795730.08582</v>
      </c>
      <c r="Z21" s="2">
        <f>-X21/W21*LOG10(X22/X21)/LOG10(W22/W21)</f>
        <v>469366328585.88226</v>
      </c>
      <c r="AA21" s="2">
        <f t="shared" si="11"/>
        <v>451207262874.28931</v>
      </c>
    </row>
    <row r="22" spans="1:27" x14ac:dyDescent="0.25">
      <c r="A22" s="2">
        <f t="shared" si="0"/>
        <v>133.35212784204083</v>
      </c>
      <c r="B22">
        <v>100</v>
      </c>
      <c r="C22" s="2">
        <v>177.8279</v>
      </c>
      <c r="D22" s="2">
        <v>0.24049999999999999</v>
      </c>
      <c r="E22" s="2">
        <v>261.60000000000002</v>
      </c>
      <c r="F22" s="2">
        <v>6.6509999999999998E-5</v>
      </c>
      <c r="G22" s="2">
        <v>1.9</v>
      </c>
      <c r="H22" s="2">
        <v>97190</v>
      </c>
      <c r="I22" s="2">
        <v>3.9150000000000002E-11</v>
      </c>
      <c r="J22" s="2">
        <v>79.58</v>
      </c>
      <c r="K22" s="2">
        <v>755.5</v>
      </c>
      <c r="M22" s="2">
        <v>133.35212784204083</v>
      </c>
      <c r="N22" s="2">
        <f t="shared" si="1"/>
        <v>16499635200.000004</v>
      </c>
      <c r="O22" s="2">
        <f t="shared" si="2"/>
        <v>77.8279</v>
      </c>
      <c r="P22" s="2">
        <f t="shared" si="3"/>
        <v>100</v>
      </c>
      <c r="R22" s="2">
        <f t="shared" si="4"/>
        <v>133.35212784204083</v>
      </c>
      <c r="S22" s="2">
        <f t="shared" si="5"/>
        <v>7810261748.9589539</v>
      </c>
      <c r="T22" s="2">
        <f t="shared" si="6"/>
        <v>77.8279</v>
      </c>
      <c r="U22" s="2">
        <f t="shared" si="7"/>
        <v>100</v>
      </c>
      <c r="W22" s="3">
        <f t="shared" si="9"/>
        <v>0.1</v>
      </c>
      <c r="X22" s="3">
        <f t="shared" si="8"/>
        <v>20056190883.40274</v>
      </c>
      <c r="Y22" s="3">
        <f t="shared" si="10"/>
        <v>168231676188.17175</v>
      </c>
      <c r="Z22" s="2">
        <f>-X22/W22*LOG10(X23/X22)/LOG10(W23/W22)</f>
        <v>171887009756.86032</v>
      </c>
      <c r="AA22" s="2">
        <f t="shared" si="11"/>
        <v>164576342619.48315</v>
      </c>
    </row>
    <row r="23" spans="1:27" x14ac:dyDescent="0.25">
      <c r="A23" s="2">
        <f t="shared" si="0"/>
        <v>237.13735596826578</v>
      </c>
      <c r="B23">
        <v>177.8279</v>
      </c>
      <c r="C23" s="2">
        <v>316.2278</v>
      </c>
      <c r="D23" s="2">
        <v>9.5130000000000006E-2</v>
      </c>
      <c r="E23" s="2">
        <v>164.9</v>
      </c>
      <c r="F23" s="2">
        <v>1.662E-5</v>
      </c>
      <c r="G23" s="2">
        <v>0.84909999999999997</v>
      </c>
      <c r="H23" s="2">
        <v>70550</v>
      </c>
      <c r="I23" s="2">
        <v>5.4149999999999998E-12</v>
      </c>
      <c r="J23" s="2">
        <v>53.27</v>
      </c>
      <c r="K23" s="2">
        <v>529.6</v>
      </c>
      <c r="M23" s="2">
        <v>237.13735596826578</v>
      </c>
      <c r="N23" s="2">
        <f t="shared" si="1"/>
        <v>10400572800</v>
      </c>
      <c r="O23" s="2">
        <f t="shared" si="2"/>
        <v>138.3999</v>
      </c>
      <c r="P23" s="2">
        <f t="shared" si="3"/>
        <v>177.8279</v>
      </c>
      <c r="R23" s="2">
        <f t="shared" si="4"/>
        <v>237.13735596826578</v>
      </c>
      <c r="S23" s="2">
        <f t="shared" si="5"/>
        <v>4923211629.9821539</v>
      </c>
      <c r="T23" s="2">
        <f t="shared" si="6"/>
        <v>138.3999</v>
      </c>
      <c r="U23" s="2">
        <f t="shared" si="7"/>
        <v>177.8279</v>
      </c>
      <c r="W23" s="3">
        <f t="shared" si="9"/>
        <v>0.17782790000000001</v>
      </c>
      <c r="X23" s="3">
        <f t="shared" si="8"/>
        <v>12245929134.443785</v>
      </c>
      <c r="Y23" s="3">
        <f t="shared" si="10"/>
        <v>60266429099.697327</v>
      </c>
      <c r="Z23" s="2">
        <f>-X23/W23*LOG10(X24/X23)/LOG10(W24/W23)</f>
        <v>61514592380.912514</v>
      </c>
      <c r="AA23" s="2">
        <f t="shared" si="11"/>
        <v>59018265818.482132</v>
      </c>
    </row>
    <row r="24" spans="1:27" x14ac:dyDescent="0.25">
      <c r="A24" s="2">
        <f t="shared" si="0"/>
        <v>421.69651664217008</v>
      </c>
      <c r="B24">
        <v>316.2278</v>
      </c>
      <c r="C24" s="2">
        <v>562.34130000000005</v>
      </c>
      <c r="D24" s="2">
        <v>3.678E-2</v>
      </c>
      <c r="E24" s="2">
        <v>101.9</v>
      </c>
      <c r="F24" s="2">
        <v>3.9330000000000003E-6</v>
      </c>
      <c r="G24" s="2">
        <v>0.37169999999999997</v>
      </c>
      <c r="H24" s="2">
        <v>50610</v>
      </c>
      <c r="I24" s="2">
        <v>7.2449999999999999E-13</v>
      </c>
      <c r="J24" s="2">
        <v>35.47</v>
      </c>
      <c r="K24" s="2">
        <v>367.4</v>
      </c>
      <c r="M24" s="2">
        <v>421.69651664217008</v>
      </c>
      <c r="N24" s="2">
        <f t="shared" si="1"/>
        <v>6427036800</v>
      </c>
      <c r="O24" s="2">
        <f t="shared" si="2"/>
        <v>246.11350000000004</v>
      </c>
      <c r="P24" s="2">
        <f t="shared" si="3"/>
        <v>316.2278</v>
      </c>
      <c r="R24" s="2">
        <f t="shared" si="4"/>
        <v>421.69651664217008</v>
      </c>
      <c r="S24" s="2">
        <f t="shared" si="5"/>
        <v>3042299970.2558002</v>
      </c>
      <c r="T24" s="2">
        <f t="shared" si="6"/>
        <v>246.11350000000004</v>
      </c>
      <c r="U24" s="2">
        <f t="shared" si="7"/>
        <v>316.2278</v>
      </c>
      <c r="W24" s="3">
        <f t="shared" si="9"/>
        <v>0.3162278</v>
      </c>
      <c r="X24" s="3">
        <f t="shared" si="8"/>
        <v>7322717504.4616318</v>
      </c>
      <c r="Y24" s="3">
        <f t="shared" si="10"/>
        <v>21142107645.806168</v>
      </c>
      <c r="Z24" s="2">
        <f>-X24/W24*LOG10(X25/X24)/LOG10(W25/W24)</f>
        <v>21599071600.735336</v>
      </c>
      <c r="AA24" s="2">
        <f t="shared" si="11"/>
        <v>20685143690.876999</v>
      </c>
    </row>
    <row r="25" spans="1:27" x14ac:dyDescent="0.25">
      <c r="A25" s="2">
        <f t="shared" si="0"/>
        <v>749.89419253652045</v>
      </c>
      <c r="B25">
        <v>562.34130000000005</v>
      </c>
      <c r="C25" s="2">
        <v>1000</v>
      </c>
      <c r="D25" s="2">
        <v>1.38E-2</v>
      </c>
      <c r="E25" s="2">
        <v>61.97</v>
      </c>
      <c r="F25" s="2">
        <v>9.1009999999999998E-7</v>
      </c>
      <c r="G25" s="2">
        <v>0.15859999999999999</v>
      </c>
      <c r="H25" s="2">
        <v>35710</v>
      </c>
      <c r="I25" s="2">
        <v>9.447E-14</v>
      </c>
      <c r="J25" s="2">
        <v>23.57</v>
      </c>
      <c r="K25" s="2">
        <v>253.1</v>
      </c>
      <c r="M25" s="2">
        <v>749.89419253652045</v>
      </c>
      <c r="N25" s="2">
        <f t="shared" si="1"/>
        <v>3908571839.9999995</v>
      </c>
      <c r="O25" s="2">
        <f t="shared" si="2"/>
        <v>437.65869999999995</v>
      </c>
      <c r="P25" s="2">
        <f t="shared" si="3"/>
        <v>562.34130000000005</v>
      </c>
      <c r="R25" s="2">
        <f t="shared" si="4"/>
        <v>749.89419253652045</v>
      </c>
      <c r="S25" s="2">
        <f t="shared" si="5"/>
        <v>1850160246.8768592</v>
      </c>
      <c r="T25" s="2">
        <f t="shared" si="6"/>
        <v>437.65869999999995</v>
      </c>
      <c r="U25" s="2">
        <f t="shared" si="7"/>
        <v>562.34130000000005</v>
      </c>
      <c r="W25" s="3">
        <f t="shared" si="9"/>
        <v>0.56234130000000004</v>
      </c>
      <c r="X25" s="3">
        <f t="shared" si="8"/>
        <v>4280417534.2058301</v>
      </c>
      <c r="Y25" s="3">
        <f t="shared" si="10"/>
        <v>7292389520.257143</v>
      </c>
      <c r="Z25" s="2">
        <f>-X25/W25*LOG10(X26/X25)/LOG10(W26/W25)</f>
        <v>7484931802.6045542</v>
      </c>
      <c r="AA25" s="2">
        <f t="shared" si="11"/>
        <v>7099847237.9097328</v>
      </c>
    </row>
    <row r="26" spans="1:27" x14ac:dyDescent="0.25">
      <c r="A26" s="2">
        <f t="shared" si="0"/>
        <v>1333.5214283992589</v>
      </c>
      <c r="B26">
        <v>1000</v>
      </c>
      <c r="C26" s="2">
        <v>1778.2793999999999</v>
      </c>
      <c r="D26" s="2">
        <v>5.1289999999999999E-3</v>
      </c>
      <c r="E26" s="2">
        <v>37.32</v>
      </c>
      <c r="F26" s="2">
        <v>2.0669999999999999E-7</v>
      </c>
      <c r="G26" s="2">
        <v>6.7530000000000007E-2</v>
      </c>
      <c r="H26" s="2">
        <v>24880</v>
      </c>
      <c r="I26" s="2">
        <v>1.2080000000000001E-14</v>
      </c>
      <c r="J26" s="2">
        <v>15.67</v>
      </c>
      <c r="K26" s="2">
        <v>173.5</v>
      </c>
      <c r="M26" s="2">
        <v>1333.5214283992589</v>
      </c>
      <c r="N26" s="2">
        <f t="shared" si="1"/>
        <v>2353847039.9999995</v>
      </c>
      <c r="O26" s="2">
        <f t="shared" si="2"/>
        <v>778.2793999999999</v>
      </c>
      <c r="P26" s="2">
        <f t="shared" si="3"/>
        <v>1000</v>
      </c>
      <c r="R26" s="2">
        <f t="shared" si="4"/>
        <v>1333.5214283992589</v>
      </c>
      <c r="S26" s="2">
        <f t="shared" si="5"/>
        <v>1114216240.3331351</v>
      </c>
      <c r="T26" s="2">
        <f t="shared" si="6"/>
        <v>778.2793999999999</v>
      </c>
      <c r="U26" s="2">
        <f t="shared" si="7"/>
        <v>1000</v>
      </c>
      <c r="W26" s="3">
        <f t="shared" si="9"/>
        <v>1</v>
      </c>
      <c r="X26" s="3">
        <f t="shared" si="8"/>
        <v>2430257287.3289709</v>
      </c>
      <c r="Y26" s="3">
        <f t="shared" si="10"/>
        <v>2489636652.5157661</v>
      </c>
      <c r="Z26" s="2">
        <f>-X26/W26*LOG10(X27/X26)/LOG10(W27/W26)</f>
        <v>2589515174.2130752</v>
      </c>
      <c r="AA26" s="2">
        <f t="shared" si="11"/>
        <v>2389758130.8184576</v>
      </c>
    </row>
    <row r="27" spans="1:27" x14ac:dyDescent="0.25">
      <c r="A27" s="2">
        <f t="shared" si="0"/>
        <v>2371.3736764081359</v>
      </c>
      <c r="B27">
        <v>1778.2793999999999</v>
      </c>
      <c r="C27" s="2">
        <v>3162.2775999999999</v>
      </c>
      <c r="D27" s="2">
        <v>1.874E-3</v>
      </c>
      <c r="E27" s="2">
        <v>22.61</v>
      </c>
      <c r="F27" s="2">
        <v>4.601E-8</v>
      </c>
      <c r="G27" s="2">
        <v>2.8330000000000001E-2</v>
      </c>
      <c r="H27" s="2">
        <v>17170</v>
      </c>
      <c r="I27" s="2">
        <v>1.5220000000000001E-15</v>
      </c>
      <c r="J27" s="2">
        <v>10.43</v>
      </c>
      <c r="K27" s="2">
        <v>118.6</v>
      </c>
      <c r="M27" s="2">
        <v>2371.3736764081359</v>
      </c>
      <c r="N27" s="2">
        <f t="shared" si="1"/>
        <v>1426057919.9999998</v>
      </c>
      <c r="O27" s="2">
        <f t="shared" si="2"/>
        <v>1383.9982</v>
      </c>
      <c r="P27" s="2">
        <f t="shared" si="3"/>
        <v>1778.2793999999999</v>
      </c>
      <c r="R27" s="2">
        <f t="shared" si="4"/>
        <v>2371.3736764081359</v>
      </c>
      <c r="S27" s="2">
        <f t="shared" si="5"/>
        <v>675038295.65734684</v>
      </c>
      <c r="T27" s="2">
        <f t="shared" si="6"/>
        <v>1383.9982</v>
      </c>
      <c r="U27" s="2">
        <f t="shared" si="7"/>
        <v>1778.2793999999999</v>
      </c>
      <c r="W27" s="3">
        <f t="shared" si="9"/>
        <v>1.7782793999999997</v>
      </c>
      <c r="X27" s="3">
        <f t="shared" si="8"/>
        <v>1316041046.9958358</v>
      </c>
      <c r="Y27" s="3">
        <f t="shared" si="10"/>
        <v>856687106.69341588</v>
      </c>
      <c r="Z27" s="2">
        <f>-X27/W27*LOG10(X28/X27)/LOG10(W28/W27)</f>
        <v>924812578.99728477</v>
      </c>
      <c r="AA27" s="2">
        <f t="shared" si="11"/>
        <v>788561634.38954687</v>
      </c>
    </row>
    <row r="28" spans="1:27" x14ac:dyDescent="0.25">
      <c r="A28" s="2">
        <f t="shared" si="0"/>
        <v>4216.9649372121366</v>
      </c>
      <c r="B28">
        <v>3162.2775999999999</v>
      </c>
      <c r="C28" s="2">
        <v>5623.4130999999998</v>
      </c>
      <c r="D28" s="2">
        <v>6.8039999999999995E-4</v>
      </c>
      <c r="E28" s="2">
        <v>13.47</v>
      </c>
      <c r="F28" s="2">
        <v>1E-8</v>
      </c>
      <c r="G28" s="2">
        <v>1.1849999999999999E-2</v>
      </c>
      <c r="H28" s="2">
        <v>11760</v>
      </c>
      <c r="I28" s="2">
        <v>1.6870000000000001E-16</v>
      </c>
      <c r="J28" s="2">
        <v>6.9630000000000001</v>
      </c>
      <c r="K28" s="2">
        <v>81.06</v>
      </c>
      <c r="M28" s="2">
        <v>4216.9649372121366</v>
      </c>
      <c r="N28" s="2">
        <f t="shared" si="1"/>
        <v>849579840.00000012</v>
      </c>
      <c r="O28" s="2">
        <f t="shared" si="2"/>
        <v>2461.1354999999999</v>
      </c>
      <c r="P28" s="2">
        <f t="shared" si="3"/>
        <v>3162.2775999999999</v>
      </c>
      <c r="R28" s="2">
        <f t="shared" si="4"/>
        <v>4216.9649372121366</v>
      </c>
      <c r="S28" s="2">
        <f t="shared" si="5"/>
        <v>402156826.29387265</v>
      </c>
      <c r="T28" s="2">
        <f t="shared" si="6"/>
        <v>2461.1354999999999</v>
      </c>
      <c r="U28" s="2">
        <f t="shared" si="7"/>
        <v>3162.2775999999999</v>
      </c>
      <c r="W28" s="3">
        <f t="shared" si="9"/>
        <v>3.1622775999999995</v>
      </c>
      <c r="X28" s="3">
        <f t="shared" si="8"/>
        <v>641002751.33848894</v>
      </c>
      <c r="Y28" s="3">
        <f t="shared" si="10"/>
        <v>300467120.59097147</v>
      </c>
      <c r="Z28" s="2">
        <f>-X28/W28*LOG10(X29/X28)/LOG10(W29/W28)</f>
        <v>347628990.2554906</v>
      </c>
      <c r="AA28" s="2">
        <f t="shared" si="11"/>
        <v>253305250.92645234</v>
      </c>
    </row>
    <row r="29" spans="1:27" x14ac:dyDescent="0.25">
      <c r="A29" s="2">
        <f t="shared" si="0"/>
        <v>7498.9419920412774</v>
      </c>
      <c r="B29">
        <v>5623.4130999999998</v>
      </c>
      <c r="C29" s="2">
        <v>10000</v>
      </c>
      <c r="D29" s="2">
        <v>2.4429999999999998E-4</v>
      </c>
      <c r="E29" s="2">
        <v>8</v>
      </c>
      <c r="F29" s="2">
        <v>2.1799999999999999E-9</v>
      </c>
      <c r="G29" s="2">
        <v>4.9100000000000003E-3</v>
      </c>
      <c r="H29" s="2">
        <v>8007</v>
      </c>
      <c r="I29" s="2">
        <v>1.4939999999999999E-17</v>
      </c>
      <c r="J29" s="2">
        <v>4.665</v>
      </c>
      <c r="K29" s="2">
        <v>55.41</v>
      </c>
      <c r="M29" s="2">
        <v>7498.9419920412774</v>
      </c>
      <c r="N29" s="2">
        <f t="shared" si="1"/>
        <v>504576000</v>
      </c>
      <c r="O29" s="2">
        <f t="shared" si="2"/>
        <v>4376.5869000000002</v>
      </c>
      <c r="P29" s="2">
        <f t="shared" si="3"/>
        <v>5623.4130999999998</v>
      </c>
      <c r="R29" s="2">
        <f t="shared" si="4"/>
        <v>7498.9419920412774</v>
      </c>
      <c r="S29" s="2">
        <f t="shared" si="5"/>
        <v>238845925.04461631</v>
      </c>
      <c r="T29" s="2">
        <f t="shared" si="6"/>
        <v>4376.5869000000002</v>
      </c>
      <c r="U29" s="2">
        <f t="shared" si="7"/>
        <v>5623.4130999999998</v>
      </c>
      <c r="W29" s="3">
        <f t="shared" si="9"/>
        <v>5.6234130999999987</v>
      </c>
      <c r="X29" s="3">
        <f t="shared" si="8"/>
        <v>238845925.04461631</v>
      </c>
      <c r="Y29" s="3">
        <f t="shared" ref="Y3:Y29" si="12">Z29+AA29</f>
        <v>72840670.187597051</v>
      </c>
      <c r="Z29">
        <v>0</v>
      </c>
      <c r="AA29" s="2">
        <f t="shared" si="11"/>
        <v>72840670.187597051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2021-04-29T01:56:48Z</dcterms:created>
  <dcterms:modified xsi:type="dcterms:W3CDTF">2021-09-15T21:34:29Z</dcterms:modified>
</cp:coreProperties>
</file>