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Benchmark\"/>
    </mc:Choice>
  </mc:AlternateContent>
  <xr:revisionPtr revIDLastSave="0" documentId="13_ncr:1_{806391BD-1F5E-4231-AD98-22F829613C79}" xr6:coauthVersionLast="45" xr6:coauthVersionMax="45" xr10:uidLastSave="{00000000-0000-0000-0000-000000000000}"/>
  <bookViews>
    <workbookView xWindow="2340" yWindow="2340" windowWidth="21600" windowHeight="11385" activeTab="4" xr2:uid="{943ED2DD-2486-438A-8478-E50F6E133359}"/>
  </bookViews>
  <sheets>
    <sheet name="Sheet1" sheetId="1" r:id="rId1"/>
    <sheet name="Sheet2" sheetId="2" r:id="rId2"/>
    <sheet name="thin" sheetId="3" r:id="rId3"/>
    <sheet name="thick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5" l="1"/>
  <c r="S4" i="5"/>
  <c r="U4" i="5" s="1"/>
  <c r="S5" i="5"/>
  <c r="U5" i="5" s="1"/>
  <c r="S6" i="5"/>
  <c r="U6" i="5" s="1"/>
  <c r="S7" i="5"/>
  <c r="S8" i="5"/>
  <c r="S9" i="5"/>
  <c r="S10" i="5"/>
  <c r="S11" i="5"/>
  <c r="S12" i="5"/>
  <c r="S13" i="5"/>
  <c r="S14" i="5"/>
  <c r="S15" i="5"/>
  <c r="S16" i="5"/>
  <c r="U16" i="5" s="1"/>
  <c r="S17" i="5"/>
  <c r="U17" i="5" s="1"/>
  <c r="S18" i="5"/>
  <c r="U18" i="5" s="1"/>
  <c r="S19" i="5"/>
  <c r="S20" i="5"/>
  <c r="S21" i="5"/>
  <c r="U21" i="5" s="1"/>
  <c r="S22" i="5"/>
  <c r="U22" i="5" s="1"/>
  <c r="S23" i="5"/>
  <c r="U23" i="5" s="1"/>
  <c r="S2" i="5"/>
  <c r="U9" i="5"/>
  <c r="U10" i="5"/>
  <c r="U11" i="5"/>
  <c r="U12" i="5"/>
  <c r="U13" i="5"/>
  <c r="U2" i="5"/>
  <c r="T3" i="5"/>
  <c r="U3" i="5"/>
  <c r="T4" i="5"/>
  <c r="T5" i="5"/>
  <c r="T6" i="5"/>
  <c r="T7" i="5"/>
  <c r="U7" i="5"/>
  <c r="T8" i="5"/>
  <c r="U8" i="5"/>
  <c r="T9" i="5"/>
  <c r="T10" i="5"/>
  <c r="T11" i="5"/>
  <c r="T12" i="5"/>
  <c r="T13" i="5"/>
  <c r="T14" i="5"/>
  <c r="U14" i="5"/>
  <c r="T15" i="5"/>
  <c r="U15" i="5"/>
  <c r="T16" i="5"/>
  <c r="T17" i="5"/>
  <c r="T18" i="5"/>
  <c r="T19" i="5"/>
  <c r="U19" i="5"/>
  <c r="T20" i="5"/>
  <c r="U20" i="5"/>
  <c r="T21" i="5"/>
  <c r="T22" i="5"/>
  <c r="T23" i="5"/>
  <c r="T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3" i="5"/>
  <c r="F20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J22" i="5"/>
  <c r="J23" i="5"/>
  <c r="J21" i="5"/>
  <c r="F15" i="5"/>
  <c r="J3" i="5"/>
  <c r="J4" i="5" s="1"/>
  <c r="J5" i="5" s="1"/>
  <c r="J6" i="5" s="1"/>
  <c r="J7" i="5" s="1"/>
  <c r="J8" i="5" s="1"/>
  <c r="J9" i="5" s="1"/>
  <c r="J10" i="5" s="1"/>
  <c r="J11" i="5" s="1"/>
  <c r="I17" i="5"/>
  <c r="I18" i="5"/>
  <c r="I19" i="5"/>
  <c r="I20" i="5"/>
  <c r="I21" i="5"/>
  <c r="I22" i="5"/>
  <c r="I23" i="5"/>
  <c r="I16" i="5"/>
  <c r="H15" i="5"/>
  <c r="H16" i="5"/>
  <c r="H17" i="5"/>
  <c r="H18" i="5"/>
  <c r="H19" i="5"/>
  <c r="H20" i="5"/>
  <c r="H21" i="5"/>
  <c r="H22" i="5"/>
  <c r="H23" i="5"/>
  <c r="H14" i="5"/>
  <c r="F10" i="5"/>
  <c r="F23" i="5"/>
  <c r="F22" i="5"/>
  <c r="F21" i="5"/>
  <c r="F19" i="5"/>
  <c r="F18" i="5"/>
  <c r="F17" i="5"/>
  <c r="F16" i="5"/>
  <c r="F14" i="5"/>
  <c r="F13" i="5"/>
  <c r="F12" i="5"/>
  <c r="F11" i="5"/>
  <c r="F9" i="5"/>
  <c r="F8" i="5"/>
  <c r="F7" i="5"/>
  <c r="C7" i="5"/>
  <c r="B7" i="5"/>
  <c r="F6" i="5"/>
  <c r="C6" i="5"/>
  <c r="B6" i="5"/>
  <c r="F5" i="5"/>
  <c r="C5" i="5"/>
  <c r="B5" i="5"/>
  <c r="F4" i="5"/>
  <c r="C4" i="5"/>
  <c r="B4" i="5"/>
  <c r="F3" i="5"/>
  <c r="C3" i="5"/>
  <c r="B3" i="5"/>
  <c r="F2" i="5"/>
  <c r="C2" i="5"/>
  <c r="B2" i="5"/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F12" i="3"/>
  <c r="F13" i="3"/>
  <c r="F14" i="3"/>
  <c r="F15" i="3"/>
  <c r="F16" i="3"/>
  <c r="F17" i="3"/>
  <c r="F18" i="3"/>
  <c r="F19" i="3"/>
  <c r="F20" i="3"/>
  <c r="F21" i="3"/>
  <c r="F22" i="3"/>
  <c r="F11" i="3"/>
  <c r="F6" i="3"/>
  <c r="B3" i="3"/>
  <c r="B4" i="3"/>
  <c r="B5" i="3"/>
  <c r="B6" i="3"/>
  <c r="B7" i="3"/>
  <c r="B2" i="3"/>
  <c r="C3" i="3"/>
  <c r="C4" i="3"/>
  <c r="C5" i="3"/>
  <c r="C6" i="3"/>
  <c r="C7" i="3"/>
  <c r="C2" i="3"/>
  <c r="F3" i="3"/>
  <c r="F4" i="3"/>
  <c r="F5" i="3"/>
  <c r="F7" i="3"/>
  <c r="F8" i="3"/>
  <c r="F9" i="3"/>
  <c r="F10" i="3"/>
  <c r="F2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1" i="1"/>
</calcChain>
</file>

<file path=xl/sharedStrings.xml><?xml version="1.0" encoding="utf-8"?>
<sst xmlns="http://schemas.openxmlformats.org/spreadsheetml/2006/main" count="28" uniqueCount="15">
  <si>
    <t>mm</t>
  </si>
  <si>
    <t>ang</t>
  </si>
  <si>
    <t>MeV</t>
  </si>
  <si>
    <t>center</t>
  </si>
  <si>
    <t>1E4 AL</t>
  </si>
  <si>
    <t>center (keV)</t>
  </si>
  <si>
    <t>1E5 AL</t>
  </si>
  <si>
    <t>1E6 AL</t>
  </si>
  <si>
    <t>1E7 AL</t>
  </si>
  <si>
    <t>1E8 AL</t>
  </si>
  <si>
    <t>1E9 AL</t>
  </si>
  <si>
    <t>NA</t>
  </si>
  <si>
    <t>AVG</t>
  </si>
  <si>
    <t>Al thickness (ang)</t>
  </si>
  <si>
    <t>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</si>
</sst>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Sheet1!$I$1:$I$23</c:f>
              <c:numCache>
                <c:formatCode>0.00E+00</c:formatCode>
                <c:ptCount val="2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Sheet1!$O$1:$O$23</c:f>
              <c:numCache>
                <c:formatCode>0.00E+00</c:formatCode>
                <c:ptCount val="23"/>
                <c:pt idx="0">
                  <c:v>2.1844460868851112E-2</c:v>
                </c:pt>
                <c:pt idx="1">
                  <c:v>2.186999923797912E-2</c:v>
                </c:pt>
                <c:pt idx="2">
                  <c:v>2.2078233741300697E-2</c:v>
                </c:pt>
                <c:pt idx="3">
                  <c:v>2.244107200516629E-2</c:v>
                </c:pt>
                <c:pt idx="4">
                  <c:v>2.2768883175567762E-2</c:v>
                </c:pt>
                <c:pt idx="5">
                  <c:v>2.2994112113716336E-2</c:v>
                </c:pt>
                <c:pt idx="6">
                  <c:v>2.3186649776945532E-2</c:v>
                </c:pt>
                <c:pt idx="7">
                  <c:v>2.3388065678814577E-2</c:v>
                </c:pt>
                <c:pt idx="8">
                  <c:v>2.3575186321788691E-2</c:v>
                </c:pt>
                <c:pt idx="9">
                  <c:v>2.3959646910466582E-2</c:v>
                </c:pt>
                <c:pt idx="10">
                  <c:v>2.4312808087559527E-2</c:v>
                </c:pt>
                <c:pt idx="11">
                  <c:v>2.9071630399953443E-2</c:v>
                </c:pt>
                <c:pt idx="12">
                  <c:v>7.1679859278803812E-2</c:v>
                </c:pt>
                <c:pt idx="13">
                  <c:v>0.15446296084921804</c:v>
                </c:pt>
                <c:pt idx="14">
                  <c:v>0.15554929775775284</c:v>
                </c:pt>
                <c:pt idx="15">
                  <c:v>0.15260880215562994</c:v>
                </c:pt>
                <c:pt idx="16">
                  <c:v>0.14866799021192109</c:v>
                </c:pt>
                <c:pt idx="17">
                  <c:v>0.14487741935483864</c:v>
                </c:pt>
                <c:pt idx="18">
                  <c:v>0.14160659114315147</c:v>
                </c:pt>
                <c:pt idx="19">
                  <c:v>0.13028541226215654</c:v>
                </c:pt>
                <c:pt idx="20">
                  <c:v>0.11838821281649657</c:v>
                </c:pt>
                <c:pt idx="21">
                  <c:v>0.10874941754184735</c:v>
                </c:pt>
                <c:pt idx="22">
                  <c:v>0.10233066278222874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A-4584-9F26-8EB6C41DE7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Sheet1!$I$1:$I$23</c:f>
              <c:numCache>
                <c:formatCode>0.00E+00</c:formatCode>
                <c:ptCount val="2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Sheet1!$P$1:$P$23</c:f>
              <c:numCache>
                <c:formatCode>0.00E+00</c:formatCode>
                <c:ptCount val="23"/>
                <c:pt idx="0">
                  <c:v>0.13700000000000001</c:v>
                </c:pt>
                <c:pt idx="1">
                  <c:v>0.13700000000000001</c:v>
                </c:pt>
                <c:pt idx="2">
                  <c:v>0.13700000000000001</c:v>
                </c:pt>
                <c:pt idx="3">
                  <c:v>0.13700000000000001</c:v>
                </c:pt>
                <c:pt idx="4">
                  <c:v>0.13700000000000001</c:v>
                </c:pt>
                <c:pt idx="5">
                  <c:v>0.13700000000000001</c:v>
                </c:pt>
                <c:pt idx="6">
                  <c:v>0.13700000000000001</c:v>
                </c:pt>
                <c:pt idx="7">
                  <c:v>0.13700000000000001</c:v>
                </c:pt>
                <c:pt idx="8">
                  <c:v>0.13700000000000001</c:v>
                </c:pt>
                <c:pt idx="9">
                  <c:v>0.13700000000000001</c:v>
                </c:pt>
                <c:pt idx="10">
                  <c:v>0.13700000000000001</c:v>
                </c:pt>
                <c:pt idx="11">
                  <c:v>0.13700000000000001</c:v>
                </c:pt>
                <c:pt idx="12">
                  <c:v>0.13700000000000001</c:v>
                </c:pt>
                <c:pt idx="13">
                  <c:v>0.13700000000000001</c:v>
                </c:pt>
                <c:pt idx="14">
                  <c:v>0.13700000000000001</c:v>
                </c:pt>
                <c:pt idx="15">
                  <c:v>0.13700000000000001</c:v>
                </c:pt>
                <c:pt idx="16">
                  <c:v>0.13700000000000001</c:v>
                </c:pt>
                <c:pt idx="17">
                  <c:v>0.13700000000000001</c:v>
                </c:pt>
                <c:pt idx="18">
                  <c:v>0.13700000000000001</c:v>
                </c:pt>
                <c:pt idx="19">
                  <c:v>0.13700000000000001</c:v>
                </c:pt>
                <c:pt idx="20">
                  <c:v>0.13700000000000001</c:v>
                </c:pt>
                <c:pt idx="21">
                  <c:v>0.13700000000000001</c:v>
                </c:pt>
                <c:pt idx="22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A-4584-9F26-8EB6C41D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2175"/>
        <c:axId val="1968612703"/>
      </c:scatterChart>
      <c:valAx>
        <c:axId val="477421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12703"/>
        <c:crosses val="autoZero"/>
        <c:crossBetween val="midCat"/>
      </c:valAx>
      <c:valAx>
        <c:axId val="1968612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Sheet1!$B$1:$B$23</c:f>
              <c:numCache>
                <c:formatCode>0.00E+00</c:formatCode>
                <c:ptCount val="2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Sheet1!$C$1:$C$23</c:f>
              <c:numCache>
                <c:formatCode>0.00E+00</c:formatCode>
                <c:ptCount val="23"/>
                <c:pt idx="0">
                  <c:v>11911000</c:v>
                </c:pt>
                <c:pt idx="1">
                  <c:v>5134400</c:v>
                </c:pt>
                <c:pt idx="2">
                  <c:v>2852500</c:v>
                </c:pt>
                <c:pt idx="3">
                  <c:v>1211000</c:v>
                </c:pt>
                <c:pt idx="4">
                  <c:v>501730</c:v>
                </c:pt>
                <c:pt idx="5">
                  <c:v>280430</c:v>
                </c:pt>
                <c:pt idx="6">
                  <c:v>177360</c:v>
                </c:pt>
                <c:pt idx="7">
                  <c:v>121930</c:v>
                </c:pt>
                <c:pt idx="8">
                  <c:v>89089</c:v>
                </c:pt>
                <c:pt idx="9">
                  <c:v>53406</c:v>
                </c:pt>
                <c:pt idx="10">
                  <c:v>35034</c:v>
                </c:pt>
                <c:pt idx="11">
                  <c:v>3333.1</c:v>
                </c:pt>
                <c:pt idx="12">
                  <c:v>189.99</c:v>
                </c:pt>
                <c:pt idx="13">
                  <c:v>29.631</c:v>
                </c:pt>
                <c:pt idx="14">
                  <c:v>23.99</c:v>
                </c:pt>
                <c:pt idx="15">
                  <c:v>20.756</c:v>
                </c:pt>
                <c:pt idx="16">
                  <c:v>18.439</c:v>
                </c:pt>
                <c:pt idx="17">
                  <c:v>16.568000000000001</c:v>
                </c:pt>
                <c:pt idx="18">
                  <c:v>15.003</c:v>
                </c:pt>
                <c:pt idx="19">
                  <c:v>9.8729999999999993</c:v>
                </c:pt>
                <c:pt idx="20">
                  <c:v>5.1219000000000001</c:v>
                </c:pt>
                <c:pt idx="21">
                  <c:v>2.4864999999999999</c:v>
                </c:pt>
                <c:pt idx="22">
                  <c:v>1.2324999999999999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D-4002-B2E8-B8A7827BC0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Sheet1!$B$1:$B$23</c:f>
              <c:numCache>
                <c:formatCode>0.00E+00</c:formatCode>
                <c:ptCount val="2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  <c:pt idx="11">
                  <c:v>2.5</c:v>
                </c:pt>
                <c:pt idx="12">
                  <c:v>5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50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Sheet1!$J$1:$J$23</c:f>
              <c:numCache>
                <c:formatCode>0.00E+00</c:formatCode>
                <c:ptCount val="23"/>
                <c:pt idx="0">
                  <c:v>12177000</c:v>
                </c:pt>
                <c:pt idx="1">
                  <c:v>5249200</c:v>
                </c:pt>
                <c:pt idx="2">
                  <c:v>2916900</c:v>
                </c:pt>
                <c:pt idx="3">
                  <c:v>1238800</c:v>
                </c:pt>
                <c:pt idx="4">
                  <c:v>513420</c:v>
                </c:pt>
                <c:pt idx="5">
                  <c:v>287030</c:v>
                </c:pt>
                <c:pt idx="6">
                  <c:v>181570</c:v>
                </c:pt>
                <c:pt idx="7">
                  <c:v>124850</c:v>
                </c:pt>
                <c:pt idx="8">
                  <c:v>91240</c:v>
                </c:pt>
                <c:pt idx="9">
                  <c:v>54717</c:v>
                </c:pt>
                <c:pt idx="10">
                  <c:v>35907</c:v>
                </c:pt>
                <c:pt idx="11">
                  <c:v>3432.9</c:v>
                </c:pt>
                <c:pt idx="12">
                  <c:v>204.66</c:v>
                </c:pt>
                <c:pt idx="13">
                  <c:v>35.043999999999997</c:v>
                </c:pt>
                <c:pt idx="14">
                  <c:v>28.408999999999999</c:v>
                </c:pt>
                <c:pt idx="15">
                  <c:v>24.494</c:v>
                </c:pt>
                <c:pt idx="16">
                  <c:v>21.658999999999999</c:v>
                </c:pt>
                <c:pt idx="17">
                  <c:v>19.375</c:v>
                </c:pt>
                <c:pt idx="18">
                  <c:v>17.478000000000002</c:v>
                </c:pt>
                <c:pt idx="19">
                  <c:v>11.352</c:v>
                </c:pt>
                <c:pt idx="20">
                  <c:v>5.8097000000000003</c:v>
                </c:pt>
                <c:pt idx="21">
                  <c:v>2.7898999999999998</c:v>
                </c:pt>
                <c:pt idx="22">
                  <c:v>1.373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D-4002-B2E8-B8A7827B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479"/>
        <c:axId val="162006815"/>
      </c:scatterChart>
      <c:valAx>
        <c:axId val="45956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6815"/>
        <c:crosses val="autoZero"/>
        <c:crossBetween val="midCat"/>
      </c:valAx>
      <c:valAx>
        <c:axId val="162006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65947069116360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thin!$F$2:$F$16</c:f>
              <c:numCache>
                <c:formatCode>0.000E+00</c:formatCode>
                <c:ptCount val="15"/>
                <c:pt idx="0">
                  <c:v>223.60679774997897</c:v>
                </c:pt>
                <c:pt idx="1">
                  <c:v>591.6079783099616</c:v>
                </c:pt>
                <c:pt idx="2">
                  <c:v>836.66002653407554</c:v>
                </c:pt>
                <c:pt idx="3">
                  <c:v>1414.2135623730951</c:v>
                </c:pt>
                <c:pt idx="4">
                  <c:v>2449.4897427831779</c:v>
                </c:pt>
                <c:pt idx="5">
                  <c:v>3464.1016151377544</c:v>
                </c:pt>
                <c:pt idx="6">
                  <c:v>4472.1359549995796</c:v>
                </c:pt>
                <c:pt idx="7">
                  <c:v>5477.2255750516615</c:v>
                </c:pt>
                <c:pt idx="8">
                  <c:v>6480.7406984078607</c:v>
                </c:pt>
                <c:pt idx="9">
                  <c:v>8366.6002653407559</c:v>
                </c:pt>
                <c:pt idx="10">
                  <c:v>14142.135623730952</c:v>
                </c:pt>
                <c:pt idx="11">
                  <c:v>24494.89742783178</c:v>
                </c:pt>
                <c:pt idx="12">
                  <c:v>34641.016151377546</c:v>
                </c:pt>
                <c:pt idx="13">
                  <c:v>44721.359549995796</c:v>
                </c:pt>
                <c:pt idx="14">
                  <c:v>54772.255750516611</c:v>
                </c:pt>
              </c:numCache>
            </c:numRef>
          </c:xVal>
          <c:yVal>
            <c:numRef>
              <c:f>thin!$G$2:$G$16</c:f>
              <c:numCache>
                <c:formatCode>0.00E+00</c:formatCode>
                <c:ptCount val="15"/>
                <c:pt idx="0">
                  <c:v>15000</c:v>
                </c:pt>
                <c:pt idx="1">
                  <c:v>85000</c:v>
                </c:pt>
                <c:pt idx="2">
                  <c:v>150000</c:v>
                </c:pt>
                <c:pt idx="3">
                  <c:v>350000</c:v>
                </c:pt>
                <c:pt idx="4">
                  <c:v>800000</c:v>
                </c:pt>
                <c:pt idx="5">
                  <c:v>1400000</c:v>
                </c:pt>
                <c:pt idx="6">
                  <c:v>2000000</c:v>
                </c:pt>
                <c:pt idx="7">
                  <c:v>2800000</c:v>
                </c:pt>
                <c:pt idx="8">
                  <c:v>3700000</c:v>
                </c:pt>
                <c:pt idx="9">
                  <c:v>5600000</c:v>
                </c:pt>
                <c:pt idx="10">
                  <c:v>14000000</c:v>
                </c:pt>
                <c:pt idx="11">
                  <c:v>37000000</c:v>
                </c:pt>
                <c:pt idx="12">
                  <c:v>67000000</c:v>
                </c:pt>
                <c:pt idx="13">
                  <c:v>110000000</c:v>
                </c:pt>
                <c:pt idx="14">
                  <c:v>160000000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7-4C89-B9D1-BBD43DC8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45391"/>
        <c:axId val="1846679583"/>
      </c:scatterChart>
      <c:valAx>
        <c:axId val="146845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79583"/>
        <c:crosses val="autoZero"/>
        <c:crossBetween val="midCat"/>
      </c:valAx>
      <c:valAx>
        <c:axId val="1846679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thick!$G$1</c:f>
              <c:strCache>
                <c:ptCount val="1"/>
                <c:pt idx="0">
                  <c:v>1E4 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thick!$F$2:$F$23</c:f>
              <c:numCache>
                <c:formatCode>0.000E+00</c:formatCode>
                <c:ptCount val="22"/>
                <c:pt idx="0">
                  <c:v>223.60679774997897</c:v>
                </c:pt>
                <c:pt idx="1">
                  <c:v>591.6079783099616</c:v>
                </c:pt>
                <c:pt idx="2">
                  <c:v>836.66002653407554</c:v>
                </c:pt>
                <c:pt idx="3">
                  <c:v>1414.2135623730951</c:v>
                </c:pt>
                <c:pt idx="4">
                  <c:v>2449.4897427831779</c:v>
                </c:pt>
                <c:pt idx="5">
                  <c:v>3464.1016151377544</c:v>
                </c:pt>
                <c:pt idx="6">
                  <c:v>4472.1359549995796</c:v>
                </c:pt>
                <c:pt idx="7">
                  <c:v>5477.2255750516615</c:v>
                </c:pt>
                <c:pt idx="8">
                  <c:v>6480.7406984078607</c:v>
                </c:pt>
                <c:pt idx="9">
                  <c:v>8366.6002653407559</c:v>
                </c:pt>
                <c:pt idx="10">
                  <c:v>14142.135623730952</c:v>
                </c:pt>
                <c:pt idx="11">
                  <c:v>24494.89742783178</c:v>
                </c:pt>
                <c:pt idx="12">
                  <c:v>34641.016151377546</c:v>
                </c:pt>
                <c:pt idx="13">
                  <c:v>44721.359549995796</c:v>
                </c:pt>
                <c:pt idx="14">
                  <c:v>54772.255750516611</c:v>
                </c:pt>
                <c:pt idx="15">
                  <c:v>64807.406984078596</c:v>
                </c:pt>
                <c:pt idx="16">
                  <c:v>83666.002653407559</c:v>
                </c:pt>
                <c:pt idx="17">
                  <c:v>122474.48713915891</c:v>
                </c:pt>
                <c:pt idx="18">
                  <c:v>173205.08075688774</c:v>
                </c:pt>
                <c:pt idx="19">
                  <c:v>244948.97427831782</c:v>
                </c:pt>
                <c:pt idx="20">
                  <c:v>346410.16151377547</c:v>
                </c:pt>
                <c:pt idx="21">
                  <c:v>447213.59549995791</c:v>
                </c:pt>
              </c:numCache>
            </c:numRef>
          </c:xVal>
          <c:yVal>
            <c:numRef>
              <c:f>thick!$M$2:$M$23</c:f>
              <c:numCache>
                <c:formatCode>0.00E+00</c:formatCode>
                <c:ptCount val="22"/>
                <c:pt idx="0">
                  <c:v>63740</c:v>
                </c:pt>
                <c:pt idx="1">
                  <c:v>252880</c:v>
                </c:pt>
                <c:pt idx="2">
                  <c:v>428510</c:v>
                </c:pt>
                <c:pt idx="3">
                  <c:v>968910</c:v>
                </c:pt>
                <c:pt idx="4">
                  <c:v>2184810</c:v>
                </c:pt>
                <c:pt idx="5">
                  <c:v>3806010</c:v>
                </c:pt>
                <c:pt idx="6">
                  <c:v>5427210</c:v>
                </c:pt>
                <c:pt idx="7">
                  <c:v>7588810</c:v>
                </c:pt>
                <c:pt idx="8">
                  <c:v>10020610</c:v>
                </c:pt>
                <c:pt idx="9">
                  <c:v>15154410</c:v>
                </c:pt>
                <c:pt idx="10">
                  <c:v>37851210</c:v>
                </c:pt>
                <c:pt idx="11">
                  <c:v>99997210</c:v>
                </c:pt>
                <c:pt idx="12">
                  <c:v>181057210</c:v>
                </c:pt>
                <c:pt idx="13">
                  <c:v>297243210</c:v>
                </c:pt>
                <c:pt idx="14">
                  <c:v>432343210</c:v>
                </c:pt>
                <c:pt idx="15">
                  <c:v>567443210</c:v>
                </c:pt>
                <c:pt idx="16">
                  <c:v>891683210</c:v>
                </c:pt>
                <c:pt idx="17">
                  <c:v>1702283210</c:v>
                </c:pt>
                <c:pt idx="18">
                  <c:v>3242423210</c:v>
                </c:pt>
                <c:pt idx="19">
                  <c:v>5809323210</c:v>
                </c:pt>
                <c:pt idx="20">
                  <c:v>10402723210</c:v>
                </c:pt>
                <c:pt idx="21">
                  <c:v>15941823210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7-403F-98E4-A166AAEB099D}"/>
            </c:ext>
          </c:extLst>
        </c:ser>
        <c:ser>
          <c:idx val="1"/>
          <c:order val="1"/>
          <c:tx>
            <c:strRef>
              <c:f>thick!$H$1</c:f>
              <c:strCache>
                <c:ptCount val="1"/>
                <c:pt idx="0">
                  <c:v>1E5 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thick!$F$4:$F$23</c:f>
              <c:numCache>
                <c:formatCode>0.000E+00</c:formatCode>
                <c:ptCount val="20"/>
                <c:pt idx="0">
                  <c:v>836.66002653407554</c:v>
                </c:pt>
                <c:pt idx="1">
                  <c:v>1414.2135623730951</c:v>
                </c:pt>
                <c:pt idx="2">
                  <c:v>2449.4897427831779</c:v>
                </c:pt>
                <c:pt idx="3">
                  <c:v>3464.1016151377544</c:v>
                </c:pt>
                <c:pt idx="4">
                  <c:v>4472.1359549995796</c:v>
                </c:pt>
                <c:pt idx="5">
                  <c:v>5477.2255750516615</c:v>
                </c:pt>
                <c:pt idx="6">
                  <c:v>6480.7406984078607</c:v>
                </c:pt>
                <c:pt idx="7">
                  <c:v>8366.6002653407559</c:v>
                </c:pt>
                <c:pt idx="8">
                  <c:v>14142.135623730952</c:v>
                </c:pt>
                <c:pt idx="9">
                  <c:v>24494.89742783178</c:v>
                </c:pt>
                <c:pt idx="10">
                  <c:v>34641.016151377546</c:v>
                </c:pt>
                <c:pt idx="11">
                  <c:v>44721.359549995796</c:v>
                </c:pt>
                <c:pt idx="12">
                  <c:v>54772.255750516611</c:v>
                </c:pt>
                <c:pt idx="13">
                  <c:v>64807.406984078596</c:v>
                </c:pt>
                <c:pt idx="14">
                  <c:v>83666.002653407559</c:v>
                </c:pt>
                <c:pt idx="15">
                  <c:v>122474.48713915891</c:v>
                </c:pt>
                <c:pt idx="16">
                  <c:v>173205.08075688774</c:v>
                </c:pt>
                <c:pt idx="17">
                  <c:v>244948.97427831782</c:v>
                </c:pt>
                <c:pt idx="18">
                  <c:v>346410.16151377547</c:v>
                </c:pt>
                <c:pt idx="19">
                  <c:v>447213.59549995791</c:v>
                </c:pt>
              </c:numCache>
            </c:numRef>
          </c:xVal>
          <c:yVal>
            <c:numRef>
              <c:f>thick!$N$4:$N$23</c:f>
              <c:numCache>
                <c:formatCode>0.00E+00</c:formatCode>
                <c:ptCount val="20"/>
                <c:pt idx="0">
                  <c:v>313160</c:v>
                </c:pt>
                <c:pt idx="1">
                  <c:v>799520</c:v>
                </c:pt>
                <c:pt idx="2">
                  <c:v>1988400</c:v>
                </c:pt>
                <c:pt idx="3">
                  <c:v>3474500</c:v>
                </c:pt>
                <c:pt idx="4">
                  <c:v>5365900</c:v>
                </c:pt>
                <c:pt idx="5">
                  <c:v>7527500</c:v>
                </c:pt>
                <c:pt idx="6">
                  <c:v>9959300</c:v>
                </c:pt>
                <c:pt idx="7">
                  <c:v>15363300</c:v>
                </c:pt>
                <c:pt idx="8">
                  <c:v>38060100</c:v>
                </c:pt>
                <c:pt idx="9">
                  <c:v>100206100</c:v>
                </c:pt>
                <c:pt idx="10">
                  <c:v>181266100</c:v>
                </c:pt>
                <c:pt idx="11">
                  <c:v>297452100</c:v>
                </c:pt>
                <c:pt idx="12">
                  <c:v>432552100</c:v>
                </c:pt>
                <c:pt idx="13">
                  <c:v>567652100</c:v>
                </c:pt>
                <c:pt idx="14">
                  <c:v>891892100</c:v>
                </c:pt>
                <c:pt idx="15">
                  <c:v>1702492100</c:v>
                </c:pt>
                <c:pt idx="16">
                  <c:v>3242632100</c:v>
                </c:pt>
                <c:pt idx="17">
                  <c:v>5809532100</c:v>
                </c:pt>
                <c:pt idx="18">
                  <c:v>10402932100</c:v>
                </c:pt>
                <c:pt idx="19">
                  <c:v>15942032100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7-403F-98E4-A166AAEB099D}"/>
            </c:ext>
          </c:extLst>
        </c:ser>
        <c:ser>
          <c:idx val="2"/>
          <c:order val="2"/>
          <c:tx>
            <c:strRef>
              <c:f>thick!$I$1</c:f>
              <c:strCache>
                <c:ptCount val="1"/>
                <c:pt idx="0">
                  <c:v>1E6 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thick!$F$7:$F$23</c:f>
              <c:numCache>
                <c:formatCode>0.000E+00</c:formatCode>
                <c:ptCount val="17"/>
                <c:pt idx="0">
                  <c:v>3464.1016151377544</c:v>
                </c:pt>
                <c:pt idx="1">
                  <c:v>4472.1359549995796</c:v>
                </c:pt>
                <c:pt idx="2">
                  <c:v>5477.2255750516615</c:v>
                </c:pt>
                <c:pt idx="3">
                  <c:v>6480.7406984078607</c:v>
                </c:pt>
                <c:pt idx="4">
                  <c:v>8366.6002653407559</c:v>
                </c:pt>
                <c:pt idx="5">
                  <c:v>14142.135623730952</c:v>
                </c:pt>
                <c:pt idx="6">
                  <c:v>24494.89742783178</c:v>
                </c:pt>
                <c:pt idx="7">
                  <c:v>34641.016151377546</c:v>
                </c:pt>
                <c:pt idx="8">
                  <c:v>44721.359549995796</c:v>
                </c:pt>
                <c:pt idx="9">
                  <c:v>54772.255750516611</c:v>
                </c:pt>
                <c:pt idx="10">
                  <c:v>64807.406984078596</c:v>
                </c:pt>
                <c:pt idx="11">
                  <c:v>83666.002653407559</c:v>
                </c:pt>
                <c:pt idx="12">
                  <c:v>122474.48713915891</c:v>
                </c:pt>
                <c:pt idx="13">
                  <c:v>173205.08075688774</c:v>
                </c:pt>
                <c:pt idx="14">
                  <c:v>244948.97427831782</c:v>
                </c:pt>
                <c:pt idx="15">
                  <c:v>346410.16151377547</c:v>
                </c:pt>
                <c:pt idx="16">
                  <c:v>447213.59549995791</c:v>
                </c:pt>
              </c:numCache>
            </c:numRef>
          </c:xVal>
          <c:yVal>
            <c:numRef>
              <c:f>thick!$O$7:$O$23</c:f>
              <c:numCache>
                <c:formatCode>0.00E+00</c:formatCode>
                <c:ptCount val="17"/>
                <c:pt idx="0">
                  <c:v>2861400</c:v>
                </c:pt>
                <c:pt idx="1">
                  <c:v>4887900</c:v>
                </c:pt>
                <c:pt idx="2">
                  <c:v>6914400</c:v>
                </c:pt>
                <c:pt idx="3">
                  <c:v>9346200</c:v>
                </c:pt>
                <c:pt idx="4">
                  <c:v>14750200</c:v>
                </c:pt>
                <c:pt idx="5">
                  <c:v>37447000</c:v>
                </c:pt>
                <c:pt idx="6">
                  <c:v>99593000</c:v>
                </c:pt>
                <c:pt idx="7">
                  <c:v>180653000</c:v>
                </c:pt>
                <c:pt idx="8">
                  <c:v>299541000</c:v>
                </c:pt>
                <c:pt idx="9">
                  <c:v>434641000</c:v>
                </c:pt>
                <c:pt idx="10">
                  <c:v>569741000</c:v>
                </c:pt>
                <c:pt idx="11">
                  <c:v>893981000</c:v>
                </c:pt>
                <c:pt idx="12">
                  <c:v>1704581000</c:v>
                </c:pt>
                <c:pt idx="13">
                  <c:v>3244721000</c:v>
                </c:pt>
                <c:pt idx="14">
                  <c:v>5811621000</c:v>
                </c:pt>
                <c:pt idx="15">
                  <c:v>10405021000</c:v>
                </c:pt>
                <c:pt idx="16">
                  <c:v>15944121000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7-403F-98E4-A166AAEB099D}"/>
            </c:ext>
          </c:extLst>
        </c:ser>
        <c:ser>
          <c:idx val="3"/>
          <c:order val="3"/>
          <c:tx>
            <c:strRef>
              <c:f>thick!$J$1</c:f>
              <c:strCache>
                <c:ptCount val="1"/>
                <c:pt idx="0">
                  <c:v>1E7 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thick!$F$12:$F$23</c:f>
              <c:numCache>
                <c:formatCode>0.000E+00</c:formatCode>
                <c:ptCount val="12"/>
                <c:pt idx="0">
                  <c:v>14142.135623730952</c:v>
                </c:pt>
                <c:pt idx="1">
                  <c:v>24494.89742783178</c:v>
                </c:pt>
                <c:pt idx="2">
                  <c:v>34641.016151377546</c:v>
                </c:pt>
                <c:pt idx="3">
                  <c:v>44721.359549995796</c:v>
                </c:pt>
                <c:pt idx="4">
                  <c:v>54772.255750516611</c:v>
                </c:pt>
                <c:pt idx="5">
                  <c:v>64807.406984078596</c:v>
                </c:pt>
                <c:pt idx="6">
                  <c:v>83666.002653407559</c:v>
                </c:pt>
                <c:pt idx="7">
                  <c:v>122474.48713915891</c:v>
                </c:pt>
                <c:pt idx="8">
                  <c:v>173205.08075688774</c:v>
                </c:pt>
                <c:pt idx="9">
                  <c:v>244948.97427831782</c:v>
                </c:pt>
                <c:pt idx="10">
                  <c:v>346410.16151377547</c:v>
                </c:pt>
                <c:pt idx="11">
                  <c:v>447213.59549995791</c:v>
                </c:pt>
              </c:numCache>
            </c:numRef>
          </c:xVal>
          <c:yVal>
            <c:numRef>
              <c:f>thick!$P$12:$P$23</c:f>
              <c:numCache>
                <c:formatCode>0.00E+00</c:formatCode>
                <c:ptCount val="12"/>
                <c:pt idx="0">
                  <c:v>29965000</c:v>
                </c:pt>
                <c:pt idx="1">
                  <c:v>96164000</c:v>
                </c:pt>
                <c:pt idx="2">
                  <c:v>174522000</c:v>
                </c:pt>
                <c:pt idx="3">
                  <c:v>293410000</c:v>
                </c:pt>
                <c:pt idx="4">
                  <c:v>428510000</c:v>
                </c:pt>
                <c:pt idx="5">
                  <c:v>563610000</c:v>
                </c:pt>
                <c:pt idx="6">
                  <c:v>887850000</c:v>
                </c:pt>
                <c:pt idx="7">
                  <c:v>1698450000</c:v>
                </c:pt>
                <c:pt idx="8">
                  <c:v>3130510000</c:v>
                </c:pt>
                <c:pt idx="9">
                  <c:v>5832510000</c:v>
                </c:pt>
                <c:pt idx="10">
                  <c:v>10425910000</c:v>
                </c:pt>
                <c:pt idx="11">
                  <c:v>15965010000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E7-403F-98E4-A166AAEB099D}"/>
            </c:ext>
          </c:extLst>
        </c:ser>
        <c:ser>
          <c:idx val="4"/>
          <c:order val="4"/>
          <c:tx>
            <c:strRef>
              <c:f>thick!$K$1</c:f>
              <c:strCache>
                <c:ptCount val="1"/>
                <c:pt idx="0">
                  <c:v>1E8 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thick!$F$16:$F$23</c:f>
              <c:numCache>
                <c:formatCode>0.000E+00</c:formatCode>
                <c:ptCount val="8"/>
                <c:pt idx="0">
                  <c:v>54772.255750516611</c:v>
                </c:pt>
                <c:pt idx="1">
                  <c:v>64807.406984078596</c:v>
                </c:pt>
                <c:pt idx="2">
                  <c:v>83666.002653407559</c:v>
                </c:pt>
                <c:pt idx="3">
                  <c:v>122474.48713915891</c:v>
                </c:pt>
                <c:pt idx="4">
                  <c:v>173205.08075688774</c:v>
                </c:pt>
                <c:pt idx="5">
                  <c:v>244948.97427831782</c:v>
                </c:pt>
                <c:pt idx="6">
                  <c:v>346410.16151377547</c:v>
                </c:pt>
                <c:pt idx="7">
                  <c:v>447213.59549995791</c:v>
                </c:pt>
              </c:numCache>
            </c:numRef>
          </c:xVal>
          <c:yVal>
            <c:numRef>
              <c:f>thick!$Q$16:$Q$23</c:f>
              <c:numCache>
                <c:formatCode>0.00E+00</c:formatCode>
                <c:ptCount val="8"/>
                <c:pt idx="0">
                  <c:v>353690000</c:v>
                </c:pt>
                <c:pt idx="1">
                  <c:v>502300000</c:v>
                </c:pt>
                <c:pt idx="2">
                  <c:v>826540000</c:v>
                </c:pt>
                <c:pt idx="3">
                  <c:v>1799260000</c:v>
                </c:pt>
                <c:pt idx="4">
                  <c:v>3204300000</c:v>
                </c:pt>
                <c:pt idx="5">
                  <c:v>5906300000</c:v>
                </c:pt>
                <c:pt idx="6">
                  <c:v>10364600000</c:v>
                </c:pt>
                <c:pt idx="7">
                  <c:v>15903700000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E7-403F-98E4-A166AAEB099D}"/>
            </c:ext>
          </c:extLst>
        </c:ser>
        <c:ser>
          <c:idx val="5"/>
          <c:order val="5"/>
          <c:tx>
            <c:strRef>
              <c:f>thick!$L$1</c:f>
              <c:strCache>
                <c:ptCount val="1"/>
                <c:pt idx="0">
                  <c:v>1E9 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thick!$F$21:$F$23</c:f>
              <c:numCache>
                <c:formatCode>0.000E+00</c:formatCode>
                <c:ptCount val="3"/>
                <c:pt idx="0">
                  <c:v>244948.97427831782</c:v>
                </c:pt>
                <c:pt idx="1">
                  <c:v>346410.16151377547</c:v>
                </c:pt>
                <c:pt idx="2">
                  <c:v>447213.59549995791</c:v>
                </c:pt>
              </c:numCache>
            </c:numRef>
          </c:xVal>
          <c:yVal>
            <c:numRef>
              <c:f>thick!$R$21:$R$23</c:f>
              <c:numCache>
                <c:formatCode>0.00E+00</c:formatCode>
                <c:ptCount val="3"/>
                <c:pt idx="0">
                  <c:v>5293200000</c:v>
                </c:pt>
                <c:pt idx="1">
                  <c:v>9616400000</c:v>
                </c:pt>
                <c:pt idx="2">
                  <c:v>15020400000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E7-403F-98E4-A166AAEB099D}"/>
            </c:ext>
          </c:extLst>
        </c:ser>
        <c:ser>
          <c:idx val="6"/>
          <c:order val="6"/>
          <c:tx>
            <c:strRef>
              <c:f>thick!$S$1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thick!$F$2:$F$23</c:f>
              <c:numCache>
                <c:formatCode>0.000E+00</c:formatCode>
                <c:ptCount val="22"/>
                <c:pt idx="0">
                  <c:v>223.60679774997897</c:v>
                </c:pt>
                <c:pt idx="1">
                  <c:v>591.6079783099616</c:v>
                </c:pt>
                <c:pt idx="2">
                  <c:v>836.66002653407554</c:v>
                </c:pt>
                <c:pt idx="3">
                  <c:v>1414.2135623730951</c:v>
                </c:pt>
                <c:pt idx="4">
                  <c:v>2449.4897427831779</c:v>
                </c:pt>
                <c:pt idx="5">
                  <c:v>3464.1016151377544</c:v>
                </c:pt>
                <c:pt idx="6">
                  <c:v>4472.1359549995796</c:v>
                </c:pt>
                <c:pt idx="7">
                  <c:v>5477.2255750516615</c:v>
                </c:pt>
                <c:pt idx="8">
                  <c:v>6480.7406984078607</c:v>
                </c:pt>
                <c:pt idx="9">
                  <c:v>8366.6002653407559</c:v>
                </c:pt>
                <c:pt idx="10">
                  <c:v>14142.135623730952</c:v>
                </c:pt>
                <c:pt idx="11">
                  <c:v>24494.89742783178</c:v>
                </c:pt>
                <c:pt idx="12">
                  <c:v>34641.016151377546</c:v>
                </c:pt>
                <c:pt idx="13">
                  <c:v>44721.359549995796</c:v>
                </c:pt>
                <c:pt idx="14">
                  <c:v>54772.255750516611</c:v>
                </c:pt>
                <c:pt idx="15">
                  <c:v>64807.406984078596</c:v>
                </c:pt>
                <c:pt idx="16">
                  <c:v>83666.002653407559</c:v>
                </c:pt>
                <c:pt idx="17">
                  <c:v>122474.48713915891</c:v>
                </c:pt>
                <c:pt idx="18">
                  <c:v>173205.08075688774</c:v>
                </c:pt>
                <c:pt idx="19">
                  <c:v>244948.97427831782</c:v>
                </c:pt>
                <c:pt idx="20">
                  <c:v>346410.16151377547</c:v>
                </c:pt>
                <c:pt idx="21">
                  <c:v>447213.59549995791</c:v>
                </c:pt>
              </c:numCache>
            </c:numRef>
          </c:xVal>
          <c:yVal>
            <c:numRef>
              <c:f>thick!$S$2:$S$23</c:f>
              <c:numCache>
                <c:formatCode>0.00E+00</c:formatCode>
                <c:ptCount val="22"/>
                <c:pt idx="0">
                  <c:v>63740</c:v>
                </c:pt>
                <c:pt idx="1">
                  <c:v>252880</c:v>
                </c:pt>
                <c:pt idx="2">
                  <c:v>428510</c:v>
                </c:pt>
                <c:pt idx="3">
                  <c:v>968910</c:v>
                </c:pt>
                <c:pt idx="4">
                  <c:v>2184810</c:v>
                </c:pt>
                <c:pt idx="5">
                  <c:v>3806010</c:v>
                </c:pt>
                <c:pt idx="6">
                  <c:v>5427210</c:v>
                </c:pt>
                <c:pt idx="7">
                  <c:v>7588810</c:v>
                </c:pt>
                <c:pt idx="8">
                  <c:v>10020610</c:v>
                </c:pt>
                <c:pt idx="9">
                  <c:v>15154410</c:v>
                </c:pt>
                <c:pt idx="10">
                  <c:v>37851210</c:v>
                </c:pt>
                <c:pt idx="11">
                  <c:v>99997210</c:v>
                </c:pt>
                <c:pt idx="12">
                  <c:v>181057210</c:v>
                </c:pt>
                <c:pt idx="13">
                  <c:v>297243210</c:v>
                </c:pt>
                <c:pt idx="14">
                  <c:v>432343210</c:v>
                </c:pt>
                <c:pt idx="15">
                  <c:v>567443210</c:v>
                </c:pt>
                <c:pt idx="16">
                  <c:v>891683210</c:v>
                </c:pt>
                <c:pt idx="17">
                  <c:v>1702283210</c:v>
                </c:pt>
                <c:pt idx="18">
                  <c:v>3242423210</c:v>
                </c:pt>
                <c:pt idx="19">
                  <c:v>5809323210</c:v>
                </c:pt>
                <c:pt idx="20">
                  <c:v>10402723210</c:v>
                </c:pt>
                <c:pt idx="21">
                  <c:v>15941823210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E7-403F-98E4-A166AAEB0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0288"/>
        <c:axId val="688611888"/>
      </c:scatterChart>
      <c:valAx>
        <c:axId val="6278002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11888"/>
        <c:crosses val="autoZero"/>
        <c:crossBetween val="midCat"/>
      </c:valAx>
      <c:valAx>
        <c:axId val="68861188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0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978980752405951"/>
                  <c:y val="0.19192475940507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Sheet5!$C$2:$C$27</c:f>
              <c:numCache>
                <c:formatCode>0.00E+00</c:formatCode>
                <c:ptCount val="26"/>
                <c:pt idx="0">
                  <c:v>115</c:v>
                </c:pt>
                <c:pt idx="1">
                  <c:v>120</c:v>
                </c:pt>
                <c:pt idx="2">
                  <c:v>135</c:v>
                </c:pt>
                <c:pt idx="3">
                  <c:v>170</c:v>
                </c:pt>
                <c:pt idx="4">
                  <c:v>217</c:v>
                </c:pt>
                <c:pt idx="5">
                  <c:v>310</c:v>
                </c:pt>
                <c:pt idx="6">
                  <c:v>455</c:v>
                </c:pt>
                <c:pt idx="7">
                  <c:v>700</c:v>
                </c:pt>
                <c:pt idx="8">
                  <c:v>1100</c:v>
                </c:pt>
                <c:pt idx="9">
                  <c:v>1700</c:v>
                </c:pt>
                <c:pt idx="10">
                  <c:v>2650</c:v>
                </c:pt>
                <c:pt idx="11">
                  <c:v>4000</c:v>
                </c:pt>
                <c:pt idx="12">
                  <c:v>6000</c:v>
                </c:pt>
                <c:pt idx="13">
                  <c:v>9000</c:v>
                </c:pt>
                <c:pt idx="14">
                  <c:v>13500</c:v>
                </c:pt>
                <c:pt idx="15">
                  <c:v>20500</c:v>
                </c:pt>
                <c:pt idx="16">
                  <c:v>30500</c:v>
                </c:pt>
                <c:pt idx="17">
                  <c:v>45000</c:v>
                </c:pt>
                <c:pt idx="18">
                  <c:v>67000</c:v>
                </c:pt>
                <c:pt idx="19">
                  <c:v>100000</c:v>
                </c:pt>
                <c:pt idx="20">
                  <c:v>150000</c:v>
                </c:pt>
                <c:pt idx="21">
                  <c:v>215000</c:v>
                </c:pt>
                <c:pt idx="22">
                  <c:v>320000</c:v>
                </c:pt>
                <c:pt idx="23">
                  <c:v>500000</c:v>
                </c:pt>
                <c:pt idx="24">
                  <c:v>800000</c:v>
                </c:pt>
                <c:pt idx="25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FA3-AB06-C45E2FFBA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20853018372703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Sheet5!$B$2:$B$27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Sheet5!$D$2:$D$27</c:f>
              <c:numCache>
                <c:formatCode>0.00E+00</c:formatCode>
                <c:ptCount val="26"/>
                <c:pt idx="0">
                  <c:v>760</c:v>
                </c:pt>
                <c:pt idx="1">
                  <c:v>790</c:v>
                </c:pt>
                <c:pt idx="2">
                  <c:v>820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1600</c:v>
                </c:pt>
                <c:pt idx="7">
                  <c:v>2300</c:v>
                </c:pt>
                <c:pt idx="8">
                  <c:v>3150</c:v>
                </c:pt>
                <c:pt idx="9">
                  <c:v>4700</c:v>
                </c:pt>
                <c:pt idx="10">
                  <c:v>7200</c:v>
                </c:pt>
                <c:pt idx="11">
                  <c:v>11000</c:v>
                </c:pt>
                <c:pt idx="12">
                  <c:v>16000</c:v>
                </c:pt>
                <c:pt idx="13">
                  <c:v>24500</c:v>
                </c:pt>
                <c:pt idx="14">
                  <c:v>35000</c:v>
                </c:pt>
                <c:pt idx="15">
                  <c:v>54000</c:v>
                </c:pt>
                <c:pt idx="16">
                  <c:v>83000</c:v>
                </c:pt>
                <c:pt idx="17">
                  <c:v>115000</c:v>
                </c:pt>
                <c:pt idx="18">
                  <c:v>168000</c:v>
                </c:pt>
                <c:pt idx="19">
                  <c:v>250000</c:v>
                </c:pt>
                <c:pt idx="20">
                  <c:v>365000</c:v>
                </c:pt>
                <c:pt idx="21">
                  <c:v>540000</c:v>
                </c:pt>
                <c:pt idx="22">
                  <c:v>800000</c:v>
                </c:pt>
                <c:pt idx="23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1-4FA3-AB06-C45E2FFBA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6476815398075247E-2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Sheet5!$B$8:$B$20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Sheet5!$E$8:$E$20</c:f>
              <c:numCache>
                <c:formatCode>0.00E+00</c:formatCode>
                <c:ptCount val="13"/>
                <c:pt idx="0">
                  <c:v>9000</c:v>
                </c:pt>
                <c:pt idx="1">
                  <c:v>13000</c:v>
                </c:pt>
                <c:pt idx="2">
                  <c:v>19000</c:v>
                </c:pt>
                <c:pt idx="3">
                  <c:v>28000</c:v>
                </c:pt>
                <c:pt idx="4">
                  <c:v>41000</c:v>
                </c:pt>
                <c:pt idx="5">
                  <c:v>57000</c:v>
                </c:pt>
                <c:pt idx="6">
                  <c:v>83000</c:v>
                </c:pt>
                <c:pt idx="7">
                  <c:v>130000</c:v>
                </c:pt>
                <c:pt idx="8">
                  <c:v>200000</c:v>
                </c:pt>
                <c:pt idx="9">
                  <c:v>280000</c:v>
                </c:pt>
                <c:pt idx="10">
                  <c:v>440000</c:v>
                </c:pt>
                <c:pt idx="11">
                  <c:v>680000</c:v>
                </c:pt>
                <c:pt idx="12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F1-4FA3-AB06-C45E2FFB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87280"/>
        <c:axId val="703495200"/>
      </c:scatterChart>
      <c:valAx>
        <c:axId val="6971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95200"/>
        <c:crosses val="autoZero"/>
        <c:crossBetween val="midCat"/>
      </c:valAx>
      <c:valAx>
        <c:axId val="703495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8</xdr:row>
      <xdr:rowOff>33337</xdr:rowOff>
    </xdr:from>
    <xdr:to>
      <xdr:col>28</xdr:col>
      <xdr:colOff>85725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F2386-C9F1-45F3-8AA7-8AACA6C79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166687</xdr:rowOff>
    </xdr:from>
    <xdr:to>
      <xdr:col>15</xdr:col>
      <xdr:colOff>457200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D42ED-C4E5-4B7B-817C-7C540FB3C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8</xdr:row>
      <xdr:rowOff>71437</xdr:rowOff>
    </xdr:from>
    <xdr:to>
      <xdr:col>16</xdr:col>
      <xdr:colOff>104775</xdr:colOff>
      <xdr:row>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B880E-ABB3-4360-853D-EEBBA9B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27</xdr:row>
      <xdr:rowOff>52386</xdr:rowOff>
    </xdr:from>
    <xdr:to>
      <xdr:col>21</xdr:col>
      <xdr:colOff>352424</xdr:colOff>
      <xdr:row>44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769BA-9D5D-442B-9094-267E5DF5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8</xdr:row>
      <xdr:rowOff>80962</xdr:rowOff>
    </xdr:from>
    <xdr:to>
      <xdr:col>17</xdr:col>
      <xdr:colOff>233362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8AB83-BB26-44E6-B326-49EA853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053-F6CB-48E0-9AE8-A9827FD64AF6}">
  <dimension ref="B1:P23"/>
  <sheetViews>
    <sheetView workbookViewId="0">
      <selection activeCell="S21" sqref="S21"/>
    </sheetView>
  </sheetViews>
  <sheetFormatPr defaultRowHeight="15" x14ac:dyDescent="0.25"/>
  <sheetData>
    <row r="1" spans="2:16" x14ac:dyDescent="0.25">
      <c r="B1" s="1">
        <v>0.01</v>
      </c>
      <c r="C1" s="1">
        <v>11911000</v>
      </c>
      <c r="D1" s="1">
        <v>11791000</v>
      </c>
      <c r="E1" s="1">
        <v>12333</v>
      </c>
      <c r="F1" s="1">
        <v>106760</v>
      </c>
      <c r="I1" s="1">
        <v>0.01</v>
      </c>
      <c r="J1" s="1">
        <v>12177000</v>
      </c>
      <c r="K1" s="1">
        <v>12052000</v>
      </c>
      <c r="L1" s="1">
        <v>12817</v>
      </c>
      <c r="M1" s="1">
        <v>112460</v>
      </c>
      <c r="O1" s="1">
        <f>ABS(C1-J1)/J1</f>
        <v>2.1844460868851112E-2</v>
      </c>
      <c r="P1" s="1">
        <v>0.13700000000000001</v>
      </c>
    </row>
    <row r="2" spans="2:16" x14ac:dyDescent="0.25">
      <c r="B2" s="1">
        <v>0.03</v>
      </c>
      <c r="C2" s="1">
        <v>5134400</v>
      </c>
      <c r="D2" s="1">
        <v>5118700</v>
      </c>
      <c r="E2" s="1">
        <v>8649.6</v>
      </c>
      <c r="F2" s="1">
        <v>7062.3</v>
      </c>
      <c r="I2" s="1">
        <v>0.03</v>
      </c>
      <c r="J2" s="1">
        <v>5249200</v>
      </c>
      <c r="K2" s="1">
        <v>5232600</v>
      </c>
      <c r="L2" s="1">
        <v>9295.6</v>
      </c>
      <c r="M2" s="1">
        <v>7340.4</v>
      </c>
      <c r="O2" s="1">
        <f t="shared" ref="O2:O23" si="0">ABS(C2-J2)/J2</f>
        <v>2.186999923797912E-2</v>
      </c>
      <c r="P2" s="1">
        <v>0.13700000000000001</v>
      </c>
    </row>
    <row r="3" spans="2:16" x14ac:dyDescent="0.25">
      <c r="B3" s="1">
        <v>0.05</v>
      </c>
      <c r="C3" s="1">
        <v>2852500</v>
      </c>
      <c r="D3" s="1">
        <v>2845500</v>
      </c>
      <c r="E3" s="1">
        <v>5645.4</v>
      </c>
      <c r="F3" s="1">
        <v>1360.4</v>
      </c>
      <c r="I3" s="1">
        <v>0.05</v>
      </c>
      <c r="J3" s="1">
        <v>2916900</v>
      </c>
      <c r="K3" s="1">
        <v>2909300</v>
      </c>
      <c r="L3" s="1">
        <v>6233.3</v>
      </c>
      <c r="M3" s="1">
        <v>1407.3</v>
      </c>
      <c r="O3" s="1">
        <f t="shared" si="0"/>
        <v>2.2078233741300697E-2</v>
      </c>
      <c r="P3" s="1">
        <v>0.13700000000000001</v>
      </c>
    </row>
    <row r="4" spans="2:16" x14ac:dyDescent="0.25">
      <c r="B4" s="1">
        <v>0.1</v>
      </c>
      <c r="C4" s="1">
        <v>1211000</v>
      </c>
      <c r="D4" s="1">
        <v>1208100</v>
      </c>
      <c r="E4" s="1">
        <v>2813.1</v>
      </c>
      <c r="F4" s="1">
        <v>130.56</v>
      </c>
      <c r="I4" s="1">
        <v>0.1</v>
      </c>
      <c r="J4" s="1">
        <v>1238800</v>
      </c>
      <c r="K4" s="1">
        <v>1235400</v>
      </c>
      <c r="L4" s="1">
        <v>3233.8</v>
      </c>
      <c r="M4" s="1">
        <v>135.25</v>
      </c>
      <c r="O4" s="1">
        <f t="shared" si="0"/>
        <v>2.244107200516629E-2</v>
      </c>
      <c r="P4" s="1">
        <v>0.13700000000000001</v>
      </c>
    </row>
    <row r="5" spans="2:16" x14ac:dyDescent="0.25">
      <c r="B5" s="1">
        <v>0.2</v>
      </c>
      <c r="C5" s="1">
        <v>501730</v>
      </c>
      <c r="D5" s="1">
        <v>500370</v>
      </c>
      <c r="E5" s="1">
        <v>1359.7</v>
      </c>
      <c r="F5" s="1">
        <v>0.59180999999999995</v>
      </c>
      <c r="I5" s="1">
        <v>0.2</v>
      </c>
      <c r="J5" s="1">
        <v>513420</v>
      </c>
      <c r="K5" s="1">
        <v>511800</v>
      </c>
      <c r="L5" s="1">
        <v>1619</v>
      </c>
      <c r="M5" s="1">
        <v>0.60995999999999995</v>
      </c>
      <c r="O5" s="1">
        <f t="shared" si="0"/>
        <v>2.2768883175567762E-2</v>
      </c>
      <c r="P5" s="1">
        <v>0.13700000000000001</v>
      </c>
    </row>
    <row r="6" spans="2:16" x14ac:dyDescent="0.25">
      <c r="B6" s="1">
        <v>0.3</v>
      </c>
      <c r="C6" s="1">
        <v>280430</v>
      </c>
      <c r="D6" s="1">
        <v>279550</v>
      </c>
      <c r="E6" s="1">
        <v>880.41</v>
      </c>
      <c r="F6" s="1">
        <v>7.1761000000000004E-3</v>
      </c>
      <c r="I6" s="1">
        <v>0.3</v>
      </c>
      <c r="J6" s="1">
        <v>287030</v>
      </c>
      <c r="K6" s="1">
        <v>285970</v>
      </c>
      <c r="L6" s="1">
        <v>1065</v>
      </c>
      <c r="M6" s="1">
        <v>7.4045999999999999E-3</v>
      </c>
      <c r="O6" s="1">
        <f t="shared" si="0"/>
        <v>2.2994112113716336E-2</v>
      </c>
      <c r="P6" s="1">
        <v>0.13700000000000001</v>
      </c>
    </row>
    <row r="7" spans="2:16" x14ac:dyDescent="0.25">
      <c r="B7" s="1">
        <v>0.4</v>
      </c>
      <c r="C7" s="1">
        <v>177360</v>
      </c>
      <c r="D7" s="1">
        <v>176710</v>
      </c>
      <c r="E7" s="1">
        <v>643.59</v>
      </c>
      <c r="F7" s="1">
        <v>1.0089000000000001E-3</v>
      </c>
      <c r="I7" s="1">
        <v>0.4</v>
      </c>
      <c r="J7" s="1">
        <v>181570</v>
      </c>
      <c r="K7" s="1">
        <v>180780</v>
      </c>
      <c r="L7" s="1">
        <v>785.61</v>
      </c>
      <c r="M7" s="1">
        <v>1.0349000000000001E-3</v>
      </c>
      <c r="O7" s="1">
        <f t="shared" si="0"/>
        <v>2.3186649776945532E-2</v>
      </c>
      <c r="P7" s="1">
        <v>0.13700000000000001</v>
      </c>
    </row>
    <row r="8" spans="2:16" x14ac:dyDescent="0.25">
      <c r="B8" s="1">
        <v>0.5</v>
      </c>
      <c r="C8" s="1">
        <v>121930</v>
      </c>
      <c r="D8" s="1">
        <v>121420</v>
      </c>
      <c r="E8" s="1">
        <v>509.78</v>
      </c>
      <c r="F8" s="1">
        <v>3.5420999999999998E-4</v>
      </c>
      <c r="I8" s="1">
        <v>0.5</v>
      </c>
      <c r="J8" s="1">
        <v>124850</v>
      </c>
      <c r="K8" s="1">
        <v>124220</v>
      </c>
      <c r="L8" s="1">
        <v>626.42999999999995</v>
      </c>
      <c r="M8" s="1">
        <v>3.6371E-4</v>
      </c>
      <c r="O8" s="1">
        <f t="shared" si="0"/>
        <v>2.3388065678814577E-2</v>
      </c>
      <c r="P8" s="1">
        <v>0.13700000000000001</v>
      </c>
    </row>
    <row r="9" spans="2:16" x14ac:dyDescent="0.25">
      <c r="B9" s="1">
        <v>0.6</v>
      </c>
      <c r="C9" s="1">
        <v>89089</v>
      </c>
      <c r="D9" s="1">
        <v>88667</v>
      </c>
      <c r="E9" s="1">
        <v>421.6</v>
      </c>
      <c r="F9" s="1">
        <v>3.4190999999999998E-5</v>
      </c>
      <c r="I9" s="1">
        <v>0.6</v>
      </c>
      <c r="J9" s="1">
        <v>91240</v>
      </c>
      <c r="K9" s="1">
        <v>90720</v>
      </c>
      <c r="L9" s="1">
        <v>520.69000000000005</v>
      </c>
      <c r="M9" s="1">
        <v>3.5363E-5</v>
      </c>
      <c r="O9" s="1">
        <f t="shared" si="0"/>
        <v>2.3575186321788691E-2</v>
      </c>
      <c r="P9" s="1">
        <v>0.13700000000000001</v>
      </c>
    </row>
    <row r="10" spans="2:16" x14ac:dyDescent="0.25">
      <c r="B10" s="1">
        <v>0.8</v>
      </c>
      <c r="C10" s="1">
        <v>53406</v>
      </c>
      <c r="D10" s="1">
        <v>53093</v>
      </c>
      <c r="E10" s="1">
        <v>312.92</v>
      </c>
      <c r="F10" s="1">
        <v>0</v>
      </c>
      <c r="I10" s="1">
        <v>0.8</v>
      </c>
      <c r="J10" s="1">
        <v>54717</v>
      </c>
      <c r="K10" s="1">
        <v>54328</v>
      </c>
      <c r="L10" s="1">
        <v>388.74</v>
      </c>
      <c r="M10" s="1">
        <v>0</v>
      </c>
      <c r="O10" s="1">
        <f t="shared" si="0"/>
        <v>2.3959646910466582E-2</v>
      </c>
      <c r="P10" s="1">
        <v>0.13700000000000001</v>
      </c>
    </row>
    <row r="11" spans="2:16" x14ac:dyDescent="0.25">
      <c r="B11" s="1">
        <v>1</v>
      </c>
      <c r="C11" s="1">
        <v>35034</v>
      </c>
      <c r="D11" s="1">
        <v>34787</v>
      </c>
      <c r="E11" s="1">
        <v>247.59</v>
      </c>
      <c r="F11" s="1">
        <v>0</v>
      </c>
      <c r="I11" s="1">
        <v>1</v>
      </c>
      <c r="J11" s="1">
        <v>35907</v>
      </c>
      <c r="K11" s="1">
        <v>35599</v>
      </c>
      <c r="L11" s="1">
        <v>308.32</v>
      </c>
      <c r="M11" s="1">
        <v>0</v>
      </c>
      <c r="O11" s="1">
        <f t="shared" si="0"/>
        <v>2.4312808087559527E-2</v>
      </c>
      <c r="P11" s="1">
        <v>0.13700000000000001</v>
      </c>
    </row>
    <row r="12" spans="2:16" x14ac:dyDescent="0.25">
      <c r="B12" s="1">
        <v>2.5</v>
      </c>
      <c r="C12" s="1">
        <v>3333.1</v>
      </c>
      <c r="D12" s="1">
        <v>3238.9</v>
      </c>
      <c r="E12" s="1">
        <v>94.138999999999996</v>
      </c>
      <c r="F12" s="1">
        <v>0</v>
      </c>
      <c r="I12" s="1">
        <v>2.5</v>
      </c>
      <c r="J12" s="1">
        <v>3432.9</v>
      </c>
      <c r="K12" s="1">
        <v>3316</v>
      </c>
      <c r="L12" s="1">
        <v>116.98</v>
      </c>
      <c r="M12" s="1">
        <v>0</v>
      </c>
      <c r="O12" s="1">
        <f t="shared" si="0"/>
        <v>2.9071630399953443E-2</v>
      </c>
      <c r="P12" s="1">
        <v>0.13700000000000001</v>
      </c>
    </row>
    <row r="13" spans="2:16" x14ac:dyDescent="0.25">
      <c r="B13" s="1">
        <v>5</v>
      </c>
      <c r="C13" s="1">
        <v>189.99</v>
      </c>
      <c r="D13" s="1">
        <v>140.71</v>
      </c>
      <c r="E13" s="1">
        <v>49.284999999999997</v>
      </c>
      <c r="F13" s="1">
        <v>0</v>
      </c>
      <c r="I13" s="1">
        <v>5</v>
      </c>
      <c r="J13" s="1">
        <v>204.66</v>
      </c>
      <c r="K13" s="1">
        <v>144.16</v>
      </c>
      <c r="L13" s="1">
        <v>60.496000000000002</v>
      </c>
      <c r="M13" s="1">
        <v>0</v>
      </c>
      <c r="O13" s="1">
        <f t="shared" si="0"/>
        <v>7.1679859278803812E-2</v>
      </c>
      <c r="P13" s="1">
        <v>0.13700000000000001</v>
      </c>
    </row>
    <row r="14" spans="2:16" x14ac:dyDescent="0.25">
      <c r="B14" s="1">
        <v>10</v>
      </c>
      <c r="C14" s="1">
        <v>29.631</v>
      </c>
      <c r="D14" s="1">
        <v>2.1943999999999999</v>
      </c>
      <c r="E14" s="1">
        <v>27.437000000000001</v>
      </c>
      <c r="F14" s="1">
        <v>0</v>
      </c>
      <c r="I14" s="1">
        <v>10</v>
      </c>
      <c r="J14" s="1">
        <v>35.043999999999997</v>
      </c>
      <c r="K14" s="1">
        <v>2.2490000000000001</v>
      </c>
      <c r="L14" s="1">
        <v>32.795000000000002</v>
      </c>
      <c r="M14" s="1">
        <v>0</v>
      </c>
      <c r="O14" s="1">
        <f t="shared" si="0"/>
        <v>0.15446296084921804</v>
      </c>
      <c r="P14" s="1">
        <v>0.13700000000000001</v>
      </c>
    </row>
    <row r="15" spans="2:16" x14ac:dyDescent="0.25">
      <c r="B15" s="1">
        <v>12</v>
      </c>
      <c r="C15" s="1">
        <v>23.99</v>
      </c>
      <c r="D15" s="1">
        <v>0.39212000000000002</v>
      </c>
      <c r="E15" s="1">
        <v>23.597000000000001</v>
      </c>
      <c r="F15" s="1">
        <v>0</v>
      </c>
      <c r="I15" s="1">
        <v>12</v>
      </c>
      <c r="J15" s="1">
        <v>28.408999999999999</v>
      </c>
      <c r="K15" s="1">
        <v>0.40150000000000002</v>
      </c>
      <c r="L15" s="1">
        <v>28.007999999999999</v>
      </c>
      <c r="M15" s="1">
        <v>0</v>
      </c>
      <c r="O15" s="1">
        <f t="shared" si="0"/>
        <v>0.15554929775775284</v>
      </c>
      <c r="P15" s="1">
        <v>0.13700000000000001</v>
      </c>
    </row>
    <row r="16" spans="2:16" x14ac:dyDescent="0.25">
      <c r="B16" s="1">
        <v>14</v>
      </c>
      <c r="C16" s="1">
        <v>20.756</v>
      </c>
      <c r="D16" s="1">
        <v>3.2994000000000002E-2</v>
      </c>
      <c r="E16" s="1">
        <v>20.722999999999999</v>
      </c>
      <c r="F16" s="1">
        <v>0</v>
      </c>
      <c r="I16" s="1">
        <v>14</v>
      </c>
      <c r="J16" s="1">
        <v>24.494</v>
      </c>
      <c r="K16" s="1">
        <v>3.3801999999999999E-2</v>
      </c>
      <c r="L16" s="1">
        <v>24.460999999999999</v>
      </c>
      <c r="M16" s="1">
        <v>0</v>
      </c>
      <c r="O16" s="1">
        <f t="shared" si="0"/>
        <v>0.15260880215562994</v>
      </c>
      <c r="P16" s="1">
        <v>0.13700000000000001</v>
      </c>
    </row>
    <row r="17" spans="2:16" x14ac:dyDescent="0.25">
      <c r="B17" s="1">
        <v>16</v>
      </c>
      <c r="C17" s="1">
        <v>18.439</v>
      </c>
      <c r="D17" s="1">
        <v>5.6420000000000005E-4</v>
      </c>
      <c r="E17" s="1">
        <v>18.439</v>
      </c>
      <c r="F17" s="1">
        <v>0</v>
      </c>
      <c r="I17" s="1">
        <v>16</v>
      </c>
      <c r="J17" s="1">
        <v>21.658999999999999</v>
      </c>
      <c r="K17" s="1">
        <v>5.7835000000000004E-4</v>
      </c>
      <c r="L17" s="1">
        <v>21.658000000000001</v>
      </c>
      <c r="M17" s="1">
        <v>0</v>
      </c>
      <c r="O17" s="1">
        <f t="shared" si="0"/>
        <v>0.14866799021192109</v>
      </c>
      <c r="P17" s="1">
        <v>0.13700000000000001</v>
      </c>
    </row>
    <row r="18" spans="2:16" x14ac:dyDescent="0.25">
      <c r="B18" s="1">
        <v>18</v>
      </c>
      <c r="C18" s="1">
        <v>16.568000000000001</v>
      </c>
      <c r="D18" s="1">
        <v>1.3799E-5</v>
      </c>
      <c r="E18" s="1">
        <v>16.568000000000001</v>
      </c>
      <c r="F18" s="1">
        <v>0</v>
      </c>
      <c r="I18" s="1">
        <v>18</v>
      </c>
      <c r="J18" s="1">
        <v>19.375</v>
      </c>
      <c r="K18" s="1">
        <v>1.3995999999999999E-5</v>
      </c>
      <c r="L18" s="1">
        <v>19.375</v>
      </c>
      <c r="M18" s="1">
        <v>0</v>
      </c>
      <c r="O18" s="1">
        <f t="shared" si="0"/>
        <v>0.14487741935483864</v>
      </c>
      <c r="P18" s="1">
        <v>0.13700000000000001</v>
      </c>
    </row>
    <row r="19" spans="2:16" x14ac:dyDescent="0.25">
      <c r="B19" s="1">
        <v>20</v>
      </c>
      <c r="C19" s="1">
        <v>15.003</v>
      </c>
      <c r="D19" s="1">
        <v>6.5511000000000005E-7</v>
      </c>
      <c r="E19" s="1">
        <v>15.003</v>
      </c>
      <c r="F19" s="1">
        <v>0</v>
      </c>
      <c r="I19" s="1">
        <v>20</v>
      </c>
      <c r="J19" s="1">
        <v>17.478000000000002</v>
      </c>
      <c r="K19" s="1">
        <v>6.6349000000000002E-7</v>
      </c>
      <c r="L19" s="1">
        <v>17.478000000000002</v>
      </c>
      <c r="M19" s="1">
        <v>0</v>
      </c>
      <c r="O19" s="1">
        <f t="shared" si="0"/>
        <v>0.14160659114315147</v>
      </c>
      <c r="P19" s="1">
        <v>0.13700000000000001</v>
      </c>
    </row>
    <row r="20" spans="2:16" x14ac:dyDescent="0.25">
      <c r="B20" s="1">
        <v>30</v>
      </c>
      <c r="C20" s="1">
        <v>9.8729999999999993</v>
      </c>
      <c r="D20" s="1">
        <v>0</v>
      </c>
      <c r="E20" s="1">
        <v>9.8729999999999993</v>
      </c>
      <c r="F20" s="1">
        <v>0</v>
      </c>
      <c r="I20" s="1">
        <v>30</v>
      </c>
      <c r="J20" s="1">
        <v>11.352</v>
      </c>
      <c r="K20" s="1">
        <v>0</v>
      </c>
      <c r="L20" s="1">
        <v>11.352</v>
      </c>
      <c r="M20" s="1">
        <v>0</v>
      </c>
      <c r="O20" s="1">
        <f t="shared" si="0"/>
        <v>0.13028541226215654</v>
      </c>
      <c r="P20" s="1">
        <v>0.13700000000000001</v>
      </c>
    </row>
    <row r="21" spans="2:16" x14ac:dyDescent="0.25">
      <c r="B21" s="1">
        <v>50</v>
      </c>
      <c r="C21" s="1">
        <v>5.1219000000000001</v>
      </c>
      <c r="D21" s="1">
        <v>0</v>
      </c>
      <c r="E21" s="1">
        <v>5.1219000000000001</v>
      </c>
      <c r="F21" s="1">
        <v>0</v>
      </c>
      <c r="I21" s="1">
        <v>50</v>
      </c>
      <c r="J21" s="1">
        <v>5.8097000000000003</v>
      </c>
      <c r="K21" s="1">
        <v>0</v>
      </c>
      <c r="L21" s="1">
        <v>5.8097000000000003</v>
      </c>
      <c r="M21" s="1">
        <v>0</v>
      </c>
      <c r="O21" s="1">
        <f t="shared" si="0"/>
        <v>0.11838821281649657</v>
      </c>
      <c r="P21" s="1">
        <v>0.13700000000000001</v>
      </c>
    </row>
    <row r="22" spans="2:16" x14ac:dyDescent="0.25">
      <c r="B22" s="1">
        <v>75</v>
      </c>
      <c r="C22" s="1">
        <v>2.4864999999999999</v>
      </c>
      <c r="D22" s="1">
        <v>0</v>
      </c>
      <c r="E22" s="1">
        <v>2.4864999999999999</v>
      </c>
      <c r="F22" s="1">
        <v>0</v>
      </c>
      <c r="I22" s="1">
        <v>75</v>
      </c>
      <c r="J22" s="1">
        <v>2.7898999999999998</v>
      </c>
      <c r="K22" s="1">
        <v>0</v>
      </c>
      <c r="L22" s="1">
        <v>2.7898999999999998</v>
      </c>
      <c r="M22" s="1">
        <v>0</v>
      </c>
      <c r="O22" s="1">
        <f t="shared" si="0"/>
        <v>0.10874941754184735</v>
      </c>
      <c r="P22" s="1">
        <v>0.13700000000000001</v>
      </c>
    </row>
    <row r="23" spans="2:16" x14ac:dyDescent="0.25">
      <c r="B23" s="1">
        <v>100</v>
      </c>
      <c r="C23" s="1">
        <v>1.2324999999999999</v>
      </c>
      <c r="D23" s="1">
        <v>0</v>
      </c>
      <c r="E23" s="1">
        <v>1.2324999999999999</v>
      </c>
      <c r="F23" s="1">
        <v>0</v>
      </c>
      <c r="I23" s="1">
        <v>100</v>
      </c>
      <c r="J23" s="1">
        <v>1.373</v>
      </c>
      <c r="K23" s="1">
        <v>0</v>
      </c>
      <c r="L23" s="1">
        <v>1.373</v>
      </c>
      <c r="M23" s="1">
        <v>0</v>
      </c>
      <c r="O23" s="1">
        <f t="shared" si="0"/>
        <v>0.10233066278222874</v>
      </c>
      <c r="P23" s="1">
        <v>0.13700000000000001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5C66-5BAF-4F9E-8630-CF14A381FE3F}">
  <dimension ref="A1:R30"/>
  <sheetViews>
    <sheetView workbookViewId="0">
      <selection activeCell="P1" sqref="P1:P22"/>
    </sheetView>
  </sheetViews>
  <sheetFormatPr defaultRowHeight="15" x14ac:dyDescent="0.25"/>
  <sheetData>
    <row r="1" spans="1:18" x14ac:dyDescent="0.25">
      <c r="A1" s="1">
        <v>0.04</v>
      </c>
      <c r="B1" s="1">
        <v>27400000000</v>
      </c>
      <c r="C1" s="1">
        <v>215000000000</v>
      </c>
      <c r="E1" s="1">
        <v>0.1</v>
      </c>
      <c r="F1" s="1">
        <v>166000000</v>
      </c>
      <c r="G1" s="1">
        <v>656000000</v>
      </c>
      <c r="I1" s="1">
        <v>1E-3</v>
      </c>
      <c r="J1" s="1">
        <v>1820</v>
      </c>
      <c r="K1" s="1">
        <v>2.0699999999999901</v>
      </c>
      <c r="L1" s="1">
        <v>942</v>
      </c>
      <c r="M1" s="1">
        <v>2760</v>
      </c>
      <c r="P1" s="1">
        <v>0.1</v>
      </c>
      <c r="Q1" s="1">
        <v>6887000</v>
      </c>
      <c r="R1" s="1">
        <v>27452000</v>
      </c>
    </row>
    <row r="2" spans="1:18" x14ac:dyDescent="0.25">
      <c r="A2" s="1">
        <v>0.1</v>
      </c>
      <c r="B2" s="1">
        <v>16400000000</v>
      </c>
      <c r="C2" s="1">
        <v>152000000000</v>
      </c>
      <c r="E2" s="1">
        <v>0.5</v>
      </c>
      <c r="F2" s="1">
        <v>54000000</v>
      </c>
      <c r="G2" s="1">
        <v>98900000</v>
      </c>
      <c r="I2" s="1">
        <v>5.0000000000000001E-3</v>
      </c>
      <c r="J2" s="1">
        <v>1870</v>
      </c>
      <c r="K2" s="1">
        <v>2.4300000000000002</v>
      </c>
      <c r="L2" s="1">
        <v>217</v>
      </c>
      <c r="M2" s="1">
        <v>2090</v>
      </c>
      <c r="P2" s="1">
        <v>0.5</v>
      </c>
      <c r="Q2" s="1">
        <v>190690</v>
      </c>
      <c r="R2" s="1">
        <v>6029900</v>
      </c>
    </row>
    <row r="3" spans="1:18" x14ac:dyDescent="0.25">
      <c r="A3" s="1">
        <v>0.2</v>
      </c>
      <c r="B3" s="1">
        <v>6440000000</v>
      </c>
      <c r="C3" s="1">
        <v>67200000000</v>
      </c>
      <c r="E3" s="1">
        <v>0.69999999999999896</v>
      </c>
      <c r="F3" s="1">
        <v>39600000</v>
      </c>
      <c r="G3" s="1">
        <v>52700000</v>
      </c>
      <c r="I3" s="1">
        <v>0.01</v>
      </c>
      <c r="J3" s="1">
        <v>2050</v>
      </c>
      <c r="K3" s="1">
        <v>2.6099999999999901</v>
      </c>
      <c r="L3" s="1">
        <v>110</v>
      </c>
      <c r="M3" s="1">
        <v>2160</v>
      </c>
      <c r="P3" s="1">
        <v>0.7</v>
      </c>
      <c r="Q3" s="1">
        <v>55797</v>
      </c>
      <c r="R3" s="1">
        <v>457230</v>
      </c>
    </row>
    <row r="4" spans="1:18" x14ac:dyDescent="0.25">
      <c r="A4" s="1">
        <v>0.29999999999999899</v>
      </c>
      <c r="B4" s="1">
        <v>2960000000</v>
      </c>
      <c r="C4" s="1">
        <v>24100000000</v>
      </c>
      <c r="E4" s="1">
        <v>1</v>
      </c>
      <c r="F4" s="1">
        <v>28900000</v>
      </c>
      <c r="G4" s="1">
        <v>28300000</v>
      </c>
      <c r="I4" s="1">
        <v>2.5000000000000001E-2</v>
      </c>
      <c r="J4" s="1">
        <v>1740</v>
      </c>
      <c r="K4" s="1">
        <v>2.75999999999999</v>
      </c>
      <c r="L4" s="1">
        <v>43.799999999999898</v>
      </c>
      <c r="M4" s="1">
        <v>1790</v>
      </c>
      <c r="P4" s="1">
        <v>1</v>
      </c>
      <c r="Q4" s="1">
        <v>16379</v>
      </c>
      <c r="R4" s="1">
        <v>104620</v>
      </c>
    </row>
    <row r="5" spans="1:18" x14ac:dyDescent="0.25">
      <c r="A5" s="1">
        <v>0.4</v>
      </c>
      <c r="B5" s="1">
        <v>1620000000</v>
      </c>
      <c r="C5" s="1">
        <v>9910000000</v>
      </c>
      <c r="E5" s="1">
        <v>2</v>
      </c>
      <c r="F5" s="1">
        <v>16400000</v>
      </c>
      <c r="G5" s="1">
        <v>7550000</v>
      </c>
      <c r="I5" s="1">
        <v>0.05</v>
      </c>
      <c r="J5" s="1">
        <v>1250</v>
      </c>
      <c r="K5" s="1">
        <v>2.3599999999999901</v>
      </c>
      <c r="L5" s="1">
        <v>21.8</v>
      </c>
      <c r="M5" s="1">
        <v>1280</v>
      </c>
      <c r="P5" s="1">
        <v>2</v>
      </c>
      <c r="Q5" s="1">
        <v>1026.5</v>
      </c>
      <c r="R5" s="1">
        <v>8058.2</v>
      </c>
    </row>
    <row r="6" spans="1:18" x14ac:dyDescent="0.25">
      <c r="A6" s="1">
        <v>0.5</v>
      </c>
      <c r="B6" s="1">
        <v>981000000</v>
      </c>
      <c r="C6" s="1">
        <v>4510000000</v>
      </c>
      <c r="E6" s="1">
        <v>3</v>
      </c>
      <c r="F6" s="1">
        <v>12200000</v>
      </c>
      <c r="G6" s="1">
        <v>3340000</v>
      </c>
      <c r="I6" s="1">
        <v>0.1</v>
      </c>
      <c r="J6" s="1">
        <v>655</v>
      </c>
      <c r="K6" s="1">
        <v>1.36</v>
      </c>
      <c r="L6" s="1">
        <v>10.5999999999999</v>
      </c>
      <c r="M6" s="1">
        <v>667</v>
      </c>
      <c r="P6" s="1">
        <v>3</v>
      </c>
      <c r="Q6" s="1">
        <v>262.36</v>
      </c>
      <c r="R6" s="1">
        <v>510.94</v>
      </c>
    </row>
    <row r="7" spans="1:18" x14ac:dyDescent="0.25">
      <c r="A7" s="1">
        <v>0.59999999999999898</v>
      </c>
      <c r="B7" s="1">
        <v>721000000</v>
      </c>
      <c r="C7" s="1">
        <v>2190000000</v>
      </c>
      <c r="E7" s="1">
        <v>4</v>
      </c>
      <c r="F7" s="1">
        <v>9760000</v>
      </c>
      <c r="G7" s="1">
        <v>1900000</v>
      </c>
      <c r="I7" s="1">
        <v>0.2</v>
      </c>
      <c r="J7" s="1">
        <v>269</v>
      </c>
      <c r="K7" s="1">
        <v>0.68300000000000005</v>
      </c>
      <c r="L7" s="1">
        <v>5.12</v>
      </c>
      <c r="M7" s="1">
        <v>275</v>
      </c>
      <c r="P7" s="1">
        <v>4</v>
      </c>
      <c r="Q7" s="1">
        <v>4.6078000000000001</v>
      </c>
      <c r="R7" s="1">
        <v>130.59</v>
      </c>
    </row>
    <row r="8" spans="1:18" x14ac:dyDescent="0.25">
      <c r="A8" s="1">
        <v>0.69999999999999896</v>
      </c>
      <c r="B8" s="1">
        <v>543000000</v>
      </c>
      <c r="C8" s="1">
        <v>1450000000</v>
      </c>
      <c r="E8" s="1">
        <v>5</v>
      </c>
      <c r="F8" s="1">
        <v>8440000</v>
      </c>
      <c r="G8" s="1">
        <v>1130000</v>
      </c>
      <c r="I8" s="1">
        <v>0.29999999999999899</v>
      </c>
      <c r="J8" s="1">
        <v>139</v>
      </c>
      <c r="K8" s="1">
        <v>0.41899999999999898</v>
      </c>
      <c r="L8" s="1">
        <v>3.41</v>
      </c>
      <c r="M8" s="1">
        <v>143</v>
      </c>
      <c r="P8" s="1">
        <v>5</v>
      </c>
      <c r="Q8" s="1">
        <v>1.1752</v>
      </c>
      <c r="R8" s="1">
        <v>2.2946</v>
      </c>
    </row>
    <row r="9" spans="1:18" x14ac:dyDescent="0.25">
      <c r="A9" s="1">
        <v>0.8</v>
      </c>
      <c r="B9" s="1">
        <v>430000000</v>
      </c>
      <c r="C9" s="1">
        <v>986000000</v>
      </c>
      <c r="E9" s="1">
        <v>6</v>
      </c>
      <c r="F9" s="1">
        <v>7500000</v>
      </c>
      <c r="G9" s="1">
        <v>756000</v>
      </c>
      <c r="I9" s="1">
        <v>0.4</v>
      </c>
      <c r="J9" s="1">
        <v>83.7</v>
      </c>
      <c r="K9" s="1">
        <v>0.28899999999999898</v>
      </c>
      <c r="L9" s="1">
        <v>2.66</v>
      </c>
      <c r="M9" s="1">
        <v>86.7</v>
      </c>
      <c r="P9" s="1">
        <v>6</v>
      </c>
      <c r="Q9" s="1">
        <v>1.8585000000000001E-2</v>
      </c>
      <c r="R9" s="1">
        <v>0.58526999999999996</v>
      </c>
    </row>
    <row r="10" spans="1:18" x14ac:dyDescent="0.25">
      <c r="A10" s="1">
        <v>1</v>
      </c>
      <c r="B10" s="1">
        <v>291000000</v>
      </c>
      <c r="C10" s="1">
        <v>554000000</v>
      </c>
      <c r="E10" s="1">
        <v>7</v>
      </c>
      <c r="F10" s="1">
        <v>6920000</v>
      </c>
      <c r="G10" s="1">
        <v>517000</v>
      </c>
      <c r="I10" s="1">
        <v>0.5</v>
      </c>
      <c r="J10" s="1">
        <v>55.799999999999898</v>
      </c>
      <c r="K10" s="1">
        <v>0.216999999999999</v>
      </c>
      <c r="L10" s="1">
        <v>2.2299999999999902</v>
      </c>
      <c r="M10" s="1">
        <v>58.299999999999898</v>
      </c>
      <c r="P10" s="1">
        <v>7</v>
      </c>
      <c r="Q10" s="1">
        <v>4.6462999999999999E-3</v>
      </c>
      <c r="R10" s="1">
        <v>1.0841E-2</v>
      </c>
    </row>
    <row r="11" spans="1:18" x14ac:dyDescent="0.25">
      <c r="A11" s="1">
        <v>1.25</v>
      </c>
      <c r="B11" s="1">
        <v>196000000</v>
      </c>
      <c r="C11" s="1">
        <v>319000000</v>
      </c>
      <c r="E11" s="1">
        <v>10</v>
      </c>
      <c r="F11" s="1">
        <v>5900000</v>
      </c>
      <c r="G11" s="1">
        <v>269000</v>
      </c>
      <c r="I11" s="1">
        <v>0.59999999999999898</v>
      </c>
      <c r="J11" s="1">
        <v>40.399999999999899</v>
      </c>
      <c r="K11" s="1">
        <v>0.17399999999999899</v>
      </c>
      <c r="L11" s="1">
        <v>1.9299999999999899</v>
      </c>
      <c r="M11" s="1">
        <v>42.5</v>
      </c>
      <c r="P11" s="1">
        <v>10</v>
      </c>
      <c r="Q11" s="1">
        <v>0</v>
      </c>
      <c r="R11" s="1">
        <v>1.1914E-3</v>
      </c>
    </row>
    <row r="12" spans="1:18" x14ac:dyDescent="0.25">
      <c r="A12" s="1">
        <v>1.5</v>
      </c>
      <c r="B12" s="1">
        <v>132000000</v>
      </c>
      <c r="C12" s="1">
        <v>215000000</v>
      </c>
      <c r="E12" s="1">
        <v>20</v>
      </c>
      <c r="F12" s="1">
        <v>4720000</v>
      </c>
      <c r="G12" s="1">
        <v>75600</v>
      </c>
      <c r="I12" s="1">
        <v>0.8</v>
      </c>
      <c r="J12" s="1">
        <v>25.399999999999899</v>
      </c>
      <c r="K12" s="1">
        <v>0.125</v>
      </c>
      <c r="L12" s="1">
        <v>1.55</v>
      </c>
      <c r="M12" s="1">
        <v>27.1</v>
      </c>
      <c r="P12" s="1">
        <v>20</v>
      </c>
      <c r="Q12" s="1">
        <v>0</v>
      </c>
      <c r="R12" s="1">
        <v>0</v>
      </c>
    </row>
    <row r="13" spans="1:18" x14ac:dyDescent="0.25">
      <c r="A13" s="1">
        <v>1.75</v>
      </c>
      <c r="B13" s="1">
        <v>88000000</v>
      </c>
      <c r="C13" s="1">
        <v>146000000</v>
      </c>
      <c r="E13" s="1">
        <v>30</v>
      </c>
      <c r="F13" s="1">
        <v>4200000</v>
      </c>
      <c r="G13" s="1">
        <v>46200</v>
      </c>
      <c r="I13" s="1">
        <v>1</v>
      </c>
      <c r="J13" s="1">
        <v>18.1999999999999</v>
      </c>
      <c r="K13" s="1">
        <v>9.9000000000000005E-2</v>
      </c>
      <c r="L13" s="1">
        <v>1.32</v>
      </c>
      <c r="M13" s="1">
        <v>19.6999999999999</v>
      </c>
      <c r="P13" s="1">
        <v>30</v>
      </c>
      <c r="Q13" s="1">
        <v>0</v>
      </c>
      <c r="R13" s="1">
        <v>0</v>
      </c>
    </row>
    <row r="14" spans="1:18" x14ac:dyDescent="0.25">
      <c r="A14" s="1">
        <v>2</v>
      </c>
      <c r="B14" s="1">
        <v>58800000</v>
      </c>
      <c r="C14" s="1">
        <v>96300000</v>
      </c>
      <c r="E14" s="1">
        <v>40</v>
      </c>
      <c r="F14" s="1">
        <v>3790000</v>
      </c>
      <c r="G14" s="1">
        <v>37800</v>
      </c>
      <c r="I14" s="1">
        <v>2.5</v>
      </c>
      <c r="J14" s="1">
        <v>4.0599999999999898</v>
      </c>
      <c r="K14" s="1">
        <v>3.9199999999999902E-2</v>
      </c>
      <c r="L14" s="1">
        <v>0.80300000000000005</v>
      </c>
      <c r="M14" s="1">
        <v>4.9000000000000004</v>
      </c>
      <c r="P14" s="1">
        <v>40</v>
      </c>
      <c r="Q14" s="1">
        <v>0</v>
      </c>
      <c r="R14" s="1">
        <v>0</v>
      </c>
    </row>
    <row r="15" spans="1:18" x14ac:dyDescent="0.25">
      <c r="A15" s="1">
        <v>2.25</v>
      </c>
      <c r="B15" s="1">
        <v>39900000</v>
      </c>
      <c r="C15" s="1">
        <v>63500000</v>
      </c>
      <c r="E15" s="1">
        <v>50</v>
      </c>
      <c r="F15" s="1">
        <v>3440000</v>
      </c>
      <c r="G15" s="1">
        <v>35400</v>
      </c>
      <c r="I15" s="1">
        <v>5</v>
      </c>
      <c r="J15" s="1">
        <v>0.49199999999999899</v>
      </c>
      <c r="K15" s="1">
        <v>1.9300000000000001E-2</v>
      </c>
      <c r="L15" s="1">
        <v>0.60799999999999899</v>
      </c>
      <c r="M15" s="1">
        <v>1.1200000000000001</v>
      </c>
      <c r="P15" s="1">
        <v>50</v>
      </c>
      <c r="Q15" s="1">
        <v>0</v>
      </c>
      <c r="R15" s="1">
        <v>0</v>
      </c>
    </row>
    <row r="16" spans="1:18" x14ac:dyDescent="0.25">
      <c r="A16" s="1">
        <v>2.5</v>
      </c>
      <c r="B16" s="1">
        <v>27100000</v>
      </c>
      <c r="C16" s="1">
        <v>45800000</v>
      </c>
      <c r="E16" s="1">
        <v>60</v>
      </c>
      <c r="F16" s="1">
        <v>3080000</v>
      </c>
      <c r="G16" s="1">
        <v>34500</v>
      </c>
      <c r="I16" s="1">
        <v>10</v>
      </c>
      <c r="J16" s="1">
        <v>3.1800000000000001E-3</v>
      </c>
      <c r="K16" s="1">
        <v>1.03E-2</v>
      </c>
      <c r="L16" s="1">
        <v>0.48099999999999898</v>
      </c>
      <c r="M16" s="1">
        <v>0.493999999999999</v>
      </c>
      <c r="P16" s="1">
        <v>60</v>
      </c>
      <c r="Q16" s="1">
        <v>0</v>
      </c>
      <c r="R16" s="1">
        <v>0</v>
      </c>
    </row>
    <row r="17" spans="1:18" x14ac:dyDescent="0.25">
      <c r="A17" s="1">
        <v>2.75</v>
      </c>
      <c r="B17" s="1">
        <v>17000000</v>
      </c>
      <c r="C17" s="1">
        <v>32700000</v>
      </c>
      <c r="E17" s="1">
        <v>70</v>
      </c>
      <c r="F17" s="1">
        <v>2750000</v>
      </c>
      <c r="G17" s="1">
        <v>31500</v>
      </c>
      <c r="I17" s="1">
        <v>12</v>
      </c>
      <c r="J17" s="1">
        <v>2.6200000000000003E-4</v>
      </c>
      <c r="K17" s="1">
        <v>8.9200000000000008E-3</v>
      </c>
      <c r="L17" s="1">
        <v>0.45300000000000001</v>
      </c>
      <c r="M17" s="1">
        <v>0.46200000000000002</v>
      </c>
      <c r="P17" s="1">
        <v>70</v>
      </c>
      <c r="Q17" s="1">
        <v>0</v>
      </c>
      <c r="R17" s="1">
        <v>0</v>
      </c>
    </row>
    <row r="18" spans="1:18" x14ac:dyDescent="0.25">
      <c r="A18" s="1">
        <v>3</v>
      </c>
      <c r="B18" s="1">
        <v>10800000</v>
      </c>
      <c r="C18" s="1">
        <v>20500000</v>
      </c>
      <c r="E18" s="1">
        <v>100</v>
      </c>
      <c r="F18" s="1">
        <v>1950000</v>
      </c>
      <c r="G18" s="1">
        <v>23300</v>
      </c>
      <c r="I18" s="1">
        <v>14</v>
      </c>
      <c r="J18" s="1">
        <v>6.8299999999999897E-6</v>
      </c>
      <c r="K18" s="1">
        <v>7.9600000000000001E-3</v>
      </c>
      <c r="L18" s="1">
        <v>0.42099999999999899</v>
      </c>
      <c r="M18" s="1">
        <v>0.42899999999999899</v>
      </c>
      <c r="P18" s="1">
        <v>100</v>
      </c>
      <c r="Q18" s="1">
        <v>0</v>
      </c>
      <c r="R18" s="1">
        <v>0</v>
      </c>
    </row>
    <row r="19" spans="1:18" x14ac:dyDescent="0.25">
      <c r="A19" s="1">
        <v>3.25</v>
      </c>
      <c r="B19" s="1">
        <v>6740000</v>
      </c>
      <c r="C19" s="1">
        <v>13100000</v>
      </c>
      <c r="E19" s="1">
        <v>150</v>
      </c>
      <c r="F19" s="1">
        <v>1070000</v>
      </c>
      <c r="G19" s="1">
        <v>13500</v>
      </c>
      <c r="I19" s="1">
        <v>16</v>
      </c>
      <c r="J19" s="1">
        <v>5.23999999999999E-8</v>
      </c>
      <c r="K19" s="1">
        <v>7.2399999999999904E-3</v>
      </c>
      <c r="L19" s="1">
        <v>0.39600000000000002</v>
      </c>
      <c r="M19" s="1">
        <v>0.40300000000000002</v>
      </c>
      <c r="P19" s="1">
        <v>150</v>
      </c>
      <c r="Q19" s="1">
        <v>0</v>
      </c>
      <c r="R19" s="1">
        <v>0</v>
      </c>
    </row>
    <row r="20" spans="1:18" x14ac:dyDescent="0.25">
      <c r="A20" s="1">
        <v>3.5</v>
      </c>
      <c r="B20" s="1">
        <v>4250000</v>
      </c>
      <c r="C20" s="1">
        <v>8480000</v>
      </c>
      <c r="E20" s="1">
        <v>200</v>
      </c>
      <c r="F20" s="1">
        <v>604000</v>
      </c>
      <c r="G20" s="1">
        <v>7600</v>
      </c>
      <c r="I20" s="1">
        <v>18</v>
      </c>
      <c r="J20" s="1">
        <v>5.6899999999999897E-10</v>
      </c>
      <c r="K20" s="1">
        <v>6.6400000000000001E-3</v>
      </c>
      <c r="L20" s="1">
        <v>0.370999999999999</v>
      </c>
      <c r="M20" s="1">
        <v>0.378</v>
      </c>
      <c r="P20" s="1">
        <v>200</v>
      </c>
      <c r="Q20" s="1">
        <v>0</v>
      </c>
      <c r="R20" s="1">
        <v>0</v>
      </c>
    </row>
    <row r="21" spans="1:18" x14ac:dyDescent="0.25">
      <c r="A21" s="1">
        <v>3.75</v>
      </c>
      <c r="B21" s="1">
        <v>2500000</v>
      </c>
      <c r="C21" s="1">
        <v>5530000</v>
      </c>
      <c r="E21" s="1">
        <v>300</v>
      </c>
      <c r="F21" s="1">
        <v>194000</v>
      </c>
      <c r="G21" s="1">
        <v>2700</v>
      </c>
      <c r="I21" s="1">
        <v>20</v>
      </c>
      <c r="J21" s="1">
        <v>0</v>
      </c>
      <c r="K21" s="1">
        <v>6.1399999999999901E-3</v>
      </c>
      <c r="L21" s="1">
        <v>0.34999999999999898</v>
      </c>
      <c r="M21" s="1">
        <v>0.35599999999999898</v>
      </c>
      <c r="P21" s="1">
        <v>300</v>
      </c>
      <c r="Q21" s="1">
        <v>0</v>
      </c>
      <c r="R21" s="1">
        <v>0</v>
      </c>
    </row>
    <row r="22" spans="1:18" x14ac:dyDescent="0.25">
      <c r="A22" s="1">
        <v>4</v>
      </c>
      <c r="B22" s="1">
        <v>1480000</v>
      </c>
      <c r="C22" s="1">
        <v>3360000</v>
      </c>
      <c r="E22" s="1">
        <v>400</v>
      </c>
      <c r="F22" s="1">
        <v>64600</v>
      </c>
      <c r="G22" s="1">
        <v>0</v>
      </c>
      <c r="I22" s="1">
        <v>30</v>
      </c>
      <c r="J22" s="1">
        <v>0</v>
      </c>
      <c r="K22" s="1">
        <v>4.47E-3</v>
      </c>
      <c r="L22" s="1">
        <v>0.27100000000000002</v>
      </c>
      <c r="M22" s="1">
        <v>0.27500000000000002</v>
      </c>
      <c r="P22" s="1">
        <v>400</v>
      </c>
      <c r="Q22" s="1">
        <v>0</v>
      </c>
      <c r="R22" s="1">
        <v>0</v>
      </c>
    </row>
    <row r="23" spans="1:18" x14ac:dyDescent="0.25">
      <c r="A23" s="1">
        <v>4.25</v>
      </c>
      <c r="B23" s="1">
        <v>823000</v>
      </c>
      <c r="C23" s="1">
        <v>2060000</v>
      </c>
      <c r="I23" s="1">
        <v>50</v>
      </c>
      <c r="J23" s="1">
        <v>0</v>
      </c>
      <c r="K23" s="1">
        <v>2.80999999999999E-3</v>
      </c>
      <c r="L23" s="1">
        <v>0.17799999999999899</v>
      </c>
      <c r="M23" s="1">
        <v>0.180999999999999</v>
      </c>
    </row>
    <row r="24" spans="1:18" x14ac:dyDescent="0.25">
      <c r="A24" s="1">
        <v>4.5</v>
      </c>
      <c r="B24" s="1">
        <v>457000</v>
      </c>
      <c r="C24" s="1">
        <v>1150000</v>
      </c>
      <c r="I24" s="1">
        <v>75</v>
      </c>
      <c r="J24" s="1">
        <v>0</v>
      </c>
      <c r="K24" s="1">
        <v>1.72999999999999E-3</v>
      </c>
      <c r="L24" s="1">
        <v>0.114</v>
      </c>
      <c r="M24" s="1">
        <v>0.11600000000000001</v>
      </c>
    </row>
    <row r="25" spans="1:18" x14ac:dyDescent="0.25">
      <c r="A25" s="1">
        <v>4.75</v>
      </c>
      <c r="B25" s="1">
        <v>249000</v>
      </c>
      <c r="C25" s="1">
        <v>644000</v>
      </c>
      <c r="I25" s="1">
        <v>100</v>
      </c>
      <c r="J25" s="1">
        <v>0</v>
      </c>
      <c r="K25" s="1">
        <v>1.06999999999999E-3</v>
      </c>
      <c r="L25" s="1">
        <v>7.78999999999999E-2</v>
      </c>
      <c r="M25" s="1">
        <v>7.8899999999999901E-2</v>
      </c>
    </row>
    <row r="26" spans="1:18" x14ac:dyDescent="0.25">
      <c r="A26" s="1">
        <v>5</v>
      </c>
      <c r="B26" s="1">
        <v>135000</v>
      </c>
      <c r="C26" s="1">
        <v>375000</v>
      </c>
    </row>
    <row r="27" spans="1:18" x14ac:dyDescent="0.25">
      <c r="A27" s="1">
        <v>5.5</v>
      </c>
      <c r="B27" s="1">
        <v>29500</v>
      </c>
      <c r="C27" s="1">
        <v>131000</v>
      </c>
    </row>
    <row r="28" spans="1:18" x14ac:dyDescent="0.25">
      <c r="A28" s="1">
        <v>6</v>
      </c>
      <c r="B28" s="1">
        <v>3600</v>
      </c>
      <c r="C28" s="1">
        <v>29500</v>
      </c>
    </row>
    <row r="29" spans="1:18" x14ac:dyDescent="0.25">
      <c r="A29" s="1">
        <v>6.5</v>
      </c>
      <c r="B29" s="1">
        <v>0</v>
      </c>
      <c r="C29" s="1">
        <v>3600</v>
      </c>
    </row>
    <row r="30" spans="1:18" x14ac:dyDescent="0.25">
      <c r="A30" s="1">
        <v>7</v>
      </c>
      <c r="B30" s="1">
        <v>0</v>
      </c>
      <c r="C3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8729-500E-4E04-A0F9-A299607F5713}">
  <dimension ref="A1:H23"/>
  <sheetViews>
    <sheetView topLeftCell="I1" workbookViewId="0">
      <selection activeCell="H5" sqref="H5"/>
    </sheetView>
  </sheetViews>
  <sheetFormatPr defaultRowHeight="15" x14ac:dyDescent="0.25"/>
  <cols>
    <col min="3" max="3" width="12.5703125" bestFit="1" customWidth="1"/>
    <col min="6" max="6" width="10.5703125" bestFit="1" customWidth="1"/>
  </cols>
  <sheetData>
    <row r="1" spans="1:8" x14ac:dyDescent="0.25">
      <c r="A1" t="s">
        <v>0</v>
      </c>
      <c r="B1" t="s">
        <v>1</v>
      </c>
      <c r="E1" t="s">
        <v>2</v>
      </c>
      <c r="F1" t="s">
        <v>3</v>
      </c>
      <c r="G1" s="1" t="s">
        <v>4</v>
      </c>
    </row>
    <row r="2" spans="1:8" x14ac:dyDescent="0.25">
      <c r="A2" s="1">
        <v>1E-3</v>
      </c>
      <c r="B2" s="1">
        <f t="shared" ref="B2:B7" si="0">A2*10000000</f>
        <v>10000</v>
      </c>
      <c r="C2" s="3">
        <f t="shared" ref="C2:C7" si="1">A2*(100/99-1)*10000000</f>
        <v>101.01010101010166</v>
      </c>
      <c r="D2">
        <v>0</v>
      </c>
      <c r="E2" s="1">
        <v>0.1</v>
      </c>
      <c r="F2" s="2">
        <f>SQRT(E2*E3)*1000</f>
        <v>223.60679774997897</v>
      </c>
      <c r="G2" s="1">
        <v>15000</v>
      </c>
    </row>
    <row r="3" spans="1:8" x14ac:dyDescent="0.25">
      <c r="A3" s="1">
        <v>0.01</v>
      </c>
      <c r="B3" s="1">
        <f t="shared" si="0"/>
        <v>100000</v>
      </c>
      <c r="C3" s="3">
        <f t="shared" si="1"/>
        <v>1010.1010101010166</v>
      </c>
      <c r="D3">
        <v>1</v>
      </c>
      <c r="E3" s="1">
        <v>0.5</v>
      </c>
      <c r="F3" s="2">
        <f t="shared" ref="F3:F10" si="2">SQRT(E3*E4)*1000</f>
        <v>591.6079783099616</v>
      </c>
      <c r="G3" s="1">
        <v>85000</v>
      </c>
    </row>
    <row r="4" spans="1:8" x14ac:dyDescent="0.25">
      <c r="A4" s="1">
        <v>0.1</v>
      </c>
      <c r="B4" s="1">
        <f t="shared" si="0"/>
        <v>1000000</v>
      </c>
      <c r="C4" s="3">
        <f t="shared" si="1"/>
        <v>10101.010101010166</v>
      </c>
      <c r="D4">
        <v>2</v>
      </c>
      <c r="E4" s="1">
        <v>0.7</v>
      </c>
      <c r="F4" s="2">
        <f t="shared" si="2"/>
        <v>836.66002653407554</v>
      </c>
      <c r="G4" s="1">
        <v>150000</v>
      </c>
    </row>
    <row r="5" spans="1:8" x14ac:dyDescent="0.25">
      <c r="A5" s="1">
        <v>1</v>
      </c>
      <c r="B5" s="1">
        <f t="shared" si="0"/>
        <v>10000000</v>
      </c>
      <c r="C5" s="3">
        <f t="shared" si="1"/>
        <v>101010.10101010166</v>
      </c>
      <c r="D5">
        <v>3</v>
      </c>
      <c r="E5" s="1">
        <v>1</v>
      </c>
      <c r="F5" s="2">
        <f t="shared" si="2"/>
        <v>1414.2135623730951</v>
      </c>
      <c r="G5" s="1">
        <v>350000</v>
      </c>
      <c r="H5" s="1">
        <f>G4*(F5/F4)^1.7532</f>
        <v>376496.7324429102</v>
      </c>
    </row>
    <row r="6" spans="1:8" x14ac:dyDescent="0.25">
      <c r="A6" s="1">
        <v>10</v>
      </c>
      <c r="B6" s="1">
        <f t="shared" si="0"/>
        <v>100000000</v>
      </c>
      <c r="C6" s="3">
        <f t="shared" si="1"/>
        <v>1010101.0101010166</v>
      </c>
      <c r="D6">
        <v>4</v>
      </c>
      <c r="E6" s="1">
        <v>2</v>
      </c>
      <c r="F6" s="2">
        <f>SQRT(E6*E7)*1000</f>
        <v>2449.4897427831779</v>
      </c>
      <c r="G6" s="1">
        <v>800000</v>
      </c>
      <c r="H6" s="1">
        <f>G5*(F6/F5)^1.713</f>
        <v>896855.341414753</v>
      </c>
    </row>
    <row r="7" spans="1:8" x14ac:dyDescent="0.25">
      <c r="A7" s="1">
        <v>100</v>
      </c>
      <c r="B7" s="1">
        <f t="shared" si="0"/>
        <v>1000000000</v>
      </c>
      <c r="C7" s="3">
        <f t="shared" si="1"/>
        <v>10101010.101010166</v>
      </c>
      <c r="D7">
        <v>5</v>
      </c>
      <c r="E7" s="1">
        <v>3</v>
      </c>
      <c r="F7" s="2">
        <f t="shared" si="2"/>
        <v>3464.1016151377544</v>
      </c>
      <c r="G7" s="1">
        <v>1400000</v>
      </c>
      <c r="H7" s="1">
        <f>G6*(F7/F6)^1.6637</f>
        <v>1423973.1120648426</v>
      </c>
    </row>
    <row r="8" spans="1:8" x14ac:dyDescent="0.25">
      <c r="D8">
        <v>6</v>
      </c>
      <c r="E8" s="1">
        <v>4</v>
      </c>
      <c r="F8" s="2">
        <f t="shared" si="2"/>
        <v>4472.1359549995796</v>
      </c>
      <c r="G8" s="1">
        <v>2000000</v>
      </c>
      <c r="H8" s="1">
        <f>G7*(F8/F7)^1.644</f>
        <v>2130530.2648175899</v>
      </c>
    </row>
    <row r="9" spans="1:8" x14ac:dyDescent="0.25">
      <c r="D9">
        <v>7</v>
      </c>
      <c r="E9" s="1">
        <v>5</v>
      </c>
      <c r="F9" s="2">
        <f t="shared" si="2"/>
        <v>5477.2255750516615</v>
      </c>
      <c r="G9" s="1">
        <v>2800000</v>
      </c>
      <c r="H9" s="1">
        <f>G8*(F9/F8)^1.6242</f>
        <v>2779929.0195888411</v>
      </c>
    </row>
    <row r="10" spans="1:8" x14ac:dyDescent="0.25">
      <c r="D10">
        <v>8</v>
      </c>
      <c r="E10" s="1">
        <v>6</v>
      </c>
      <c r="F10" s="2">
        <f t="shared" si="2"/>
        <v>6480.7406984078607</v>
      </c>
      <c r="G10" s="1">
        <v>3700000</v>
      </c>
      <c r="H10" s="1">
        <f>G9*(F10/F9)^1.6152</f>
        <v>3674269.7134027686</v>
      </c>
    </row>
    <row r="11" spans="1:8" x14ac:dyDescent="0.25">
      <c r="D11" s="4">
        <v>9</v>
      </c>
      <c r="E11" s="1">
        <v>7</v>
      </c>
      <c r="F11" s="2">
        <f>SQRT(E11*E12)*1000</f>
        <v>8366.6002653407559</v>
      </c>
      <c r="G11" s="1">
        <v>5600000</v>
      </c>
      <c r="H11" s="1">
        <f>G10*(F11/F10)^1.6109</f>
        <v>5583285.0305038178</v>
      </c>
    </row>
    <row r="12" spans="1:8" x14ac:dyDescent="0.25">
      <c r="D12">
        <v>10</v>
      </c>
      <c r="E12" s="1">
        <v>10</v>
      </c>
      <c r="F12" s="2">
        <f t="shared" ref="F12:F22" si="3">SQRT(E12*E13)*1000</f>
        <v>14142.135623730952</v>
      </c>
      <c r="G12" s="1">
        <v>14000000</v>
      </c>
      <c r="H12" s="1">
        <f>G11*(F12/F11)^1.6084</f>
        <v>13027122.761131875</v>
      </c>
    </row>
    <row r="13" spans="1:8" x14ac:dyDescent="0.25">
      <c r="D13">
        <v>11</v>
      </c>
      <c r="E13" s="1">
        <v>20</v>
      </c>
      <c r="F13" s="2">
        <f t="shared" si="3"/>
        <v>24494.89742783178</v>
      </c>
      <c r="G13" s="1">
        <v>37000000</v>
      </c>
      <c r="H13" s="1">
        <f>G12*(F13/F12)^1.6144</f>
        <v>33982890.216521651</v>
      </c>
    </row>
    <row r="14" spans="1:8" x14ac:dyDescent="0.25">
      <c r="D14">
        <v>12</v>
      </c>
      <c r="E14" s="1">
        <v>30</v>
      </c>
      <c r="F14" s="2">
        <f t="shared" si="3"/>
        <v>34641.016151377546</v>
      </c>
      <c r="G14" s="1">
        <v>67000000</v>
      </c>
      <c r="H14" s="1">
        <f>G13*(F14/F13)^1.627</f>
        <v>65026387.173289999</v>
      </c>
    </row>
    <row r="15" spans="1:8" x14ac:dyDescent="0.25">
      <c r="D15">
        <v>13</v>
      </c>
      <c r="E15" s="1">
        <v>40</v>
      </c>
      <c r="F15" s="2">
        <f t="shared" si="3"/>
        <v>44721.359549995796</v>
      </c>
      <c r="G15" s="1">
        <v>110000000</v>
      </c>
      <c r="H15" s="1">
        <f>G14*(F15/F14)^1.6372</f>
        <v>101784158.18929468</v>
      </c>
    </row>
    <row r="16" spans="1:8" x14ac:dyDescent="0.25">
      <c r="D16">
        <v>14</v>
      </c>
      <c r="E16" s="1">
        <v>50</v>
      </c>
      <c r="F16" s="2">
        <f t="shared" si="3"/>
        <v>54772.255750516611</v>
      </c>
      <c r="G16" s="1">
        <v>160000000</v>
      </c>
      <c r="H16" s="1">
        <f>G15*(F16/F15)^1.6491</f>
        <v>153669873.1632565</v>
      </c>
    </row>
    <row r="17" spans="4:8" x14ac:dyDescent="0.25">
      <c r="D17">
        <v>15</v>
      </c>
      <c r="E17" s="1">
        <v>60</v>
      </c>
      <c r="F17" s="2">
        <f t="shared" si="3"/>
        <v>64807.406984078596</v>
      </c>
      <c r="G17" s="1">
        <v>210000000</v>
      </c>
      <c r="H17" s="1">
        <f>G16*(F17/F16)^1.6593</f>
        <v>211521787.28456149</v>
      </c>
    </row>
    <row r="18" spans="4:8" x14ac:dyDescent="0.25">
      <c r="D18">
        <v>16</v>
      </c>
      <c r="E18" s="1">
        <v>70</v>
      </c>
      <c r="F18" s="2">
        <f t="shared" si="3"/>
        <v>83666.002653407559</v>
      </c>
    </row>
    <row r="19" spans="4:8" x14ac:dyDescent="0.25">
      <c r="D19">
        <v>17</v>
      </c>
      <c r="E19" s="1">
        <v>100</v>
      </c>
      <c r="F19" s="2">
        <f t="shared" si="3"/>
        <v>122474.48713915891</v>
      </c>
    </row>
    <row r="20" spans="4:8" x14ac:dyDescent="0.25">
      <c r="D20">
        <v>18</v>
      </c>
      <c r="E20" s="1">
        <v>150</v>
      </c>
      <c r="F20" s="2">
        <f t="shared" si="3"/>
        <v>173205.08075688774</v>
      </c>
    </row>
    <row r="21" spans="4:8" x14ac:dyDescent="0.25">
      <c r="D21">
        <v>19</v>
      </c>
      <c r="E21" s="1">
        <v>200</v>
      </c>
      <c r="F21" s="2">
        <f t="shared" si="3"/>
        <v>244948.97427831782</v>
      </c>
    </row>
    <row r="22" spans="4:8" x14ac:dyDescent="0.25">
      <c r="D22">
        <v>20</v>
      </c>
      <c r="E22" s="1">
        <v>300</v>
      </c>
      <c r="F22" s="2">
        <f t="shared" si="3"/>
        <v>346410.16151377547</v>
      </c>
    </row>
    <row r="23" spans="4:8" x14ac:dyDescent="0.25">
      <c r="E23" s="1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9513-9F65-4D13-8637-A3FA0F87B921}">
  <dimension ref="A1:U24"/>
  <sheetViews>
    <sheetView workbookViewId="0">
      <selection activeCell="H3" sqref="H3"/>
    </sheetView>
  </sheetViews>
  <sheetFormatPr defaultRowHeight="15" x14ac:dyDescent="0.25"/>
  <cols>
    <col min="3" max="3" width="12.5703125" bestFit="1" customWidth="1"/>
    <col min="6" max="6" width="11.140625" customWidth="1"/>
    <col min="13" max="20" width="9.140625" style="1"/>
  </cols>
  <sheetData>
    <row r="1" spans="1:21" x14ac:dyDescent="0.25">
      <c r="A1" t="s">
        <v>0</v>
      </c>
      <c r="B1" t="s">
        <v>1</v>
      </c>
      <c r="E1" t="s">
        <v>2</v>
      </c>
      <c r="F1" s="6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S1" s="1" t="s">
        <v>12</v>
      </c>
    </row>
    <row r="2" spans="1:21" x14ac:dyDescent="0.25">
      <c r="A2" s="1">
        <v>1E-3</v>
      </c>
      <c r="B2" s="1">
        <f t="shared" ref="B2:B7" si="0">A2*10000000</f>
        <v>10000</v>
      </c>
      <c r="C2" s="3">
        <f t="shared" ref="C2:C7" si="1">A2*(100/99-1)*10000000</f>
        <v>101.01010101010166</v>
      </c>
      <c r="D2">
        <v>0</v>
      </c>
      <c r="E2" s="1">
        <v>0.1</v>
      </c>
      <c r="F2" s="7">
        <f>SQRT(E2*E3)*1000</f>
        <v>223.60679774997897</v>
      </c>
      <c r="G2" s="1">
        <v>15000</v>
      </c>
      <c r="H2" s="1" t="s">
        <v>11</v>
      </c>
      <c r="I2" s="1" t="s">
        <v>11</v>
      </c>
      <c r="J2" s="1" t="s">
        <v>11</v>
      </c>
      <c r="K2" s="1" t="s">
        <v>11</v>
      </c>
      <c r="L2" s="1" t="s">
        <v>11</v>
      </c>
      <c r="M2" s="1">
        <f>G2*2.702+$B$2*2.321</f>
        <v>63740</v>
      </c>
      <c r="N2" s="1" t="e">
        <f>H2*2.702+$B$3*2.321</f>
        <v>#VALUE!</v>
      </c>
      <c r="O2" s="1" t="e">
        <f>I2*2.702+$B$4*2.321</f>
        <v>#VALUE!</v>
      </c>
      <c r="P2" s="1" t="e">
        <f>J2*2.702+$B$5*2.321</f>
        <v>#VALUE!</v>
      </c>
      <c r="Q2" s="1" t="e">
        <f>K2*2.702+$B$6*2.321</f>
        <v>#VALUE!</v>
      </c>
      <c r="R2" s="1" t="e">
        <f>L2*2.702+$B$7*2.321</f>
        <v>#VALUE!</v>
      </c>
      <c r="S2" s="1">
        <f>AVERAGE(M2)</f>
        <v>63740</v>
      </c>
      <c r="T2" s="1">
        <f>LOG10(F2)</f>
        <v>2.3494850021680094</v>
      </c>
      <c r="U2" s="1">
        <f>LOG10(S2)</f>
        <v>4.8044120591377135</v>
      </c>
    </row>
    <row r="3" spans="1:21" x14ac:dyDescent="0.25">
      <c r="A3" s="1">
        <v>0.01</v>
      </c>
      <c r="B3" s="1">
        <f t="shared" si="0"/>
        <v>100000</v>
      </c>
      <c r="C3" s="3">
        <f t="shared" si="1"/>
        <v>1010.1010101010166</v>
      </c>
      <c r="D3">
        <v>1</v>
      </c>
      <c r="E3" s="1">
        <v>0.5</v>
      </c>
      <c r="F3" s="7">
        <f t="shared" ref="F3:F10" si="2">SQRT(E3*E4)*1000</f>
        <v>591.6079783099616</v>
      </c>
      <c r="G3" s="1">
        <v>85000</v>
      </c>
      <c r="H3" s="1" t="s">
        <v>11</v>
      </c>
      <c r="I3" s="1" t="s">
        <v>11</v>
      </c>
      <c r="J3" s="1" t="str">
        <f>J2</f>
        <v>NA</v>
      </c>
      <c r="K3" s="1" t="str">
        <f>K2</f>
        <v>NA</v>
      </c>
      <c r="L3" s="1" t="str">
        <f>L2</f>
        <v>NA</v>
      </c>
      <c r="M3" s="1">
        <f t="shared" ref="M3:M23" si="3">G3*2.702+$B$2*2.321</f>
        <v>252880</v>
      </c>
      <c r="N3" s="1" t="e">
        <f t="shared" ref="N3:N23" si="4">H3*2.702+$B$3*2.321</f>
        <v>#VALUE!</v>
      </c>
      <c r="O3" s="1" t="e">
        <f t="shared" ref="O3:O24" si="5">I3*2.702+$B$4*2.321</f>
        <v>#VALUE!</v>
      </c>
      <c r="P3" s="1" t="e">
        <f t="shared" ref="P3:P24" si="6">J3*2.702+$B$5*2.321</f>
        <v>#VALUE!</v>
      </c>
      <c r="Q3" s="1" t="e">
        <f t="shared" ref="Q3:Q24" si="7">K3*2.702+$B$6*2.321</f>
        <v>#VALUE!</v>
      </c>
      <c r="R3" s="1" t="e">
        <f t="shared" ref="R3:R24" si="8">L3*2.702+$B$7*2.321</f>
        <v>#VALUE!</v>
      </c>
      <c r="S3" s="1">
        <f t="shared" ref="S3:S23" si="9">AVERAGE(M3)</f>
        <v>252880</v>
      </c>
      <c r="T3" s="1">
        <f t="shared" ref="T3:T23" si="10">LOG10(F3)</f>
        <v>2.7720340221751378</v>
      </c>
      <c r="U3" s="1">
        <f t="shared" ref="U3:U23" si="11">LOG10(S3)</f>
        <v>5.4029144828315232</v>
      </c>
    </row>
    <row r="4" spans="1:21" x14ac:dyDescent="0.25">
      <c r="A4" s="1">
        <v>0.1</v>
      </c>
      <c r="B4" s="1">
        <f t="shared" si="0"/>
        <v>1000000</v>
      </c>
      <c r="C4" s="3">
        <f t="shared" si="1"/>
        <v>10101.010101010166</v>
      </c>
      <c r="D4">
        <v>2</v>
      </c>
      <c r="E4" s="1">
        <v>0.7</v>
      </c>
      <c r="F4" s="7">
        <f t="shared" si="2"/>
        <v>836.66002653407554</v>
      </c>
      <c r="G4" s="1">
        <v>150000</v>
      </c>
      <c r="H4" s="1">
        <v>30000</v>
      </c>
      <c r="I4" s="1" t="s">
        <v>11</v>
      </c>
      <c r="J4" s="1" t="str">
        <f t="shared" ref="J4:J11" si="12">J3</f>
        <v>NA</v>
      </c>
      <c r="K4" s="1" t="str">
        <f t="shared" ref="K4:K15" si="13">K3</f>
        <v>NA</v>
      </c>
      <c r="L4" s="1" t="str">
        <f t="shared" ref="L4:L20" si="14">L3</f>
        <v>NA</v>
      </c>
      <c r="M4" s="1">
        <f t="shared" si="3"/>
        <v>428510</v>
      </c>
      <c r="N4" s="1">
        <f t="shared" si="4"/>
        <v>313160</v>
      </c>
      <c r="O4" s="1" t="e">
        <f t="shared" si="5"/>
        <v>#VALUE!</v>
      </c>
      <c r="P4" s="1" t="e">
        <f t="shared" si="6"/>
        <v>#VALUE!</v>
      </c>
      <c r="Q4" s="1" t="e">
        <f t="shared" si="7"/>
        <v>#VALUE!</v>
      </c>
      <c r="R4" s="1" t="e">
        <f t="shared" si="8"/>
        <v>#VALUE!</v>
      </c>
      <c r="S4" s="1">
        <f t="shared" si="9"/>
        <v>428510</v>
      </c>
      <c r="T4" s="1">
        <f t="shared" si="10"/>
        <v>2.9225490200071285</v>
      </c>
      <c r="U4" s="1">
        <f t="shared" si="11"/>
        <v>5.6319609613680708</v>
      </c>
    </row>
    <row r="5" spans="1:21" x14ac:dyDescent="0.25">
      <c r="A5" s="1">
        <v>1</v>
      </c>
      <c r="B5" s="1">
        <f t="shared" si="0"/>
        <v>10000000</v>
      </c>
      <c r="C5" s="3">
        <f t="shared" si="1"/>
        <v>101010.10101010166</v>
      </c>
      <c r="D5">
        <v>3</v>
      </c>
      <c r="E5" s="1">
        <v>1</v>
      </c>
      <c r="F5" s="7">
        <f t="shared" si="2"/>
        <v>1414.2135623730951</v>
      </c>
      <c r="G5" s="1">
        <v>350000</v>
      </c>
      <c r="H5" s="1">
        <v>210000</v>
      </c>
      <c r="I5" s="1" t="s">
        <v>11</v>
      </c>
      <c r="J5" s="1" t="str">
        <f t="shared" si="12"/>
        <v>NA</v>
      </c>
      <c r="K5" s="1" t="str">
        <f t="shared" si="13"/>
        <v>NA</v>
      </c>
      <c r="L5" s="1" t="str">
        <f t="shared" si="14"/>
        <v>NA</v>
      </c>
      <c r="M5" s="1">
        <f t="shared" si="3"/>
        <v>968910</v>
      </c>
      <c r="N5" s="1">
        <f t="shared" si="4"/>
        <v>799520</v>
      </c>
      <c r="O5" s="1" t="e">
        <f t="shared" si="5"/>
        <v>#VALUE!</v>
      </c>
      <c r="P5" s="1" t="e">
        <f t="shared" si="6"/>
        <v>#VALUE!</v>
      </c>
      <c r="Q5" s="1" t="e">
        <f t="shared" si="7"/>
        <v>#VALUE!</v>
      </c>
      <c r="R5" s="1" t="e">
        <f t="shared" si="8"/>
        <v>#VALUE!</v>
      </c>
      <c r="S5" s="1">
        <f t="shared" si="9"/>
        <v>968910</v>
      </c>
      <c r="T5" s="1">
        <f t="shared" si="10"/>
        <v>3.1505149978319906</v>
      </c>
      <c r="U5" s="1">
        <f t="shared" si="11"/>
        <v>5.9862834382286332</v>
      </c>
    </row>
    <row r="6" spans="1:21" x14ac:dyDescent="0.25">
      <c r="A6" s="1">
        <v>10</v>
      </c>
      <c r="B6" s="1">
        <f t="shared" si="0"/>
        <v>100000000</v>
      </c>
      <c r="C6" s="3">
        <f t="shared" si="1"/>
        <v>1010101.0101010166</v>
      </c>
      <c r="D6">
        <v>4</v>
      </c>
      <c r="E6" s="1">
        <v>2</v>
      </c>
      <c r="F6" s="7">
        <f>SQRT(E6*E7)*1000</f>
        <v>2449.4897427831779</v>
      </c>
      <c r="G6" s="1">
        <v>800000</v>
      </c>
      <c r="H6" s="1">
        <v>650000</v>
      </c>
      <c r="I6" s="1" t="s">
        <v>11</v>
      </c>
      <c r="J6" s="1" t="str">
        <f t="shared" si="12"/>
        <v>NA</v>
      </c>
      <c r="K6" s="1" t="str">
        <f t="shared" si="13"/>
        <v>NA</v>
      </c>
      <c r="L6" s="1" t="str">
        <f t="shared" si="14"/>
        <v>NA</v>
      </c>
      <c r="M6" s="1">
        <f t="shared" si="3"/>
        <v>2184810</v>
      </c>
      <c r="N6" s="1">
        <f t="shared" si="4"/>
        <v>1988400</v>
      </c>
      <c r="O6" s="1" t="e">
        <f t="shared" si="5"/>
        <v>#VALUE!</v>
      </c>
      <c r="P6" s="1" t="e">
        <f t="shared" si="6"/>
        <v>#VALUE!</v>
      </c>
      <c r="Q6" s="1" t="e">
        <f t="shared" si="7"/>
        <v>#VALUE!</v>
      </c>
      <c r="R6" s="1" t="e">
        <f t="shared" si="8"/>
        <v>#VALUE!</v>
      </c>
      <c r="S6" s="1">
        <f t="shared" si="9"/>
        <v>2184810</v>
      </c>
      <c r="T6" s="1">
        <f t="shared" si="10"/>
        <v>3.3890756251918219</v>
      </c>
      <c r="U6" s="1">
        <f t="shared" si="11"/>
        <v>6.3394136749268437</v>
      </c>
    </row>
    <row r="7" spans="1:21" x14ac:dyDescent="0.25">
      <c r="A7" s="1">
        <v>100</v>
      </c>
      <c r="B7" s="1">
        <f t="shared" si="0"/>
        <v>1000000000</v>
      </c>
      <c r="C7" s="3">
        <f t="shared" si="1"/>
        <v>10101010.101010166</v>
      </c>
      <c r="D7">
        <v>5</v>
      </c>
      <c r="E7" s="1">
        <v>3</v>
      </c>
      <c r="F7" s="7">
        <f t="shared" si="2"/>
        <v>3464.1016151377544</v>
      </c>
      <c r="G7" s="1">
        <v>1400000</v>
      </c>
      <c r="H7" s="1">
        <v>1200000</v>
      </c>
      <c r="I7" s="1">
        <v>200000</v>
      </c>
      <c r="J7" s="1" t="str">
        <f t="shared" si="12"/>
        <v>NA</v>
      </c>
      <c r="K7" s="1" t="str">
        <f t="shared" si="13"/>
        <v>NA</v>
      </c>
      <c r="L7" s="1" t="str">
        <f t="shared" si="14"/>
        <v>NA</v>
      </c>
      <c r="M7" s="1">
        <f t="shared" si="3"/>
        <v>3806010</v>
      </c>
      <c r="N7" s="1">
        <f t="shared" si="4"/>
        <v>3474500</v>
      </c>
      <c r="O7" s="1">
        <f t="shared" si="5"/>
        <v>2861400</v>
      </c>
      <c r="P7" s="1" t="e">
        <f t="shared" si="6"/>
        <v>#VALUE!</v>
      </c>
      <c r="Q7" s="1" t="e">
        <f t="shared" si="7"/>
        <v>#VALUE!</v>
      </c>
      <c r="R7" s="1" t="e">
        <f t="shared" si="8"/>
        <v>#VALUE!</v>
      </c>
      <c r="S7" s="1">
        <f t="shared" si="9"/>
        <v>3806010</v>
      </c>
      <c r="T7" s="1">
        <f t="shared" si="10"/>
        <v>3.5395906230238126</v>
      </c>
      <c r="U7" s="1">
        <f t="shared" si="11"/>
        <v>6.580469925028015</v>
      </c>
    </row>
    <row r="8" spans="1:21" x14ac:dyDescent="0.25">
      <c r="D8">
        <v>6</v>
      </c>
      <c r="E8" s="1">
        <v>4</v>
      </c>
      <c r="F8" s="7">
        <f t="shared" si="2"/>
        <v>4472.1359549995796</v>
      </c>
      <c r="G8" s="1">
        <v>2000000</v>
      </c>
      <c r="H8" s="1">
        <v>1900000</v>
      </c>
      <c r="I8" s="1">
        <v>950000</v>
      </c>
      <c r="J8" s="1" t="str">
        <f t="shared" si="12"/>
        <v>NA</v>
      </c>
      <c r="K8" s="1" t="str">
        <f t="shared" si="13"/>
        <v>NA</v>
      </c>
      <c r="L8" s="1" t="str">
        <f t="shared" si="14"/>
        <v>NA</v>
      </c>
      <c r="M8" s="1">
        <f t="shared" si="3"/>
        <v>5427210</v>
      </c>
      <c r="N8" s="1">
        <f t="shared" si="4"/>
        <v>5365900</v>
      </c>
      <c r="O8" s="1">
        <f t="shared" si="5"/>
        <v>4887900</v>
      </c>
      <c r="P8" s="1" t="e">
        <f t="shared" si="6"/>
        <v>#VALUE!</v>
      </c>
      <c r="Q8" s="1" t="e">
        <f t="shared" si="7"/>
        <v>#VALUE!</v>
      </c>
      <c r="R8" s="1" t="e">
        <f t="shared" si="8"/>
        <v>#VALUE!</v>
      </c>
      <c r="S8" s="1">
        <f t="shared" si="9"/>
        <v>5427210</v>
      </c>
      <c r="T8" s="1">
        <f t="shared" si="10"/>
        <v>3.6505149978319906</v>
      </c>
      <c r="U8" s="1">
        <f t="shared" si="11"/>
        <v>6.7345766264581748</v>
      </c>
    </row>
    <row r="9" spans="1:21" x14ac:dyDescent="0.25">
      <c r="D9">
        <v>7</v>
      </c>
      <c r="E9" s="1">
        <v>5</v>
      </c>
      <c r="F9" s="7">
        <f t="shared" si="2"/>
        <v>5477.2255750516615</v>
      </c>
      <c r="G9" s="1">
        <v>2800000</v>
      </c>
      <c r="H9" s="1">
        <v>2700000</v>
      </c>
      <c r="I9" s="1">
        <v>1700000</v>
      </c>
      <c r="J9" s="1" t="str">
        <f t="shared" si="12"/>
        <v>NA</v>
      </c>
      <c r="K9" s="1" t="str">
        <f t="shared" si="13"/>
        <v>NA</v>
      </c>
      <c r="L9" s="1" t="str">
        <f t="shared" si="14"/>
        <v>NA</v>
      </c>
      <c r="M9" s="1">
        <f t="shared" si="3"/>
        <v>7588810</v>
      </c>
      <c r="N9" s="1">
        <f t="shared" si="4"/>
        <v>7527500</v>
      </c>
      <c r="O9" s="1">
        <f t="shared" si="5"/>
        <v>6914400</v>
      </c>
      <c r="P9" s="1" t="e">
        <f t="shared" si="6"/>
        <v>#VALUE!</v>
      </c>
      <c r="Q9" s="1" t="e">
        <f t="shared" si="7"/>
        <v>#VALUE!</v>
      </c>
      <c r="R9" s="1" t="e">
        <f t="shared" si="8"/>
        <v>#VALUE!</v>
      </c>
      <c r="S9" s="1">
        <f t="shared" si="9"/>
        <v>7588810</v>
      </c>
      <c r="T9" s="1">
        <f t="shared" si="10"/>
        <v>3.7385606273598313</v>
      </c>
      <c r="U9" s="1">
        <f t="shared" si="11"/>
        <v>6.8801736795908921</v>
      </c>
    </row>
    <row r="10" spans="1:21" x14ac:dyDescent="0.25">
      <c r="D10">
        <v>8</v>
      </c>
      <c r="E10" s="1">
        <v>6</v>
      </c>
      <c r="F10" s="7">
        <f t="shared" si="2"/>
        <v>6480.7406984078607</v>
      </c>
      <c r="G10" s="1">
        <v>3700000</v>
      </c>
      <c r="H10" s="1">
        <v>3600000</v>
      </c>
      <c r="I10" s="1">
        <v>2600000</v>
      </c>
      <c r="J10" s="1" t="str">
        <f t="shared" si="12"/>
        <v>NA</v>
      </c>
      <c r="K10" s="1" t="str">
        <f t="shared" si="13"/>
        <v>NA</v>
      </c>
      <c r="L10" s="1" t="str">
        <f t="shared" si="14"/>
        <v>NA</v>
      </c>
      <c r="M10" s="1">
        <f t="shared" si="3"/>
        <v>10020610</v>
      </c>
      <c r="N10" s="1">
        <f t="shared" si="4"/>
        <v>9959300</v>
      </c>
      <c r="O10" s="1">
        <f t="shared" si="5"/>
        <v>9346200</v>
      </c>
      <c r="P10" s="1" t="e">
        <f t="shared" si="6"/>
        <v>#VALUE!</v>
      </c>
      <c r="Q10" s="1" t="e">
        <f t="shared" si="7"/>
        <v>#VALUE!</v>
      </c>
      <c r="R10" s="1" t="e">
        <f t="shared" si="8"/>
        <v>#VALUE!</v>
      </c>
      <c r="S10" s="1">
        <f t="shared" si="9"/>
        <v>10020610</v>
      </c>
      <c r="T10" s="1">
        <f t="shared" si="10"/>
        <v>3.8116246451989504</v>
      </c>
      <c r="U10" s="1">
        <f t="shared" si="11"/>
        <v>7.0008941598117023</v>
      </c>
    </row>
    <row r="11" spans="1:21" x14ac:dyDescent="0.25">
      <c r="D11" s="5">
        <v>9</v>
      </c>
      <c r="E11" s="1">
        <v>7</v>
      </c>
      <c r="F11" s="7">
        <f>SQRT(E11*E12)*1000</f>
        <v>8366.6002653407559</v>
      </c>
      <c r="G11" s="1">
        <v>5600000</v>
      </c>
      <c r="H11" s="1">
        <v>5600000</v>
      </c>
      <c r="I11" s="1">
        <v>4600000</v>
      </c>
      <c r="J11" s="1" t="str">
        <f t="shared" si="12"/>
        <v>NA</v>
      </c>
      <c r="K11" s="1" t="str">
        <f t="shared" si="13"/>
        <v>NA</v>
      </c>
      <c r="L11" s="1" t="str">
        <f t="shared" si="14"/>
        <v>NA</v>
      </c>
      <c r="M11" s="1">
        <f t="shared" si="3"/>
        <v>15154410</v>
      </c>
      <c r="N11" s="1">
        <f t="shared" si="4"/>
        <v>15363300</v>
      </c>
      <c r="O11" s="1">
        <f t="shared" si="5"/>
        <v>14750200</v>
      </c>
      <c r="P11" s="1" t="e">
        <f t="shared" si="6"/>
        <v>#VALUE!</v>
      </c>
      <c r="Q11" s="1" t="e">
        <f t="shared" si="7"/>
        <v>#VALUE!</v>
      </c>
      <c r="R11" s="1" t="e">
        <f t="shared" si="8"/>
        <v>#VALUE!</v>
      </c>
      <c r="S11" s="1">
        <f t="shared" si="9"/>
        <v>15154410</v>
      </c>
      <c r="T11" s="1">
        <f t="shared" si="10"/>
        <v>3.9225490200071285</v>
      </c>
      <c r="U11" s="1">
        <f t="shared" si="11"/>
        <v>7.1805390328361272</v>
      </c>
    </row>
    <row r="12" spans="1:21" x14ac:dyDescent="0.25">
      <c r="D12">
        <v>10</v>
      </c>
      <c r="E12" s="1">
        <v>10</v>
      </c>
      <c r="F12" s="7">
        <f t="shared" ref="F12:F23" si="15">SQRT(E12*E13)*1000</f>
        <v>14142.135623730952</v>
      </c>
      <c r="G12" s="1">
        <v>14000000</v>
      </c>
      <c r="H12" s="1">
        <v>14000000</v>
      </c>
      <c r="I12" s="1">
        <v>13000000</v>
      </c>
      <c r="J12" s="1">
        <v>2500000</v>
      </c>
      <c r="K12" s="1" t="str">
        <f t="shared" si="13"/>
        <v>NA</v>
      </c>
      <c r="L12" s="1" t="str">
        <f t="shared" si="14"/>
        <v>NA</v>
      </c>
      <c r="M12" s="1">
        <f t="shared" si="3"/>
        <v>37851210</v>
      </c>
      <c r="N12" s="1">
        <f t="shared" si="4"/>
        <v>38060100</v>
      </c>
      <c r="O12" s="1">
        <f t="shared" si="5"/>
        <v>37447000</v>
      </c>
      <c r="P12" s="1">
        <f t="shared" si="6"/>
        <v>29965000</v>
      </c>
      <c r="Q12" s="1" t="e">
        <f t="shared" si="7"/>
        <v>#VALUE!</v>
      </c>
      <c r="R12" s="1" t="e">
        <f t="shared" si="8"/>
        <v>#VALUE!</v>
      </c>
      <c r="S12" s="1">
        <f t="shared" si="9"/>
        <v>37851210</v>
      </c>
      <c r="T12" s="1">
        <f t="shared" si="10"/>
        <v>4.1505149978319906</v>
      </c>
      <c r="U12" s="1">
        <f t="shared" si="11"/>
        <v>7.5780797672686848</v>
      </c>
    </row>
    <row r="13" spans="1:21" x14ac:dyDescent="0.25">
      <c r="D13">
        <v>11</v>
      </c>
      <c r="E13" s="1">
        <v>20</v>
      </c>
      <c r="F13" s="7">
        <f t="shared" si="15"/>
        <v>24494.89742783178</v>
      </c>
      <c r="G13" s="1">
        <v>37000000</v>
      </c>
      <c r="H13" s="1">
        <v>37000000</v>
      </c>
      <c r="I13" s="1">
        <v>36000000</v>
      </c>
      <c r="J13" s="1">
        <v>27000000</v>
      </c>
      <c r="K13" s="1" t="str">
        <f t="shared" si="13"/>
        <v>NA</v>
      </c>
      <c r="L13" s="1" t="str">
        <f t="shared" si="14"/>
        <v>NA</v>
      </c>
      <c r="M13" s="1">
        <f t="shared" si="3"/>
        <v>99997210</v>
      </c>
      <c r="N13" s="1">
        <f t="shared" si="4"/>
        <v>100206100</v>
      </c>
      <c r="O13" s="1">
        <f t="shared" si="5"/>
        <v>99593000</v>
      </c>
      <c r="P13" s="1">
        <f t="shared" si="6"/>
        <v>96164000</v>
      </c>
      <c r="Q13" s="1" t="e">
        <f t="shared" si="7"/>
        <v>#VALUE!</v>
      </c>
      <c r="R13" s="1" t="e">
        <f t="shared" si="8"/>
        <v>#VALUE!</v>
      </c>
      <c r="S13" s="1">
        <f t="shared" si="9"/>
        <v>99997210</v>
      </c>
      <c r="T13" s="1">
        <f t="shared" si="10"/>
        <v>4.3890756251918219</v>
      </c>
      <c r="U13" s="1">
        <f t="shared" si="11"/>
        <v>7.9999878830149225</v>
      </c>
    </row>
    <row r="14" spans="1:21" x14ac:dyDescent="0.25">
      <c r="D14">
        <v>12</v>
      </c>
      <c r="E14" s="1">
        <v>30</v>
      </c>
      <c r="F14" s="7">
        <f t="shared" si="15"/>
        <v>34641.016151377546</v>
      </c>
      <c r="G14" s="1">
        <v>67000000</v>
      </c>
      <c r="H14" s="1">
        <f>G14</f>
        <v>67000000</v>
      </c>
      <c r="I14" s="1">
        <v>66000000</v>
      </c>
      <c r="J14" s="1">
        <v>56000000</v>
      </c>
      <c r="K14" s="1" t="str">
        <f t="shared" si="13"/>
        <v>NA</v>
      </c>
      <c r="L14" s="1" t="str">
        <f t="shared" si="14"/>
        <v>NA</v>
      </c>
      <c r="M14" s="1">
        <f t="shared" si="3"/>
        <v>181057210</v>
      </c>
      <c r="N14" s="1">
        <f t="shared" si="4"/>
        <v>181266100</v>
      </c>
      <c r="O14" s="1">
        <f t="shared" si="5"/>
        <v>180653000</v>
      </c>
      <c r="P14" s="1">
        <f t="shared" si="6"/>
        <v>174522000</v>
      </c>
      <c r="Q14" s="1" t="e">
        <f t="shared" si="7"/>
        <v>#VALUE!</v>
      </c>
      <c r="R14" s="1" t="e">
        <f t="shared" si="8"/>
        <v>#VALUE!</v>
      </c>
      <c r="S14" s="1">
        <f t="shared" si="9"/>
        <v>181057210</v>
      </c>
      <c r="T14" s="1">
        <f t="shared" si="10"/>
        <v>4.5395906230238126</v>
      </c>
      <c r="U14" s="1">
        <f t="shared" si="11"/>
        <v>8.2578158238278032</v>
      </c>
    </row>
    <row r="15" spans="1:21" x14ac:dyDescent="0.25">
      <c r="D15">
        <v>13</v>
      </c>
      <c r="E15" s="1">
        <v>40</v>
      </c>
      <c r="F15" s="7">
        <f>SQRT(E15*E16)*1000</f>
        <v>44721.359549995796</v>
      </c>
      <c r="G15" s="1">
        <v>110000000</v>
      </c>
      <c r="H15" s="1">
        <f t="shared" ref="H15:J23" si="16">G15</f>
        <v>110000000</v>
      </c>
      <c r="I15" s="1">
        <v>110000000</v>
      </c>
      <c r="J15" s="1">
        <v>100000000</v>
      </c>
      <c r="K15" s="1" t="str">
        <f t="shared" si="13"/>
        <v>NA</v>
      </c>
      <c r="L15" s="1" t="str">
        <f t="shared" si="14"/>
        <v>NA</v>
      </c>
      <c r="M15" s="1">
        <f t="shared" si="3"/>
        <v>297243210</v>
      </c>
      <c r="N15" s="1">
        <f t="shared" si="4"/>
        <v>297452100</v>
      </c>
      <c r="O15" s="1">
        <f t="shared" si="5"/>
        <v>299541000</v>
      </c>
      <c r="P15" s="1">
        <f t="shared" si="6"/>
        <v>293410000</v>
      </c>
      <c r="Q15" s="1" t="e">
        <f t="shared" si="7"/>
        <v>#VALUE!</v>
      </c>
      <c r="R15" s="1" t="e">
        <f t="shared" si="8"/>
        <v>#VALUE!</v>
      </c>
      <c r="S15" s="1">
        <f t="shared" si="9"/>
        <v>297243210</v>
      </c>
      <c r="T15" s="1">
        <f t="shared" si="10"/>
        <v>4.6505149978319906</v>
      </c>
      <c r="U15" s="1">
        <f t="shared" si="11"/>
        <v>8.4731119427080124</v>
      </c>
    </row>
    <row r="16" spans="1:21" x14ac:dyDescent="0.25">
      <c r="D16">
        <v>14</v>
      </c>
      <c r="E16" s="1">
        <v>50</v>
      </c>
      <c r="F16" s="7">
        <f t="shared" si="15"/>
        <v>54772.255750516611</v>
      </c>
      <c r="G16" s="1">
        <v>160000000</v>
      </c>
      <c r="H16" s="1">
        <f t="shared" si="16"/>
        <v>160000000</v>
      </c>
      <c r="I16" s="1">
        <f>H16</f>
        <v>160000000</v>
      </c>
      <c r="J16" s="1">
        <v>150000000</v>
      </c>
      <c r="K16" s="1">
        <v>45000000</v>
      </c>
      <c r="L16" s="1" t="str">
        <f t="shared" si="14"/>
        <v>NA</v>
      </c>
      <c r="M16" s="1">
        <f t="shared" si="3"/>
        <v>432343210</v>
      </c>
      <c r="N16" s="1">
        <f t="shared" si="4"/>
        <v>432552100</v>
      </c>
      <c r="O16" s="1">
        <f t="shared" si="5"/>
        <v>434641000</v>
      </c>
      <c r="P16" s="1">
        <f t="shared" si="6"/>
        <v>428510000</v>
      </c>
      <c r="Q16" s="1">
        <f t="shared" si="7"/>
        <v>353690000</v>
      </c>
      <c r="R16" s="1" t="e">
        <f t="shared" si="8"/>
        <v>#VALUE!</v>
      </c>
      <c r="S16" s="1">
        <f t="shared" si="9"/>
        <v>432343210</v>
      </c>
      <c r="T16" s="1">
        <f t="shared" si="10"/>
        <v>4.7385606273598313</v>
      </c>
      <c r="U16" s="1">
        <f t="shared" si="11"/>
        <v>8.6358286427202504</v>
      </c>
    </row>
    <row r="17" spans="4:21" x14ac:dyDescent="0.25">
      <c r="D17">
        <v>15</v>
      </c>
      <c r="E17" s="1">
        <v>60</v>
      </c>
      <c r="F17" s="7">
        <f t="shared" si="15"/>
        <v>64807.406984078596</v>
      </c>
      <c r="G17" s="1">
        <v>210000000</v>
      </c>
      <c r="H17" s="1">
        <f t="shared" si="16"/>
        <v>210000000</v>
      </c>
      <c r="I17" s="1">
        <f t="shared" si="16"/>
        <v>210000000</v>
      </c>
      <c r="J17" s="1">
        <v>200000000</v>
      </c>
      <c r="K17" s="1">
        <v>100000000</v>
      </c>
      <c r="L17" s="1" t="str">
        <f t="shared" si="14"/>
        <v>NA</v>
      </c>
      <c r="M17" s="1">
        <f t="shared" si="3"/>
        <v>567443210</v>
      </c>
      <c r="N17" s="1">
        <f t="shared" si="4"/>
        <v>567652100</v>
      </c>
      <c r="O17" s="1">
        <f t="shared" si="5"/>
        <v>569741000</v>
      </c>
      <c r="P17" s="1">
        <f t="shared" si="6"/>
        <v>563610000</v>
      </c>
      <c r="Q17" s="1">
        <f t="shared" si="7"/>
        <v>502300000</v>
      </c>
      <c r="R17" s="1" t="e">
        <f t="shared" si="8"/>
        <v>#VALUE!</v>
      </c>
      <c r="S17" s="1">
        <f t="shared" si="9"/>
        <v>567443210</v>
      </c>
      <c r="T17" s="1">
        <f t="shared" si="10"/>
        <v>4.8116246451989504</v>
      </c>
      <c r="U17" s="1">
        <f t="shared" si="11"/>
        <v>8.7539224036312255</v>
      </c>
    </row>
    <row r="18" spans="4:21" x14ac:dyDescent="0.25">
      <c r="D18">
        <v>16</v>
      </c>
      <c r="E18" s="1">
        <v>70</v>
      </c>
      <c r="F18" s="7">
        <f t="shared" si="15"/>
        <v>83666.002653407559</v>
      </c>
      <c r="G18" s="1">
        <v>330000000</v>
      </c>
      <c r="H18" s="1">
        <f t="shared" si="16"/>
        <v>330000000</v>
      </c>
      <c r="I18" s="1">
        <f t="shared" si="16"/>
        <v>330000000</v>
      </c>
      <c r="J18" s="1">
        <v>320000000</v>
      </c>
      <c r="K18" s="1">
        <v>220000000</v>
      </c>
      <c r="L18" s="1" t="str">
        <f t="shared" si="14"/>
        <v>NA</v>
      </c>
      <c r="M18" s="1">
        <f t="shared" si="3"/>
        <v>891683210</v>
      </c>
      <c r="N18" s="1">
        <f t="shared" si="4"/>
        <v>891892100</v>
      </c>
      <c r="O18" s="1">
        <f t="shared" si="5"/>
        <v>893981000</v>
      </c>
      <c r="P18" s="1">
        <f t="shared" si="6"/>
        <v>887850000</v>
      </c>
      <c r="Q18" s="1">
        <f t="shared" si="7"/>
        <v>826540000</v>
      </c>
      <c r="R18" s="1" t="e">
        <f t="shared" si="8"/>
        <v>#VALUE!</v>
      </c>
      <c r="S18" s="1">
        <f t="shared" si="9"/>
        <v>891683210</v>
      </c>
      <c r="T18" s="1">
        <f t="shared" si="10"/>
        <v>4.9225490200071285</v>
      </c>
      <c r="U18" s="1">
        <f t="shared" si="11"/>
        <v>8.9502105891460673</v>
      </c>
    </row>
    <row r="19" spans="4:21" x14ac:dyDescent="0.25">
      <c r="D19">
        <v>17</v>
      </c>
      <c r="E19" s="1">
        <v>100</v>
      </c>
      <c r="F19" s="7">
        <f t="shared" si="15"/>
        <v>122474.48713915891</v>
      </c>
      <c r="G19" s="1">
        <v>630000000</v>
      </c>
      <c r="H19" s="1">
        <f t="shared" si="16"/>
        <v>630000000</v>
      </c>
      <c r="I19" s="1">
        <f t="shared" si="16"/>
        <v>630000000</v>
      </c>
      <c r="J19" s="1">
        <v>620000000</v>
      </c>
      <c r="K19" s="1">
        <v>580000000</v>
      </c>
      <c r="L19" s="1" t="str">
        <f t="shared" si="14"/>
        <v>NA</v>
      </c>
      <c r="M19" s="1">
        <f t="shared" si="3"/>
        <v>1702283210</v>
      </c>
      <c r="N19" s="1">
        <f t="shared" si="4"/>
        <v>1702492100</v>
      </c>
      <c r="O19" s="1">
        <f t="shared" si="5"/>
        <v>1704581000</v>
      </c>
      <c r="P19" s="1">
        <f t="shared" si="6"/>
        <v>1698450000</v>
      </c>
      <c r="Q19" s="1">
        <f t="shared" si="7"/>
        <v>1799260000</v>
      </c>
      <c r="R19" s="1" t="e">
        <f t="shared" si="8"/>
        <v>#VALUE!</v>
      </c>
      <c r="S19" s="1">
        <f t="shared" si="9"/>
        <v>1702283210</v>
      </c>
      <c r="T19" s="1">
        <f t="shared" si="10"/>
        <v>5.0880456295278407</v>
      </c>
      <c r="U19" s="1">
        <f t="shared" si="11"/>
        <v>9.2310318156240942</v>
      </c>
    </row>
    <row r="20" spans="4:21" x14ac:dyDescent="0.25">
      <c r="D20">
        <v>18</v>
      </c>
      <c r="E20" s="1">
        <v>150</v>
      </c>
      <c r="F20" s="7">
        <f>SQRT(E20*E21)*1000</f>
        <v>173205.08075688774</v>
      </c>
      <c r="G20" s="1">
        <v>1200000000</v>
      </c>
      <c r="H20" s="1">
        <f t="shared" si="16"/>
        <v>1200000000</v>
      </c>
      <c r="I20" s="1">
        <f t="shared" si="16"/>
        <v>1200000000</v>
      </c>
      <c r="J20" s="1">
        <v>1150000000</v>
      </c>
      <c r="K20" s="1">
        <v>1100000000</v>
      </c>
      <c r="L20" s="1" t="str">
        <f t="shared" si="14"/>
        <v>NA</v>
      </c>
      <c r="M20" s="1">
        <f t="shared" si="3"/>
        <v>3242423210</v>
      </c>
      <c r="N20" s="1">
        <f t="shared" si="4"/>
        <v>3242632100</v>
      </c>
      <c r="O20" s="1">
        <f t="shared" si="5"/>
        <v>3244721000</v>
      </c>
      <c r="P20" s="1">
        <f t="shared" si="6"/>
        <v>3130510000</v>
      </c>
      <c r="Q20" s="1">
        <f t="shared" si="7"/>
        <v>3204300000</v>
      </c>
      <c r="R20" s="1" t="e">
        <f t="shared" si="8"/>
        <v>#VALUE!</v>
      </c>
      <c r="S20" s="1">
        <f t="shared" si="9"/>
        <v>3242423210</v>
      </c>
      <c r="T20" s="1">
        <f t="shared" si="10"/>
        <v>5.2385606273598313</v>
      </c>
      <c r="U20" s="1">
        <f t="shared" si="11"/>
        <v>9.5108696995230666</v>
      </c>
    </row>
    <row r="21" spans="4:21" x14ac:dyDescent="0.25">
      <c r="D21">
        <v>19</v>
      </c>
      <c r="E21" s="1">
        <v>200</v>
      </c>
      <c r="F21" s="7">
        <f t="shared" si="15"/>
        <v>244948.97427831782</v>
      </c>
      <c r="G21" s="1">
        <v>2150000000</v>
      </c>
      <c r="H21" s="1">
        <f t="shared" si="16"/>
        <v>2150000000</v>
      </c>
      <c r="I21" s="1">
        <f t="shared" si="16"/>
        <v>2150000000</v>
      </c>
      <c r="J21" s="1">
        <f>I21</f>
        <v>2150000000</v>
      </c>
      <c r="K21" s="1">
        <v>2100000000</v>
      </c>
      <c r="L21" s="1">
        <v>1100000000</v>
      </c>
      <c r="M21" s="1">
        <f t="shared" si="3"/>
        <v>5809323210</v>
      </c>
      <c r="N21" s="1">
        <f t="shared" si="4"/>
        <v>5809532100</v>
      </c>
      <c r="O21" s="1">
        <f t="shared" si="5"/>
        <v>5811621000</v>
      </c>
      <c r="P21" s="1">
        <f t="shared" si="6"/>
        <v>5832510000</v>
      </c>
      <c r="Q21" s="1">
        <f t="shared" si="7"/>
        <v>5906300000</v>
      </c>
      <c r="R21" s="1">
        <f t="shared" si="8"/>
        <v>5293200000</v>
      </c>
      <c r="S21" s="1">
        <f t="shared" si="9"/>
        <v>5809323210</v>
      </c>
      <c r="T21" s="1">
        <f t="shared" si="10"/>
        <v>5.3890756251918219</v>
      </c>
      <c r="U21" s="1">
        <f t="shared" si="11"/>
        <v>9.764125539742647</v>
      </c>
    </row>
    <row r="22" spans="4:21" x14ac:dyDescent="0.25">
      <c r="D22">
        <v>20</v>
      </c>
      <c r="E22" s="1">
        <v>300</v>
      </c>
      <c r="F22" s="7">
        <f t="shared" si="15"/>
        <v>346410.16151377547</v>
      </c>
      <c r="G22" s="1">
        <v>3850000000</v>
      </c>
      <c r="H22" s="1">
        <f t="shared" si="16"/>
        <v>3850000000</v>
      </c>
      <c r="I22" s="1">
        <f t="shared" si="16"/>
        <v>3850000000</v>
      </c>
      <c r="J22" s="1">
        <f t="shared" si="16"/>
        <v>3850000000</v>
      </c>
      <c r="K22" s="1">
        <v>3750000000</v>
      </c>
      <c r="L22" s="1">
        <v>2700000000</v>
      </c>
      <c r="M22" s="1">
        <f t="shared" si="3"/>
        <v>10402723210</v>
      </c>
      <c r="N22" s="1">
        <f t="shared" si="4"/>
        <v>10402932100</v>
      </c>
      <c r="O22" s="1">
        <f t="shared" si="5"/>
        <v>10405021000</v>
      </c>
      <c r="P22" s="1">
        <f t="shared" si="6"/>
        <v>10425910000</v>
      </c>
      <c r="Q22" s="1">
        <f t="shared" si="7"/>
        <v>10364600000</v>
      </c>
      <c r="R22" s="1">
        <f t="shared" si="8"/>
        <v>9616400000</v>
      </c>
      <c r="S22" s="1">
        <f t="shared" si="9"/>
        <v>10402723210</v>
      </c>
      <c r="T22" s="1">
        <f t="shared" si="10"/>
        <v>5.5395906230238126</v>
      </c>
      <c r="U22" s="1">
        <f t="shared" si="11"/>
        <v>10.017147043170228</v>
      </c>
    </row>
    <row r="23" spans="4:21" x14ac:dyDescent="0.25">
      <c r="D23">
        <v>21</v>
      </c>
      <c r="E23" s="1">
        <v>400</v>
      </c>
      <c r="F23" s="7">
        <f t="shared" si="15"/>
        <v>447213.59549995791</v>
      </c>
      <c r="G23" s="1">
        <v>5900000000</v>
      </c>
      <c r="H23" s="1">
        <f t="shared" si="16"/>
        <v>5900000000</v>
      </c>
      <c r="I23" s="1">
        <f t="shared" si="16"/>
        <v>5900000000</v>
      </c>
      <c r="J23" s="1">
        <f t="shared" si="16"/>
        <v>5900000000</v>
      </c>
      <c r="K23" s="1">
        <v>5800000000</v>
      </c>
      <c r="L23" s="1">
        <v>4700000000</v>
      </c>
      <c r="M23" s="1">
        <f t="shared" si="3"/>
        <v>15941823210</v>
      </c>
      <c r="N23" s="1">
        <f t="shared" si="4"/>
        <v>15942032100</v>
      </c>
      <c r="O23" s="1">
        <f t="shared" si="5"/>
        <v>15944121000</v>
      </c>
      <c r="P23" s="1">
        <f t="shared" si="6"/>
        <v>15965010000</v>
      </c>
      <c r="Q23" s="1">
        <f t="shared" si="7"/>
        <v>15903700000</v>
      </c>
      <c r="R23" s="1">
        <f t="shared" si="8"/>
        <v>15020400000</v>
      </c>
      <c r="S23" s="1">
        <f t="shared" si="9"/>
        <v>15941823210</v>
      </c>
      <c r="T23" s="1">
        <f t="shared" si="10"/>
        <v>5.6505149978319906</v>
      </c>
      <c r="U23" s="1">
        <f t="shared" si="11"/>
        <v>10.202537988626114</v>
      </c>
    </row>
    <row r="24" spans="4:21" x14ac:dyDescent="0.25">
      <c r="E24" s="1">
        <v>500</v>
      </c>
      <c r="U24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ADCE-5FA6-4FA3-8993-3F39006CBF67}">
  <dimension ref="A1:H27"/>
  <sheetViews>
    <sheetView tabSelected="1" workbookViewId="0">
      <selection activeCell="H32" sqref="H32"/>
    </sheetView>
  </sheetViews>
  <sheetFormatPr defaultRowHeight="15" x14ac:dyDescent="0.25"/>
  <cols>
    <col min="1" max="1" width="16.42578125" customWidth="1"/>
    <col min="2" max="2" width="3" bestFit="1" customWidth="1"/>
    <col min="3" max="3" width="9.5703125" bestFit="1" customWidth="1"/>
    <col min="8" max="8" width="9.5703125" bestFit="1" customWidth="1"/>
  </cols>
  <sheetData>
    <row r="1" spans="1:8" x14ac:dyDescent="0.25">
      <c r="A1" s="8" t="s">
        <v>13</v>
      </c>
      <c r="B1" s="8"/>
      <c r="C1" s="1">
        <v>10000</v>
      </c>
      <c r="D1" s="1">
        <v>100000</v>
      </c>
      <c r="E1" s="1">
        <v>1000000</v>
      </c>
      <c r="F1" s="1">
        <v>10000000</v>
      </c>
      <c r="G1" s="1">
        <v>100000000</v>
      </c>
      <c r="H1" s="1">
        <v>1000000000</v>
      </c>
    </row>
    <row r="2" spans="1:8" x14ac:dyDescent="0.25">
      <c r="A2" t="s">
        <v>14</v>
      </c>
      <c r="B2">
        <v>0</v>
      </c>
      <c r="C2" s="1">
        <v>115</v>
      </c>
      <c r="D2" s="1">
        <v>760</v>
      </c>
      <c r="E2" s="1">
        <v>3350</v>
      </c>
      <c r="F2" s="1">
        <v>12900</v>
      </c>
      <c r="G2" s="1">
        <v>47500</v>
      </c>
      <c r="H2" s="1">
        <v>175000</v>
      </c>
    </row>
    <row r="3" spans="1:8" x14ac:dyDescent="0.25">
      <c r="B3">
        <v>1</v>
      </c>
      <c r="C3" s="1">
        <v>120</v>
      </c>
      <c r="D3" s="1">
        <v>790</v>
      </c>
      <c r="E3" s="1">
        <v>3450</v>
      </c>
      <c r="F3" s="1">
        <v>13000</v>
      </c>
      <c r="G3" s="1">
        <v>48000</v>
      </c>
      <c r="H3" s="2">
        <v>176500</v>
      </c>
    </row>
    <row r="4" spans="1:8" x14ac:dyDescent="0.25">
      <c r="B4">
        <v>2</v>
      </c>
      <c r="C4" s="1">
        <v>135</v>
      </c>
      <c r="D4" s="1">
        <v>820</v>
      </c>
      <c r="E4" s="1">
        <v>3500</v>
      </c>
      <c r="F4" s="1">
        <v>13300</v>
      </c>
      <c r="G4" s="1">
        <v>48500</v>
      </c>
      <c r="H4" s="1">
        <v>178000</v>
      </c>
    </row>
    <row r="5" spans="1:8" x14ac:dyDescent="0.25">
      <c r="B5">
        <v>3</v>
      </c>
      <c r="C5" s="1">
        <v>170</v>
      </c>
      <c r="D5" s="1">
        <v>900</v>
      </c>
      <c r="E5" s="1">
        <v>3800</v>
      </c>
      <c r="F5" s="1">
        <v>13600</v>
      </c>
      <c r="G5" s="1">
        <v>49000</v>
      </c>
      <c r="H5" s="1">
        <v>179000</v>
      </c>
    </row>
    <row r="6" spans="1:8" x14ac:dyDescent="0.25">
      <c r="B6">
        <v>4</v>
      </c>
      <c r="C6" s="1">
        <v>217</v>
      </c>
      <c r="D6" s="1">
        <v>1000</v>
      </c>
      <c r="E6" s="1">
        <v>5100</v>
      </c>
      <c r="F6" s="1">
        <v>13800</v>
      </c>
      <c r="G6" s="1">
        <v>53000</v>
      </c>
      <c r="H6" s="1">
        <v>182000</v>
      </c>
    </row>
    <row r="7" spans="1:8" x14ac:dyDescent="0.25">
      <c r="B7">
        <v>5</v>
      </c>
      <c r="C7" s="1">
        <v>310</v>
      </c>
      <c r="D7" s="1">
        <v>1200</v>
      </c>
      <c r="E7" s="1">
        <v>6700</v>
      </c>
      <c r="F7" s="1">
        <v>14500</v>
      </c>
      <c r="G7" s="1">
        <v>62000</v>
      </c>
      <c r="H7" s="1">
        <v>200000</v>
      </c>
    </row>
    <row r="8" spans="1:8" x14ac:dyDescent="0.25">
      <c r="B8">
        <v>6</v>
      </c>
      <c r="C8" s="1">
        <v>455</v>
      </c>
      <c r="D8" s="1">
        <v>1600</v>
      </c>
      <c r="E8" s="1">
        <v>9000</v>
      </c>
      <c r="F8" s="1">
        <v>17000</v>
      </c>
      <c r="G8" s="1">
        <v>76000</v>
      </c>
      <c r="H8" s="1">
        <v>230000</v>
      </c>
    </row>
    <row r="9" spans="1:8" x14ac:dyDescent="0.25">
      <c r="B9">
        <v>7</v>
      </c>
      <c r="C9" s="1">
        <v>700</v>
      </c>
      <c r="D9" s="1">
        <v>2300</v>
      </c>
      <c r="E9" s="1">
        <v>13000</v>
      </c>
      <c r="F9" s="1">
        <v>20000</v>
      </c>
      <c r="G9" s="1">
        <v>93000</v>
      </c>
      <c r="H9" s="1">
        <v>280000</v>
      </c>
    </row>
    <row r="10" spans="1:8" x14ac:dyDescent="0.25">
      <c r="B10">
        <v>8</v>
      </c>
      <c r="C10" s="1">
        <v>1100</v>
      </c>
      <c r="D10" s="1">
        <v>3150</v>
      </c>
      <c r="E10" s="1">
        <v>19000</v>
      </c>
      <c r="F10" s="1">
        <v>26000</v>
      </c>
      <c r="G10" s="1">
        <v>130000</v>
      </c>
      <c r="H10" s="1">
        <v>380000</v>
      </c>
    </row>
    <row r="11" spans="1:8" x14ac:dyDescent="0.25">
      <c r="B11">
        <v>9</v>
      </c>
      <c r="C11" s="1">
        <v>1700</v>
      </c>
      <c r="D11" s="1">
        <v>4700</v>
      </c>
      <c r="E11" s="1">
        <v>28000</v>
      </c>
      <c r="F11" s="1">
        <v>35000</v>
      </c>
      <c r="G11" s="1">
        <v>180000</v>
      </c>
      <c r="H11" s="1">
        <v>540000</v>
      </c>
    </row>
    <row r="12" spans="1:8" x14ac:dyDescent="0.25">
      <c r="B12" s="5">
        <v>10</v>
      </c>
      <c r="C12" s="1">
        <v>2650</v>
      </c>
      <c r="D12" s="1">
        <v>7200</v>
      </c>
      <c r="E12" s="1">
        <v>41000</v>
      </c>
      <c r="F12" s="1">
        <v>47000</v>
      </c>
      <c r="G12" s="1">
        <v>260000</v>
      </c>
      <c r="H12" s="1">
        <v>760000</v>
      </c>
    </row>
    <row r="13" spans="1:8" x14ac:dyDescent="0.25">
      <c r="B13">
        <v>11</v>
      </c>
      <c r="C13" s="1">
        <v>4000</v>
      </c>
      <c r="D13" s="1">
        <v>11000</v>
      </c>
      <c r="E13" s="1">
        <v>57000</v>
      </c>
      <c r="F13" s="1">
        <v>67000</v>
      </c>
      <c r="G13" s="1">
        <v>400000</v>
      </c>
      <c r="H13" s="1">
        <v>1000000</v>
      </c>
    </row>
    <row r="14" spans="1:8" x14ac:dyDescent="0.25">
      <c r="B14">
        <v>12</v>
      </c>
      <c r="C14" s="1">
        <v>6000</v>
      </c>
      <c r="D14" s="1">
        <v>16000</v>
      </c>
      <c r="E14" s="1">
        <v>83000</v>
      </c>
      <c r="F14" s="1">
        <v>98000</v>
      </c>
      <c r="G14" s="1">
        <v>620000</v>
      </c>
    </row>
    <row r="15" spans="1:8" x14ac:dyDescent="0.25">
      <c r="B15">
        <v>13</v>
      </c>
      <c r="C15" s="1">
        <v>9000</v>
      </c>
      <c r="D15" s="1">
        <v>24500</v>
      </c>
      <c r="E15" s="1">
        <v>130000</v>
      </c>
      <c r="F15" s="1">
        <v>150000</v>
      </c>
      <c r="G15" s="1">
        <v>1000000</v>
      </c>
    </row>
    <row r="16" spans="1:8" x14ac:dyDescent="0.25">
      <c r="B16">
        <v>14</v>
      </c>
      <c r="C16" s="1">
        <v>13500</v>
      </c>
      <c r="D16" s="1">
        <v>35000</v>
      </c>
      <c r="E16" s="1">
        <v>200000</v>
      </c>
      <c r="F16" s="1">
        <v>230000</v>
      </c>
    </row>
    <row r="17" spans="2:6" x14ac:dyDescent="0.25">
      <c r="B17" s="5">
        <v>15</v>
      </c>
      <c r="C17" s="9">
        <v>20500</v>
      </c>
      <c r="D17" s="9">
        <v>54000</v>
      </c>
      <c r="E17" s="1">
        <v>280000</v>
      </c>
      <c r="F17" s="1">
        <v>350000</v>
      </c>
    </row>
    <row r="18" spans="2:6" x14ac:dyDescent="0.25">
      <c r="B18" s="5">
        <v>16</v>
      </c>
      <c r="C18" s="9">
        <v>30500</v>
      </c>
      <c r="D18" s="1">
        <v>83000</v>
      </c>
      <c r="E18" s="1">
        <v>440000</v>
      </c>
      <c r="F18" s="1">
        <v>490000</v>
      </c>
    </row>
    <row r="19" spans="2:6" x14ac:dyDescent="0.25">
      <c r="B19">
        <v>17</v>
      </c>
      <c r="C19" s="1">
        <v>45000</v>
      </c>
      <c r="D19" s="1">
        <v>115000</v>
      </c>
      <c r="E19" s="1">
        <v>680000</v>
      </c>
      <c r="F19" s="1">
        <v>730000</v>
      </c>
    </row>
    <row r="20" spans="2:6" x14ac:dyDescent="0.25">
      <c r="B20">
        <v>18</v>
      </c>
      <c r="C20" s="1">
        <v>67000</v>
      </c>
      <c r="D20" s="1">
        <v>168000</v>
      </c>
      <c r="E20" s="1">
        <v>1000000</v>
      </c>
      <c r="F20" s="1">
        <v>1000000</v>
      </c>
    </row>
    <row r="21" spans="2:6" x14ac:dyDescent="0.25">
      <c r="B21">
        <v>19</v>
      </c>
      <c r="C21" s="1">
        <v>100000</v>
      </c>
      <c r="D21" s="1">
        <v>250000</v>
      </c>
      <c r="E21" s="1"/>
    </row>
    <row r="22" spans="2:6" x14ac:dyDescent="0.25">
      <c r="B22">
        <v>20</v>
      </c>
      <c r="C22" s="1">
        <v>150000</v>
      </c>
      <c r="D22" s="1">
        <v>365000</v>
      </c>
      <c r="E22" s="1"/>
    </row>
    <row r="23" spans="2:6" x14ac:dyDescent="0.25">
      <c r="B23">
        <v>21</v>
      </c>
      <c r="C23" s="1">
        <v>215000</v>
      </c>
      <c r="D23" s="1">
        <v>540000</v>
      </c>
      <c r="E23" s="1"/>
    </row>
    <row r="24" spans="2:6" x14ac:dyDescent="0.25">
      <c r="B24">
        <v>22</v>
      </c>
      <c r="C24" s="1">
        <v>320000</v>
      </c>
      <c r="D24" s="1">
        <v>800000</v>
      </c>
      <c r="E24" s="1"/>
    </row>
    <row r="25" spans="2:6" x14ac:dyDescent="0.25">
      <c r="B25">
        <v>23</v>
      </c>
      <c r="C25" s="1">
        <v>500000</v>
      </c>
      <c r="D25" s="1">
        <v>1000000</v>
      </c>
      <c r="E25" s="1"/>
    </row>
    <row r="26" spans="2:6" x14ac:dyDescent="0.25">
      <c r="B26">
        <v>24</v>
      </c>
      <c r="C26" s="1">
        <v>800000</v>
      </c>
      <c r="D26" s="1"/>
      <c r="E26" s="1"/>
    </row>
    <row r="27" spans="2:6" x14ac:dyDescent="0.25">
      <c r="B27">
        <v>25</v>
      </c>
      <c r="C27" s="1">
        <v>1000000</v>
      </c>
      <c r="D27" s="1"/>
      <c r="E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thin</vt:lpstr>
      <vt:lpstr>thick</vt:lpstr>
      <vt:lpstr>Sheet5</vt:lpstr>
    </vt:vector>
  </TitlesOfParts>
  <Company>NASA EUSO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2021-06-15T19:11:02Z</dcterms:created>
  <dcterms:modified xsi:type="dcterms:W3CDTF">2021-06-25T00:43:53Z</dcterms:modified>
</cp:coreProperties>
</file>