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SolarCruiserDose\Benchmark\"/>
    </mc:Choice>
  </mc:AlternateContent>
  <xr:revisionPtr revIDLastSave="0" documentId="8_{B3B4D104-4891-4E10-9ADC-BCDF7A2F58D1}" xr6:coauthVersionLast="45" xr6:coauthVersionMax="45" xr10:uidLastSave="{00000000-0000-0000-0000-000000000000}"/>
  <bookViews>
    <workbookView xWindow="3465" yWindow="3465" windowWidth="21600" windowHeight="11385" activeTab="2" xr2:uid="{943ED2DD-2486-438A-8478-E50F6E133359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3" l="1"/>
  <c r="H16" i="3"/>
  <c r="H15" i="3"/>
  <c r="H14" i="3"/>
  <c r="H13" i="3"/>
  <c r="H12" i="3"/>
  <c r="H11" i="3"/>
  <c r="H10" i="3"/>
  <c r="H9" i="3"/>
  <c r="H8" i="3"/>
  <c r="H7" i="3"/>
  <c r="H6" i="3"/>
  <c r="H5" i="3"/>
  <c r="F12" i="3"/>
  <c r="F13" i="3"/>
  <c r="F14" i="3"/>
  <c r="F15" i="3"/>
  <c r="F16" i="3"/>
  <c r="F17" i="3"/>
  <c r="F18" i="3"/>
  <c r="F19" i="3"/>
  <c r="F20" i="3"/>
  <c r="F21" i="3"/>
  <c r="F22" i="3"/>
  <c r="F11" i="3"/>
  <c r="F6" i="3"/>
  <c r="B3" i="3"/>
  <c r="B4" i="3"/>
  <c r="B5" i="3"/>
  <c r="B6" i="3"/>
  <c r="B7" i="3"/>
  <c r="B2" i="3"/>
  <c r="C3" i="3"/>
  <c r="C4" i="3"/>
  <c r="C5" i="3"/>
  <c r="C6" i="3"/>
  <c r="C7" i="3"/>
  <c r="C2" i="3"/>
  <c r="F3" i="3"/>
  <c r="F4" i="3"/>
  <c r="F5" i="3"/>
  <c r="F7" i="3"/>
  <c r="F8" i="3"/>
  <c r="F9" i="3"/>
  <c r="F10" i="3"/>
  <c r="F2" i="3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1" i="1"/>
</calcChain>
</file>

<file path=xl/sharedStrings.xml><?xml version="1.0" encoding="utf-8"?>
<sst xmlns="http://schemas.openxmlformats.org/spreadsheetml/2006/main" count="5" uniqueCount="5">
  <si>
    <t>mm</t>
  </si>
  <si>
    <t>ang</t>
  </si>
  <si>
    <t>MeV</t>
  </si>
  <si>
    <t>center</t>
  </si>
  <si>
    <t>1E4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</si>
</sst>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Sheet1!$I$1:$I$23</c:f>
              <c:numCache>
                <c:formatCode>0.00E+00</c:formatCode>
                <c:ptCount val="23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2.5</c:v>
                </c:pt>
                <c:pt idx="12">
                  <c:v>5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30</c:v>
                </c:pt>
                <c:pt idx="20">
                  <c:v>50</c:v>
                </c:pt>
                <c:pt idx="21">
                  <c:v>75</c:v>
                </c:pt>
                <c:pt idx="22">
                  <c:v>100</c:v>
                </c:pt>
              </c:numCache>
            </c:numRef>
          </c:xVal>
          <c:yVal>
            <c:numRef>
              <c:f>Sheet1!$O$1:$O$23</c:f>
              <c:numCache>
                <c:formatCode>0.00E+00</c:formatCode>
                <c:ptCount val="23"/>
                <c:pt idx="0">
                  <c:v>2.1844460868851112E-2</c:v>
                </c:pt>
                <c:pt idx="1">
                  <c:v>2.186999923797912E-2</c:v>
                </c:pt>
                <c:pt idx="2">
                  <c:v>2.2078233741300697E-2</c:v>
                </c:pt>
                <c:pt idx="3">
                  <c:v>2.244107200516629E-2</c:v>
                </c:pt>
                <c:pt idx="4">
                  <c:v>2.2768883175567762E-2</c:v>
                </c:pt>
                <c:pt idx="5">
                  <c:v>2.2994112113716336E-2</c:v>
                </c:pt>
                <c:pt idx="6">
                  <c:v>2.3186649776945532E-2</c:v>
                </c:pt>
                <c:pt idx="7">
                  <c:v>2.3388065678814577E-2</c:v>
                </c:pt>
                <c:pt idx="8">
                  <c:v>2.3575186321788691E-2</c:v>
                </c:pt>
                <c:pt idx="9">
                  <c:v>2.3959646910466582E-2</c:v>
                </c:pt>
                <c:pt idx="10">
                  <c:v>2.4312808087559527E-2</c:v>
                </c:pt>
                <c:pt idx="11">
                  <c:v>2.9071630399953443E-2</c:v>
                </c:pt>
                <c:pt idx="12">
                  <c:v>7.1679859278803812E-2</c:v>
                </c:pt>
                <c:pt idx="13">
                  <c:v>0.15446296084921804</c:v>
                </c:pt>
                <c:pt idx="14">
                  <c:v>0.15554929775775284</c:v>
                </c:pt>
                <c:pt idx="15">
                  <c:v>0.15260880215562994</c:v>
                </c:pt>
                <c:pt idx="16">
                  <c:v>0.14866799021192109</c:v>
                </c:pt>
                <c:pt idx="17">
                  <c:v>0.14487741935483864</c:v>
                </c:pt>
                <c:pt idx="18">
                  <c:v>0.14160659114315147</c:v>
                </c:pt>
                <c:pt idx="19">
                  <c:v>0.13028541226215654</c:v>
                </c:pt>
                <c:pt idx="20">
                  <c:v>0.11838821281649657</c:v>
                </c:pt>
                <c:pt idx="21">
                  <c:v>0.10874941754184735</c:v>
                </c:pt>
                <c:pt idx="22">
                  <c:v>0.10233066278222874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DA-4584-9F26-8EB6C41DE76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Sheet1!$I$1:$I$23</c:f>
              <c:numCache>
                <c:formatCode>0.00E+00</c:formatCode>
                <c:ptCount val="23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2.5</c:v>
                </c:pt>
                <c:pt idx="12">
                  <c:v>5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30</c:v>
                </c:pt>
                <c:pt idx="20">
                  <c:v>50</c:v>
                </c:pt>
                <c:pt idx="21">
                  <c:v>75</c:v>
                </c:pt>
                <c:pt idx="22">
                  <c:v>100</c:v>
                </c:pt>
              </c:numCache>
            </c:numRef>
          </c:xVal>
          <c:yVal>
            <c:numRef>
              <c:f>Sheet1!$P$1:$P$23</c:f>
              <c:numCache>
                <c:formatCode>0.00E+00</c:formatCode>
                <c:ptCount val="23"/>
                <c:pt idx="0">
                  <c:v>0.13700000000000001</c:v>
                </c:pt>
                <c:pt idx="1">
                  <c:v>0.13700000000000001</c:v>
                </c:pt>
                <c:pt idx="2">
                  <c:v>0.13700000000000001</c:v>
                </c:pt>
                <c:pt idx="3">
                  <c:v>0.13700000000000001</c:v>
                </c:pt>
                <c:pt idx="4">
                  <c:v>0.13700000000000001</c:v>
                </c:pt>
                <c:pt idx="5">
                  <c:v>0.13700000000000001</c:v>
                </c:pt>
                <c:pt idx="6">
                  <c:v>0.13700000000000001</c:v>
                </c:pt>
                <c:pt idx="7">
                  <c:v>0.13700000000000001</c:v>
                </c:pt>
                <c:pt idx="8">
                  <c:v>0.13700000000000001</c:v>
                </c:pt>
                <c:pt idx="9">
                  <c:v>0.13700000000000001</c:v>
                </c:pt>
                <c:pt idx="10">
                  <c:v>0.13700000000000001</c:v>
                </c:pt>
                <c:pt idx="11">
                  <c:v>0.13700000000000001</c:v>
                </c:pt>
                <c:pt idx="12">
                  <c:v>0.13700000000000001</c:v>
                </c:pt>
                <c:pt idx="13">
                  <c:v>0.13700000000000001</c:v>
                </c:pt>
                <c:pt idx="14">
                  <c:v>0.13700000000000001</c:v>
                </c:pt>
                <c:pt idx="15">
                  <c:v>0.13700000000000001</c:v>
                </c:pt>
                <c:pt idx="16">
                  <c:v>0.13700000000000001</c:v>
                </c:pt>
                <c:pt idx="17">
                  <c:v>0.13700000000000001</c:v>
                </c:pt>
                <c:pt idx="18">
                  <c:v>0.13700000000000001</c:v>
                </c:pt>
                <c:pt idx="19">
                  <c:v>0.13700000000000001</c:v>
                </c:pt>
                <c:pt idx="20">
                  <c:v>0.13700000000000001</c:v>
                </c:pt>
                <c:pt idx="21">
                  <c:v>0.13700000000000001</c:v>
                </c:pt>
                <c:pt idx="22">
                  <c:v>0.13700000000000001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DA-4584-9F26-8EB6C41DE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2175"/>
        <c:axId val="1968612703"/>
      </c:scatterChart>
      <c:valAx>
        <c:axId val="477421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12703"/>
        <c:crosses val="autoZero"/>
        <c:crossBetween val="midCat"/>
      </c:valAx>
      <c:valAx>
        <c:axId val="19686127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Sheet1!$B$1:$B$23</c:f>
              <c:numCache>
                <c:formatCode>0.00E+00</c:formatCode>
                <c:ptCount val="23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2.5</c:v>
                </c:pt>
                <c:pt idx="12">
                  <c:v>5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30</c:v>
                </c:pt>
                <c:pt idx="20">
                  <c:v>50</c:v>
                </c:pt>
                <c:pt idx="21">
                  <c:v>75</c:v>
                </c:pt>
                <c:pt idx="22">
                  <c:v>100</c:v>
                </c:pt>
              </c:numCache>
            </c:numRef>
          </c:xVal>
          <c:yVal>
            <c:numRef>
              <c:f>Sheet1!$C$1:$C$23</c:f>
              <c:numCache>
                <c:formatCode>0.00E+00</c:formatCode>
                <c:ptCount val="23"/>
                <c:pt idx="0">
                  <c:v>11911000</c:v>
                </c:pt>
                <c:pt idx="1">
                  <c:v>5134400</c:v>
                </c:pt>
                <c:pt idx="2">
                  <c:v>2852500</c:v>
                </c:pt>
                <c:pt idx="3">
                  <c:v>1211000</c:v>
                </c:pt>
                <c:pt idx="4">
                  <c:v>501730</c:v>
                </c:pt>
                <c:pt idx="5">
                  <c:v>280430</c:v>
                </c:pt>
                <c:pt idx="6">
                  <c:v>177360</c:v>
                </c:pt>
                <c:pt idx="7">
                  <c:v>121930</c:v>
                </c:pt>
                <c:pt idx="8">
                  <c:v>89089</c:v>
                </c:pt>
                <c:pt idx="9">
                  <c:v>53406</c:v>
                </c:pt>
                <c:pt idx="10">
                  <c:v>35034</c:v>
                </c:pt>
                <c:pt idx="11">
                  <c:v>3333.1</c:v>
                </c:pt>
                <c:pt idx="12">
                  <c:v>189.99</c:v>
                </c:pt>
                <c:pt idx="13">
                  <c:v>29.631</c:v>
                </c:pt>
                <c:pt idx="14">
                  <c:v>23.99</c:v>
                </c:pt>
                <c:pt idx="15">
                  <c:v>20.756</c:v>
                </c:pt>
                <c:pt idx="16">
                  <c:v>18.439</c:v>
                </c:pt>
                <c:pt idx="17">
                  <c:v>16.568000000000001</c:v>
                </c:pt>
                <c:pt idx="18">
                  <c:v>15.003</c:v>
                </c:pt>
                <c:pt idx="19">
                  <c:v>9.8729999999999993</c:v>
                </c:pt>
                <c:pt idx="20">
                  <c:v>5.1219000000000001</c:v>
                </c:pt>
                <c:pt idx="21">
                  <c:v>2.4864999999999999</c:v>
                </c:pt>
                <c:pt idx="22">
                  <c:v>1.2324999999999999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DD-4002-B2E8-B8A7827BC0E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Sheet1!$B$1:$B$23</c:f>
              <c:numCache>
                <c:formatCode>0.00E+00</c:formatCode>
                <c:ptCount val="23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2.5</c:v>
                </c:pt>
                <c:pt idx="12">
                  <c:v>5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30</c:v>
                </c:pt>
                <c:pt idx="20">
                  <c:v>50</c:v>
                </c:pt>
                <c:pt idx="21">
                  <c:v>75</c:v>
                </c:pt>
                <c:pt idx="22">
                  <c:v>100</c:v>
                </c:pt>
              </c:numCache>
            </c:numRef>
          </c:xVal>
          <c:yVal>
            <c:numRef>
              <c:f>Sheet1!$J$1:$J$23</c:f>
              <c:numCache>
                <c:formatCode>0.00E+00</c:formatCode>
                <c:ptCount val="23"/>
                <c:pt idx="0">
                  <c:v>12177000</c:v>
                </c:pt>
                <c:pt idx="1">
                  <c:v>5249200</c:v>
                </c:pt>
                <c:pt idx="2">
                  <c:v>2916900</c:v>
                </c:pt>
                <c:pt idx="3">
                  <c:v>1238800</c:v>
                </c:pt>
                <c:pt idx="4">
                  <c:v>513420</c:v>
                </c:pt>
                <c:pt idx="5">
                  <c:v>287030</c:v>
                </c:pt>
                <c:pt idx="6">
                  <c:v>181570</c:v>
                </c:pt>
                <c:pt idx="7">
                  <c:v>124850</c:v>
                </c:pt>
                <c:pt idx="8">
                  <c:v>91240</c:v>
                </c:pt>
                <c:pt idx="9">
                  <c:v>54717</c:v>
                </c:pt>
                <c:pt idx="10">
                  <c:v>35907</c:v>
                </c:pt>
                <c:pt idx="11">
                  <c:v>3432.9</c:v>
                </c:pt>
                <c:pt idx="12">
                  <c:v>204.66</c:v>
                </c:pt>
                <c:pt idx="13">
                  <c:v>35.043999999999997</c:v>
                </c:pt>
                <c:pt idx="14">
                  <c:v>28.408999999999999</c:v>
                </c:pt>
                <c:pt idx="15">
                  <c:v>24.494</c:v>
                </c:pt>
                <c:pt idx="16">
                  <c:v>21.658999999999999</c:v>
                </c:pt>
                <c:pt idx="17">
                  <c:v>19.375</c:v>
                </c:pt>
                <c:pt idx="18">
                  <c:v>17.478000000000002</c:v>
                </c:pt>
                <c:pt idx="19">
                  <c:v>11.352</c:v>
                </c:pt>
                <c:pt idx="20">
                  <c:v>5.8097000000000003</c:v>
                </c:pt>
                <c:pt idx="21">
                  <c:v>2.7898999999999998</c:v>
                </c:pt>
                <c:pt idx="22">
                  <c:v>1.373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DD-4002-B2E8-B8A7827BC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6479"/>
        <c:axId val="162006815"/>
      </c:scatterChart>
      <c:valAx>
        <c:axId val="4595647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6815"/>
        <c:crosses val="autoZero"/>
        <c:crossBetween val="midCat"/>
      </c:valAx>
      <c:valAx>
        <c:axId val="162006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16594706911636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Sheet3!$F$2:$F$16</c:f>
              <c:numCache>
                <c:formatCode>0.000E+00</c:formatCode>
                <c:ptCount val="15"/>
                <c:pt idx="0">
                  <c:v>223.60679774997897</c:v>
                </c:pt>
                <c:pt idx="1">
                  <c:v>591.6079783099616</c:v>
                </c:pt>
                <c:pt idx="2">
                  <c:v>836.66002653407554</c:v>
                </c:pt>
                <c:pt idx="3">
                  <c:v>1414.2135623730951</c:v>
                </c:pt>
                <c:pt idx="4">
                  <c:v>2449.4897427831779</c:v>
                </c:pt>
                <c:pt idx="5">
                  <c:v>3464.1016151377544</c:v>
                </c:pt>
                <c:pt idx="6">
                  <c:v>4472.1359549995796</c:v>
                </c:pt>
                <c:pt idx="7">
                  <c:v>5477.2255750516615</c:v>
                </c:pt>
                <c:pt idx="8">
                  <c:v>6480.7406984078607</c:v>
                </c:pt>
                <c:pt idx="9">
                  <c:v>8366.6002653407559</c:v>
                </c:pt>
                <c:pt idx="10">
                  <c:v>14142.135623730952</c:v>
                </c:pt>
                <c:pt idx="11">
                  <c:v>24494.89742783178</c:v>
                </c:pt>
                <c:pt idx="12">
                  <c:v>34641.016151377546</c:v>
                </c:pt>
                <c:pt idx="13">
                  <c:v>44721.359549995796</c:v>
                </c:pt>
                <c:pt idx="14">
                  <c:v>54772.255750516611</c:v>
                </c:pt>
              </c:numCache>
            </c:numRef>
          </c:xVal>
          <c:yVal>
            <c:numRef>
              <c:f>Sheet3!$G$2:$G$16</c:f>
              <c:numCache>
                <c:formatCode>0.00E+00</c:formatCode>
                <c:ptCount val="15"/>
                <c:pt idx="0">
                  <c:v>15000</c:v>
                </c:pt>
                <c:pt idx="1">
                  <c:v>85000</c:v>
                </c:pt>
                <c:pt idx="2">
                  <c:v>150000</c:v>
                </c:pt>
                <c:pt idx="3">
                  <c:v>350000</c:v>
                </c:pt>
                <c:pt idx="4">
                  <c:v>800000</c:v>
                </c:pt>
                <c:pt idx="5">
                  <c:v>1400000</c:v>
                </c:pt>
                <c:pt idx="6">
                  <c:v>2000000</c:v>
                </c:pt>
                <c:pt idx="7">
                  <c:v>2800000</c:v>
                </c:pt>
                <c:pt idx="8">
                  <c:v>3700000</c:v>
                </c:pt>
                <c:pt idx="9">
                  <c:v>5600000</c:v>
                </c:pt>
                <c:pt idx="10">
                  <c:v>14000000</c:v>
                </c:pt>
                <c:pt idx="11">
                  <c:v>37000000</c:v>
                </c:pt>
                <c:pt idx="12">
                  <c:v>67000000</c:v>
                </c:pt>
                <c:pt idx="13">
                  <c:v>110000000</c:v>
                </c:pt>
                <c:pt idx="14">
                  <c:v>160000000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C7-4C89-B9D1-BBD43DC85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45391"/>
        <c:axId val="1846679583"/>
      </c:scatterChart>
      <c:valAx>
        <c:axId val="1468453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79583"/>
        <c:crosses val="autoZero"/>
        <c:crossBetween val="midCat"/>
      </c:valAx>
      <c:valAx>
        <c:axId val="18466795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390525</xdr:colOff>
      <xdr:row>8</xdr:row>
      <xdr:rowOff>33337</xdr:rowOff>
    </xdr:from>
    <xdr:to>
      <xdr:col>28</xdr:col>
      <xdr:colOff>85725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F2386-C9F1-45F3-8AA7-8AACA6C79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11</xdr:row>
      <xdr:rowOff>166687</xdr:rowOff>
    </xdr:from>
    <xdr:to>
      <xdr:col>15</xdr:col>
      <xdr:colOff>457200</xdr:colOff>
      <xdr:row>30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7D42ED-C4E5-4B7B-817C-7C540FB3C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8</xdr:row>
      <xdr:rowOff>138112</xdr:rowOff>
    </xdr:from>
    <xdr:to>
      <xdr:col>22</xdr:col>
      <xdr:colOff>28575</xdr:colOff>
      <xdr:row>23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B880E-ABB3-4360-853D-EEBBA9B06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053-F6CB-48E0-9AE8-A9827FD64AF6}">
  <dimension ref="B1:P23"/>
  <sheetViews>
    <sheetView workbookViewId="0">
      <selection activeCell="S21" sqref="S21"/>
    </sheetView>
  </sheetViews>
  <sheetFormatPr defaultRowHeight="15" x14ac:dyDescent="0.25"/>
  <sheetData>
    <row r="1" spans="2:16" x14ac:dyDescent="0.25">
      <c r="B1" s="1">
        <v>0.01</v>
      </c>
      <c r="C1" s="1">
        <v>11911000</v>
      </c>
      <c r="D1" s="1">
        <v>11791000</v>
      </c>
      <c r="E1" s="1">
        <v>12333</v>
      </c>
      <c r="F1" s="1">
        <v>106760</v>
      </c>
      <c r="I1" s="1">
        <v>0.01</v>
      </c>
      <c r="J1" s="1">
        <v>12177000</v>
      </c>
      <c r="K1" s="1">
        <v>12052000</v>
      </c>
      <c r="L1" s="1">
        <v>12817</v>
      </c>
      <c r="M1" s="1">
        <v>112460</v>
      </c>
      <c r="O1" s="1">
        <f>ABS(C1-J1)/J1</f>
        <v>2.1844460868851112E-2</v>
      </c>
      <c r="P1" s="1">
        <v>0.13700000000000001</v>
      </c>
    </row>
    <row r="2" spans="2:16" x14ac:dyDescent="0.25">
      <c r="B2" s="1">
        <v>0.03</v>
      </c>
      <c r="C2" s="1">
        <v>5134400</v>
      </c>
      <c r="D2" s="1">
        <v>5118700</v>
      </c>
      <c r="E2" s="1">
        <v>8649.6</v>
      </c>
      <c r="F2" s="1">
        <v>7062.3</v>
      </c>
      <c r="I2" s="1">
        <v>0.03</v>
      </c>
      <c r="J2" s="1">
        <v>5249200</v>
      </c>
      <c r="K2" s="1">
        <v>5232600</v>
      </c>
      <c r="L2" s="1">
        <v>9295.6</v>
      </c>
      <c r="M2" s="1">
        <v>7340.4</v>
      </c>
      <c r="O2" s="1">
        <f t="shared" ref="O2:O23" si="0">ABS(C2-J2)/J2</f>
        <v>2.186999923797912E-2</v>
      </c>
      <c r="P2" s="1">
        <v>0.13700000000000001</v>
      </c>
    </row>
    <row r="3" spans="2:16" x14ac:dyDescent="0.25">
      <c r="B3" s="1">
        <v>0.05</v>
      </c>
      <c r="C3" s="1">
        <v>2852500</v>
      </c>
      <c r="D3" s="1">
        <v>2845500</v>
      </c>
      <c r="E3" s="1">
        <v>5645.4</v>
      </c>
      <c r="F3" s="1">
        <v>1360.4</v>
      </c>
      <c r="I3" s="1">
        <v>0.05</v>
      </c>
      <c r="J3" s="1">
        <v>2916900</v>
      </c>
      <c r="K3" s="1">
        <v>2909300</v>
      </c>
      <c r="L3" s="1">
        <v>6233.3</v>
      </c>
      <c r="M3" s="1">
        <v>1407.3</v>
      </c>
      <c r="O3" s="1">
        <f t="shared" si="0"/>
        <v>2.2078233741300697E-2</v>
      </c>
      <c r="P3" s="1">
        <v>0.13700000000000001</v>
      </c>
    </row>
    <row r="4" spans="2:16" x14ac:dyDescent="0.25">
      <c r="B4" s="1">
        <v>0.1</v>
      </c>
      <c r="C4" s="1">
        <v>1211000</v>
      </c>
      <c r="D4" s="1">
        <v>1208100</v>
      </c>
      <c r="E4" s="1">
        <v>2813.1</v>
      </c>
      <c r="F4" s="1">
        <v>130.56</v>
      </c>
      <c r="I4" s="1">
        <v>0.1</v>
      </c>
      <c r="J4" s="1">
        <v>1238800</v>
      </c>
      <c r="K4" s="1">
        <v>1235400</v>
      </c>
      <c r="L4" s="1">
        <v>3233.8</v>
      </c>
      <c r="M4" s="1">
        <v>135.25</v>
      </c>
      <c r="O4" s="1">
        <f t="shared" si="0"/>
        <v>2.244107200516629E-2</v>
      </c>
      <c r="P4" s="1">
        <v>0.13700000000000001</v>
      </c>
    </row>
    <row r="5" spans="2:16" x14ac:dyDescent="0.25">
      <c r="B5" s="1">
        <v>0.2</v>
      </c>
      <c r="C5" s="1">
        <v>501730</v>
      </c>
      <c r="D5" s="1">
        <v>500370</v>
      </c>
      <c r="E5" s="1">
        <v>1359.7</v>
      </c>
      <c r="F5" s="1">
        <v>0.59180999999999995</v>
      </c>
      <c r="I5" s="1">
        <v>0.2</v>
      </c>
      <c r="J5" s="1">
        <v>513420</v>
      </c>
      <c r="K5" s="1">
        <v>511800</v>
      </c>
      <c r="L5" s="1">
        <v>1619</v>
      </c>
      <c r="M5" s="1">
        <v>0.60995999999999995</v>
      </c>
      <c r="O5" s="1">
        <f t="shared" si="0"/>
        <v>2.2768883175567762E-2</v>
      </c>
      <c r="P5" s="1">
        <v>0.13700000000000001</v>
      </c>
    </row>
    <row r="6" spans="2:16" x14ac:dyDescent="0.25">
      <c r="B6" s="1">
        <v>0.3</v>
      </c>
      <c r="C6" s="1">
        <v>280430</v>
      </c>
      <c r="D6" s="1">
        <v>279550</v>
      </c>
      <c r="E6" s="1">
        <v>880.41</v>
      </c>
      <c r="F6" s="1">
        <v>7.1761000000000004E-3</v>
      </c>
      <c r="I6" s="1">
        <v>0.3</v>
      </c>
      <c r="J6" s="1">
        <v>287030</v>
      </c>
      <c r="K6" s="1">
        <v>285970</v>
      </c>
      <c r="L6" s="1">
        <v>1065</v>
      </c>
      <c r="M6" s="1">
        <v>7.4045999999999999E-3</v>
      </c>
      <c r="O6" s="1">
        <f t="shared" si="0"/>
        <v>2.2994112113716336E-2</v>
      </c>
      <c r="P6" s="1">
        <v>0.13700000000000001</v>
      </c>
    </row>
    <row r="7" spans="2:16" x14ac:dyDescent="0.25">
      <c r="B7" s="1">
        <v>0.4</v>
      </c>
      <c r="C7" s="1">
        <v>177360</v>
      </c>
      <c r="D7" s="1">
        <v>176710</v>
      </c>
      <c r="E7" s="1">
        <v>643.59</v>
      </c>
      <c r="F7" s="1">
        <v>1.0089000000000001E-3</v>
      </c>
      <c r="I7" s="1">
        <v>0.4</v>
      </c>
      <c r="J7" s="1">
        <v>181570</v>
      </c>
      <c r="K7" s="1">
        <v>180780</v>
      </c>
      <c r="L7" s="1">
        <v>785.61</v>
      </c>
      <c r="M7" s="1">
        <v>1.0349000000000001E-3</v>
      </c>
      <c r="O7" s="1">
        <f t="shared" si="0"/>
        <v>2.3186649776945532E-2</v>
      </c>
      <c r="P7" s="1">
        <v>0.13700000000000001</v>
      </c>
    </row>
    <row r="8" spans="2:16" x14ac:dyDescent="0.25">
      <c r="B8" s="1">
        <v>0.5</v>
      </c>
      <c r="C8" s="1">
        <v>121930</v>
      </c>
      <c r="D8" s="1">
        <v>121420</v>
      </c>
      <c r="E8" s="1">
        <v>509.78</v>
      </c>
      <c r="F8" s="1">
        <v>3.5420999999999998E-4</v>
      </c>
      <c r="I8" s="1">
        <v>0.5</v>
      </c>
      <c r="J8" s="1">
        <v>124850</v>
      </c>
      <c r="K8" s="1">
        <v>124220</v>
      </c>
      <c r="L8" s="1">
        <v>626.42999999999995</v>
      </c>
      <c r="M8" s="1">
        <v>3.6371E-4</v>
      </c>
      <c r="O8" s="1">
        <f t="shared" si="0"/>
        <v>2.3388065678814577E-2</v>
      </c>
      <c r="P8" s="1">
        <v>0.13700000000000001</v>
      </c>
    </row>
    <row r="9" spans="2:16" x14ac:dyDescent="0.25">
      <c r="B9" s="1">
        <v>0.6</v>
      </c>
      <c r="C9" s="1">
        <v>89089</v>
      </c>
      <c r="D9" s="1">
        <v>88667</v>
      </c>
      <c r="E9" s="1">
        <v>421.6</v>
      </c>
      <c r="F9" s="1">
        <v>3.4190999999999998E-5</v>
      </c>
      <c r="I9" s="1">
        <v>0.6</v>
      </c>
      <c r="J9" s="1">
        <v>91240</v>
      </c>
      <c r="K9" s="1">
        <v>90720</v>
      </c>
      <c r="L9" s="1">
        <v>520.69000000000005</v>
      </c>
      <c r="M9" s="1">
        <v>3.5363E-5</v>
      </c>
      <c r="O9" s="1">
        <f t="shared" si="0"/>
        <v>2.3575186321788691E-2</v>
      </c>
      <c r="P9" s="1">
        <v>0.13700000000000001</v>
      </c>
    </row>
    <row r="10" spans="2:16" x14ac:dyDescent="0.25">
      <c r="B10" s="1">
        <v>0.8</v>
      </c>
      <c r="C10" s="1">
        <v>53406</v>
      </c>
      <c r="D10" s="1">
        <v>53093</v>
      </c>
      <c r="E10" s="1">
        <v>312.92</v>
      </c>
      <c r="F10" s="1">
        <v>0</v>
      </c>
      <c r="I10" s="1">
        <v>0.8</v>
      </c>
      <c r="J10" s="1">
        <v>54717</v>
      </c>
      <c r="K10" s="1">
        <v>54328</v>
      </c>
      <c r="L10" s="1">
        <v>388.74</v>
      </c>
      <c r="M10" s="1">
        <v>0</v>
      </c>
      <c r="O10" s="1">
        <f t="shared" si="0"/>
        <v>2.3959646910466582E-2</v>
      </c>
      <c r="P10" s="1">
        <v>0.13700000000000001</v>
      </c>
    </row>
    <row r="11" spans="2:16" x14ac:dyDescent="0.25">
      <c r="B11" s="1">
        <v>1</v>
      </c>
      <c r="C11" s="1">
        <v>35034</v>
      </c>
      <c r="D11" s="1">
        <v>34787</v>
      </c>
      <c r="E11" s="1">
        <v>247.59</v>
      </c>
      <c r="F11" s="1">
        <v>0</v>
      </c>
      <c r="I11" s="1">
        <v>1</v>
      </c>
      <c r="J11" s="1">
        <v>35907</v>
      </c>
      <c r="K11" s="1">
        <v>35599</v>
      </c>
      <c r="L11" s="1">
        <v>308.32</v>
      </c>
      <c r="M11" s="1">
        <v>0</v>
      </c>
      <c r="O11" s="1">
        <f t="shared" si="0"/>
        <v>2.4312808087559527E-2</v>
      </c>
      <c r="P11" s="1">
        <v>0.13700000000000001</v>
      </c>
    </row>
    <row r="12" spans="2:16" x14ac:dyDescent="0.25">
      <c r="B12" s="1">
        <v>2.5</v>
      </c>
      <c r="C12" s="1">
        <v>3333.1</v>
      </c>
      <c r="D12" s="1">
        <v>3238.9</v>
      </c>
      <c r="E12" s="1">
        <v>94.138999999999996</v>
      </c>
      <c r="F12" s="1">
        <v>0</v>
      </c>
      <c r="I12" s="1">
        <v>2.5</v>
      </c>
      <c r="J12" s="1">
        <v>3432.9</v>
      </c>
      <c r="K12" s="1">
        <v>3316</v>
      </c>
      <c r="L12" s="1">
        <v>116.98</v>
      </c>
      <c r="M12" s="1">
        <v>0</v>
      </c>
      <c r="O12" s="1">
        <f t="shared" si="0"/>
        <v>2.9071630399953443E-2</v>
      </c>
      <c r="P12" s="1">
        <v>0.13700000000000001</v>
      </c>
    </row>
    <row r="13" spans="2:16" x14ac:dyDescent="0.25">
      <c r="B13" s="1">
        <v>5</v>
      </c>
      <c r="C13" s="1">
        <v>189.99</v>
      </c>
      <c r="D13" s="1">
        <v>140.71</v>
      </c>
      <c r="E13" s="1">
        <v>49.284999999999997</v>
      </c>
      <c r="F13" s="1">
        <v>0</v>
      </c>
      <c r="I13" s="1">
        <v>5</v>
      </c>
      <c r="J13" s="1">
        <v>204.66</v>
      </c>
      <c r="K13" s="1">
        <v>144.16</v>
      </c>
      <c r="L13" s="1">
        <v>60.496000000000002</v>
      </c>
      <c r="M13" s="1">
        <v>0</v>
      </c>
      <c r="O13" s="1">
        <f t="shared" si="0"/>
        <v>7.1679859278803812E-2</v>
      </c>
      <c r="P13" s="1">
        <v>0.13700000000000001</v>
      </c>
    </row>
    <row r="14" spans="2:16" x14ac:dyDescent="0.25">
      <c r="B14" s="1">
        <v>10</v>
      </c>
      <c r="C14" s="1">
        <v>29.631</v>
      </c>
      <c r="D14" s="1">
        <v>2.1943999999999999</v>
      </c>
      <c r="E14" s="1">
        <v>27.437000000000001</v>
      </c>
      <c r="F14" s="1">
        <v>0</v>
      </c>
      <c r="I14" s="1">
        <v>10</v>
      </c>
      <c r="J14" s="1">
        <v>35.043999999999997</v>
      </c>
      <c r="K14" s="1">
        <v>2.2490000000000001</v>
      </c>
      <c r="L14" s="1">
        <v>32.795000000000002</v>
      </c>
      <c r="M14" s="1">
        <v>0</v>
      </c>
      <c r="O14" s="1">
        <f t="shared" si="0"/>
        <v>0.15446296084921804</v>
      </c>
      <c r="P14" s="1">
        <v>0.13700000000000001</v>
      </c>
    </row>
    <row r="15" spans="2:16" x14ac:dyDescent="0.25">
      <c r="B15" s="1">
        <v>12</v>
      </c>
      <c r="C15" s="1">
        <v>23.99</v>
      </c>
      <c r="D15" s="1">
        <v>0.39212000000000002</v>
      </c>
      <c r="E15" s="1">
        <v>23.597000000000001</v>
      </c>
      <c r="F15" s="1">
        <v>0</v>
      </c>
      <c r="I15" s="1">
        <v>12</v>
      </c>
      <c r="J15" s="1">
        <v>28.408999999999999</v>
      </c>
      <c r="K15" s="1">
        <v>0.40150000000000002</v>
      </c>
      <c r="L15" s="1">
        <v>28.007999999999999</v>
      </c>
      <c r="M15" s="1">
        <v>0</v>
      </c>
      <c r="O15" s="1">
        <f t="shared" si="0"/>
        <v>0.15554929775775284</v>
      </c>
      <c r="P15" s="1">
        <v>0.13700000000000001</v>
      </c>
    </row>
    <row r="16" spans="2:16" x14ac:dyDescent="0.25">
      <c r="B16" s="1">
        <v>14</v>
      </c>
      <c r="C16" s="1">
        <v>20.756</v>
      </c>
      <c r="D16" s="1">
        <v>3.2994000000000002E-2</v>
      </c>
      <c r="E16" s="1">
        <v>20.722999999999999</v>
      </c>
      <c r="F16" s="1">
        <v>0</v>
      </c>
      <c r="I16" s="1">
        <v>14</v>
      </c>
      <c r="J16" s="1">
        <v>24.494</v>
      </c>
      <c r="K16" s="1">
        <v>3.3801999999999999E-2</v>
      </c>
      <c r="L16" s="1">
        <v>24.460999999999999</v>
      </c>
      <c r="M16" s="1">
        <v>0</v>
      </c>
      <c r="O16" s="1">
        <f t="shared" si="0"/>
        <v>0.15260880215562994</v>
      </c>
      <c r="P16" s="1">
        <v>0.13700000000000001</v>
      </c>
    </row>
    <row r="17" spans="2:16" x14ac:dyDescent="0.25">
      <c r="B17" s="1">
        <v>16</v>
      </c>
      <c r="C17" s="1">
        <v>18.439</v>
      </c>
      <c r="D17" s="1">
        <v>5.6420000000000005E-4</v>
      </c>
      <c r="E17" s="1">
        <v>18.439</v>
      </c>
      <c r="F17" s="1">
        <v>0</v>
      </c>
      <c r="I17" s="1">
        <v>16</v>
      </c>
      <c r="J17" s="1">
        <v>21.658999999999999</v>
      </c>
      <c r="K17" s="1">
        <v>5.7835000000000004E-4</v>
      </c>
      <c r="L17" s="1">
        <v>21.658000000000001</v>
      </c>
      <c r="M17" s="1">
        <v>0</v>
      </c>
      <c r="O17" s="1">
        <f t="shared" si="0"/>
        <v>0.14866799021192109</v>
      </c>
      <c r="P17" s="1">
        <v>0.13700000000000001</v>
      </c>
    </row>
    <row r="18" spans="2:16" x14ac:dyDescent="0.25">
      <c r="B18" s="1">
        <v>18</v>
      </c>
      <c r="C18" s="1">
        <v>16.568000000000001</v>
      </c>
      <c r="D18" s="1">
        <v>1.3799E-5</v>
      </c>
      <c r="E18" s="1">
        <v>16.568000000000001</v>
      </c>
      <c r="F18" s="1">
        <v>0</v>
      </c>
      <c r="I18" s="1">
        <v>18</v>
      </c>
      <c r="J18" s="1">
        <v>19.375</v>
      </c>
      <c r="K18" s="1">
        <v>1.3995999999999999E-5</v>
      </c>
      <c r="L18" s="1">
        <v>19.375</v>
      </c>
      <c r="M18" s="1">
        <v>0</v>
      </c>
      <c r="O18" s="1">
        <f t="shared" si="0"/>
        <v>0.14487741935483864</v>
      </c>
      <c r="P18" s="1">
        <v>0.13700000000000001</v>
      </c>
    </row>
    <row r="19" spans="2:16" x14ac:dyDescent="0.25">
      <c r="B19" s="1">
        <v>20</v>
      </c>
      <c r="C19" s="1">
        <v>15.003</v>
      </c>
      <c r="D19" s="1">
        <v>6.5511000000000005E-7</v>
      </c>
      <c r="E19" s="1">
        <v>15.003</v>
      </c>
      <c r="F19" s="1">
        <v>0</v>
      </c>
      <c r="I19" s="1">
        <v>20</v>
      </c>
      <c r="J19" s="1">
        <v>17.478000000000002</v>
      </c>
      <c r="K19" s="1">
        <v>6.6349000000000002E-7</v>
      </c>
      <c r="L19" s="1">
        <v>17.478000000000002</v>
      </c>
      <c r="M19" s="1">
        <v>0</v>
      </c>
      <c r="O19" s="1">
        <f t="shared" si="0"/>
        <v>0.14160659114315147</v>
      </c>
      <c r="P19" s="1">
        <v>0.13700000000000001</v>
      </c>
    </row>
    <row r="20" spans="2:16" x14ac:dyDescent="0.25">
      <c r="B20" s="1">
        <v>30</v>
      </c>
      <c r="C20" s="1">
        <v>9.8729999999999993</v>
      </c>
      <c r="D20" s="1">
        <v>0</v>
      </c>
      <c r="E20" s="1">
        <v>9.8729999999999993</v>
      </c>
      <c r="F20" s="1">
        <v>0</v>
      </c>
      <c r="I20" s="1">
        <v>30</v>
      </c>
      <c r="J20" s="1">
        <v>11.352</v>
      </c>
      <c r="K20" s="1">
        <v>0</v>
      </c>
      <c r="L20" s="1">
        <v>11.352</v>
      </c>
      <c r="M20" s="1">
        <v>0</v>
      </c>
      <c r="O20" s="1">
        <f t="shared" si="0"/>
        <v>0.13028541226215654</v>
      </c>
      <c r="P20" s="1">
        <v>0.13700000000000001</v>
      </c>
    </row>
    <row r="21" spans="2:16" x14ac:dyDescent="0.25">
      <c r="B21" s="1">
        <v>50</v>
      </c>
      <c r="C21" s="1">
        <v>5.1219000000000001</v>
      </c>
      <c r="D21" s="1">
        <v>0</v>
      </c>
      <c r="E21" s="1">
        <v>5.1219000000000001</v>
      </c>
      <c r="F21" s="1">
        <v>0</v>
      </c>
      <c r="I21" s="1">
        <v>50</v>
      </c>
      <c r="J21" s="1">
        <v>5.8097000000000003</v>
      </c>
      <c r="K21" s="1">
        <v>0</v>
      </c>
      <c r="L21" s="1">
        <v>5.8097000000000003</v>
      </c>
      <c r="M21" s="1">
        <v>0</v>
      </c>
      <c r="O21" s="1">
        <f t="shared" si="0"/>
        <v>0.11838821281649657</v>
      </c>
      <c r="P21" s="1">
        <v>0.13700000000000001</v>
      </c>
    </row>
    <row r="22" spans="2:16" x14ac:dyDescent="0.25">
      <c r="B22" s="1">
        <v>75</v>
      </c>
      <c r="C22" s="1">
        <v>2.4864999999999999</v>
      </c>
      <c r="D22" s="1">
        <v>0</v>
      </c>
      <c r="E22" s="1">
        <v>2.4864999999999999</v>
      </c>
      <c r="F22" s="1">
        <v>0</v>
      </c>
      <c r="I22" s="1">
        <v>75</v>
      </c>
      <c r="J22" s="1">
        <v>2.7898999999999998</v>
      </c>
      <c r="K22" s="1">
        <v>0</v>
      </c>
      <c r="L22" s="1">
        <v>2.7898999999999998</v>
      </c>
      <c r="M22" s="1">
        <v>0</v>
      </c>
      <c r="O22" s="1">
        <f t="shared" si="0"/>
        <v>0.10874941754184735</v>
      </c>
      <c r="P22" s="1">
        <v>0.13700000000000001</v>
      </c>
    </row>
    <row r="23" spans="2:16" x14ac:dyDescent="0.25">
      <c r="B23" s="1">
        <v>100</v>
      </c>
      <c r="C23" s="1">
        <v>1.2324999999999999</v>
      </c>
      <c r="D23" s="1">
        <v>0</v>
      </c>
      <c r="E23" s="1">
        <v>1.2324999999999999</v>
      </c>
      <c r="F23" s="1">
        <v>0</v>
      </c>
      <c r="I23" s="1">
        <v>100</v>
      </c>
      <c r="J23" s="1">
        <v>1.373</v>
      </c>
      <c r="K23" s="1">
        <v>0</v>
      </c>
      <c r="L23" s="1">
        <v>1.373</v>
      </c>
      <c r="M23" s="1">
        <v>0</v>
      </c>
      <c r="O23" s="1">
        <f t="shared" si="0"/>
        <v>0.10233066278222874</v>
      </c>
      <c r="P23" s="1">
        <v>0.13700000000000001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5C66-5BAF-4F9E-8630-CF14A381FE3F}">
  <dimension ref="A1:R30"/>
  <sheetViews>
    <sheetView workbookViewId="0">
      <selection activeCell="P1" sqref="P1:P22"/>
    </sheetView>
  </sheetViews>
  <sheetFormatPr defaultRowHeight="15" x14ac:dyDescent="0.25"/>
  <sheetData>
    <row r="1" spans="1:18" x14ac:dyDescent="0.25">
      <c r="A1" s="1">
        <v>0.04</v>
      </c>
      <c r="B1" s="1">
        <v>27400000000</v>
      </c>
      <c r="C1" s="1">
        <v>215000000000</v>
      </c>
      <c r="E1" s="1">
        <v>0.1</v>
      </c>
      <c r="F1" s="1">
        <v>166000000</v>
      </c>
      <c r="G1" s="1">
        <v>656000000</v>
      </c>
      <c r="I1" s="1">
        <v>1E-3</v>
      </c>
      <c r="J1" s="1">
        <v>1820</v>
      </c>
      <c r="K1" s="1">
        <v>2.0699999999999901</v>
      </c>
      <c r="L1" s="1">
        <v>942</v>
      </c>
      <c r="M1" s="1">
        <v>2760</v>
      </c>
      <c r="P1" s="1">
        <v>0.1</v>
      </c>
      <c r="Q1" s="1">
        <v>6887000</v>
      </c>
      <c r="R1" s="1">
        <v>27452000</v>
      </c>
    </row>
    <row r="2" spans="1:18" x14ac:dyDescent="0.25">
      <c r="A2" s="1">
        <v>0.1</v>
      </c>
      <c r="B2" s="1">
        <v>16400000000</v>
      </c>
      <c r="C2" s="1">
        <v>152000000000</v>
      </c>
      <c r="E2" s="1">
        <v>0.5</v>
      </c>
      <c r="F2" s="1">
        <v>54000000</v>
      </c>
      <c r="G2" s="1">
        <v>98900000</v>
      </c>
      <c r="I2" s="1">
        <v>5.0000000000000001E-3</v>
      </c>
      <c r="J2" s="1">
        <v>1870</v>
      </c>
      <c r="K2" s="1">
        <v>2.4300000000000002</v>
      </c>
      <c r="L2" s="1">
        <v>217</v>
      </c>
      <c r="M2" s="1">
        <v>2090</v>
      </c>
      <c r="P2" s="1">
        <v>0.5</v>
      </c>
      <c r="Q2" s="1">
        <v>190690</v>
      </c>
      <c r="R2" s="1">
        <v>6029900</v>
      </c>
    </row>
    <row r="3" spans="1:18" x14ac:dyDescent="0.25">
      <c r="A3" s="1">
        <v>0.2</v>
      </c>
      <c r="B3" s="1">
        <v>6440000000</v>
      </c>
      <c r="C3" s="1">
        <v>67200000000</v>
      </c>
      <c r="E3" s="1">
        <v>0.69999999999999896</v>
      </c>
      <c r="F3" s="1">
        <v>39600000</v>
      </c>
      <c r="G3" s="1">
        <v>52700000</v>
      </c>
      <c r="I3" s="1">
        <v>0.01</v>
      </c>
      <c r="J3" s="1">
        <v>2050</v>
      </c>
      <c r="K3" s="1">
        <v>2.6099999999999901</v>
      </c>
      <c r="L3" s="1">
        <v>110</v>
      </c>
      <c r="M3" s="1">
        <v>2160</v>
      </c>
      <c r="P3" s="1">
        <v>0.7</v>
      </c>
      <c r="Q3" s="1">
        <v>55797</v>
      </c>
      <c r="R3" s="1">
        <v>457230</v>
      </c>
    </row>
    <row r="4" spans="1:18" x14ac:dyDescent="0.25">
      <c r="A4" s="1">
        <v>0.29999999999999899</v>
      </c>
      <c r="B4" s="1">
        <v>2960000000</v>
      </c>
      <c r="C4" s="1">
        <v>24100000000</v>
      </c>
      <c r="E4" s="1">
        <v>1</v>
      </c>
      <c r="F4" s="1">
        <v>28900000</v>
      </c>
      <c r="G4" s="1">
        <v>28300000</v>
      </c>
      <c r="I4" s="1">
        <v>2.5000000000000001E-2</v>
      </c>
      <c r="J4" s="1">
        <v>1740</v>
      </c>
      <c r="K4" s="1">
        <v>2.75999999999999</v>
      </c>
      <c r="L4" s="1">
        <v>43.799999999999898</v>
      </c>
      <c r="M4" s="1">
        <v>1790</v>
      </c>
      <c r="P4" s="1">
        <v>1</v>
      </c>
      <c r="Q4" s="1">
        <v>16379</v>
      </c>
      <c r="R4" s="1">
        <v>104620</v>
      </c>
    </row>
    <row r="5" spans="1:18" x14ac:dyDescent="0.25">
      <c r="A5" s="1">
        <v>0.4</v>
      </c>
      <c r="B5" s="1">
        <v>1620000000</v>
      </c>
      <c r="C5" s="1">
        <v>9910000000</v>
      </c>
      <c r="E5" s="1">
        <v>2</v>
      </c>
      <c r="F5" s="1">
        <v>16400000</v>
      </c>
      <c r="G5" s="1">
        <v>7550000</v>
      </c>
      <c r="I5" s="1">
        <v>0.05</v>
      </c>
      <c r="J5" s="1">
        <v>1250</v>
      </c>
      <c r="K5" s="1">
        <v>2.3599999999999901</v>
      </c>
      <c r="L5" s="1">
        <v>21.8</v>
      </c>
      <c r="M5" s="1">
        <v>1280</v>
      </c>
      <c r="P5" s="1">
        <v>2</v>
      </c>
      <c r="Q5" s="1">
        <v>1026.5</v>
      </c>
      <c r="R5" s="1">
        <v>8058.2</v>
      </c>
    </row>
    <row r="6" spans="1:18" x14ac:dyDescent="0.25">
      <c r="A6" s="1">
        <v>0.5</v>
      </c>
      <c r="B6" s="1">
        <v>981000000</v>
      </c>
      <c r="C6" s="1">
        <v>4510000000</v>
      </c>
      <c r="E6" s="1">
        <v>3</v>
      </c>
      <c r="F6" s="1">
        <v>12200000</v>
      </c>
      <c r="G6" s="1">
        <v>3340000</v>
      </c>
      <c r="I6" s="1">
        <v>0.1</v>
      </c>
      <c r="J6" s="1">
        <v>655</v>
      </c>
      <c r="K6" s="1">
        <v>1.36</v>
      </c>
      <c r="L6" s="1">
        <v>10.5999999999999</v>
      </c>
      <c r="M6" s="1">
        <v>667</v>
      </c>
      <c r="P6" s="1">
        <v>3</v>
      </c>
      <c r="Q6" s="1">
        <v>262.36</v>
      </c>
      <c r="R6" s="1">
        <v>510.94</v>
      </c>
    </row>
    <row r="7" spans="1:18" x14ac:dyDescent="0.25">
      <c r="A7" s="1">
        <v>0.59999999999999898</v>
      </c>
      <c r="B7" s="1">
        <v>721000000</v>
      </c>
      <c r="C7" s="1">
        <v>2190000000</v>
      </c>
      <c r="E7" s="1">
        <v>4</v>
      </c>
      <c r="F7" s="1">
        <v>9760000</v>
      </c>
      <c r="G7" s="1">
        <v>1900000</v>
      </c>
      <c r="I7" s="1">
        <v>0.2</v>
      </c>
      <c r="J7" s="1">
        <v>269</v>
      </c>
      <c r="K7" s="1">
        <v>0.68300000000000005</v>
      </c>
      <c r="L7" s="1">
        <v>5.12</v>
      </c>
      <c r="M7" s="1">
        <v>275</v>
      </c>
      <c r="P7" s="1">
        <v>4</v>
      </c>
      <c r="Q7" s="1">
        <v>4.6078000000000001</v>
      </c>
      <c r="R7" s="1">
        <v>130.59</v>
      </c>
    </row>
    <row r="8" spans="1:18" x14ac:dyDescent="0.25">
      <c r="A8" s="1">
        <v>0.69999999999999896</v>
      </c>
      <c r="B8" s="1">
        <v>543000000</v>
      </c>
      <c r="C8" s="1">
        <v>1450000000</v>
      </c>
      <c r="E8" s="1">
        <v>5</v>
      </c>
      <c r="F8" s="1">
        <v>8440000</v>
      </c>
      <c r="G8" s="1">
        <v>1130000</v>
      </c>
      <c r="I8" s="1">
        <v>0.29999999999999899</v>
      </c>
      <c r="J8" s="1">
        <v>139</v>
      </c>
      <c r="K8" s="1">
        <v>0.41899999999999898</v>
      </c>
      <c r="L8" s="1">
        <v>3.41</v>
      </c>
      <c r="M8" s="1">
        <v>143</v>
      </c>
      <c r="P8" s="1">
        <v>5</v>
      </c>
      <c r="Q8" s="1">
        <v>1.1752</v>
      </c>
      <c r="R8" s="1">
        <v>2.2946</v>
      </c>
    </row>
    <row r="9" spans="1:18" x14ac:dyDescent="0.25">
      <c r="A9" s="1">
        <v>0.8</v>
      </c>
      <c r="B9" s="1">
        <v>430000000</v>
      </c>
      <c r="C9" s="1">
        <v>986000000</v>
      </c>
      <c r="E9" s="1">
        <v>6</v>
      </c>
      <c r="F9" s="1">
        <v>7500000</v>
      </c>
      <c r="G9" s="1">
        <v>756000</v>
      </c>
      <c r="I9" s="1">
        <v>0.4</v>
      </c>
      <c r="J9" s="1">
        <v>83.7</v>
      </c>
      <c r="K9" s="1">
        <v>0.28899999999999898</v>
      </c>
      <c r="L9" s="1">
        <v>2.66</v>
      </c>
      <c r="M9" s="1">
        <v>86.7</v>
      </c>
      <c r="P9" s="1">
        <v>6</v>
      </c>
      <c r="Q9" s="1">
        <v>1.8585000000000001E-2</v>
      </c>
      <c r="R9" s="1">
        <v>0.58526999999999996</v>
      </c>
    </row>
    <row r="10" spans="1:18" x14ac:dyDescent="0.25">
      <c r="A10" s="1">
        <v>1</v>
      </c>
      <c r="B10" s="1">
        <v>291000000</v>
      </c>
      <c r="C10" s="1">
        <v>554000000</v>
      </c>
      <c r="E10" s="1">
        <v>7</v>
      </c>
      <c r="F10" s="1">
        <v>6920000</v>
      </c>
      <c r="G10" s="1">
        <v>517000</v>
      </c>
      <c r="I10" s="1">
        <v>0.5</v>
      </c>
      <c r="J10" s="1">
        <v>55.799999999999898</v>
      </c>
      <c r="K10" s="1">
        <v>0.216999999999999</v>
      </c>
      <c r="L10" s="1">
        <v>2.2299999999999902</v>
      </c>
      <c r="M10" s="1">
        <v>58.299999999999898</v>
      </c>
      <c r="P10" s="1">
        <v>7</v>
      </c>
      <c r="Q10" s="1">
        <v>4.6462999999999999E-3</v>
      </c>
      <c r="R10" s="1">
        <v>1.0841E-2</v>
      </c>
    </row>
    <row r="11" spans="1:18" x14ac:dyDescent="0.25">
      <c r="A11" s="1">
        <v>1.25</v>
      </c>
      <c r="B11" s="1">
        <v>196000000</v>
      </c>
      <c r="C11" s="1">
        <v>319000000</v>
      </c>
      <c r="E11" s="1">
        <v>10</v>
      </c>
      <c r="F11" s="1">
        <v>5900000</v>
      </c>
      <c r="G11" s="1">
        <v>269000</v>
      </c>
      <c r="I11" s="1">
        <v>0.59999999999999898</v>
      </c>
      <c r="J11" s="1">
        <v>40.399999999999899</v>
      </c>
      <c r="K11" s="1">
        <v>0.17399999999999899</v>
      </c>
      <c r="L11" s="1">
        <v>1.9299999999999899</v>
      </c>
      <c r="M11" s="1">
        <v>42.5</v>
      </c>
      <c r="P11" s="1">
        <v>10</v>
      </c>
      <c r="Q11" s="1">
        <v>0</v>
      </c>
      <c r="R11" s="1">
        <v>1.1914E-3</v>
      </c>
    </row>
    <row r="12" spans="1:18" x14ac:dyDescent="0.25">
      <c r="A12" s="1">
        <v>1.5</v>
      </c>
      <c r="B12" s="1">
        <v>132000000</v>
      </c>
      <c r="C12" s="1">
        <v>215000000</v>
      </c>
      <c r="E12" s="1">
        <v>20</v>
      </c>
      <c r="F12" s="1">
        <v>4720000</v>
      </c>
      <c r="G12" s="1">
        <v>75600</v>
      </c>
      <c r="I12" s="1">
        <v>0.8</v>
      </c>
      <c r="J12" s="1">
        <v>25.399999999999899</v>
      </c>
      <c r="K12" s="1">
        <v>0.125</v>
      </c>
      <c r="L12" s="1">
        <v>1.55</v>
      </c>
      <c r="M12" s="1">
        <v>27.1</v>
      </c>
      <c r="P12" s="1">
        <v>20</v>
      </c>
      <c r="Q12" s="1">
        <v>0</v>
      </c>
      <c r="R12" s="1">
        <v>0</v>
      </c>
    </row>
    <row r="13" spans="1:18" x14ac:dyDescent="0.25">
      <c r="A13" s="1">
        <v>1.75</v>
      </c>
      <c r="B13" s="1">
        <v>88000000</v>
      </c>
      <c r="C13" s="1">
        <v>146000000</v>
      </c>
      <c r="E13" s="1">
        <v>30</v>
      </c>
      <c r="F13" s="1">
        <v>4200000</v>
      </c>
      <c r="G13" s="1">
        <v>46200</v>
      </c>
      <c r="I13" s="1">
        <v>1</v>
      </c>
      <c r="J13" s="1">
        <v>18.1999999999999</v>
      </c>
      <c r="K13" s="1">
        <v>9.9000000000000005E-2</v>
      </c>
      <c r="L13" s="1">
        <v>1.32</v>
      </c>
      <c r="M13" s="1">
        <v>19.6999999999999</v>
      </c>
      <c r="P13" s="1">
        <v>30</v>
      </c>
      <c r="Q13" s="1">
        <v>0</v>
      </c>
      <c r="R13" s="1">
        <v>0</v>
      </c>
    </row>
    <row r="14" spans="1:18" x14ac:dyDescent="0.25">
      <c r="A14" s="1">
        <v>2</v>
      </c>
      <c r="B14" s="1">
        <v>58800000</v>
      </c>
      <c r="C14" s="1">
        <v>96300000</v>
      </c>
      <c r="E14" s="1">
        <v>40</v>
      </c>
      <c r="F14" s="1">
        <v>3790000</v>
      </c>
      <c r="G14" s="1">
        <v>37800</v>
      </c>
      <c r="I14" s="1">
        <v>2.5</v>
      </c>
      <c r="J14" s="1">
        <v>4.0599999999999898</v>
      </c>
      <c r="K14" s="1">
        <v>3.9199999999999902E-2</v>
      </c>
      <c r="L14" s="1">
        <v>0.80300000000000005</v>
      </c>
      <c r="M14" s="1">
        <v>4.9000000000000004</v>
      </c>
      <c r="P14" s="1">
        <v>40</v>
      </c>
      <c r="Q14" s="1">
        <v>0</v>
      </c>
      <c r="R14" s="1">
        <v>0</v>
      </c>
    </row>
    <row r="15" spans="1:18" x14ac:dyDescent="0.25">
      <c r="A15" s="1">
        <v>2.25</v>
      </c>
      <c r="B15" s="1">
        <v>39900000</v>
      </c>
      <c r="C15" s="1">
        <v>63500000</v>
      </c>
      <c r="E15" s="1">
        <v>50</v>
      </c>
      <c r="F15" s="1">
        <v>3440000</v>
      </c>
      <c r="G15" s="1">
        <v>35400</v>
      </c>
      <c r="I15" s="1">
        <v>5</v>
      </c>
      <c r="J15" s="1">
        <v>0.49199999999999899</v>
      </c>
      <c r="K15" s="1">
        <v>1.9300000000000001E-2</v>
      </c>
      <c r="L15" s="1">
        <v>0.60799999999999899</v>
      </c>
      <c r="M15" s="1">
        <v>1.1200000000000001</v>
      </c>
      <c r="P15" s="1">
        <v>50</v>
      </c>
      <c r="Q15" s="1">
        <v>0</v>
      </c>
      <c r="R15" s="1">
        <v>0</v>
      </c>
    </row>
    <row r="16" spans="1:18" x14ac:dyDescent="0.25">
      <c r="A16" s="1">
        <v>2.5</v>
      </c>
      <c r="B16" s="1">
        <v>27100000</v>
      </c>
      <c r="C16" s="1">
        <v>45800000</v>
      </c>
      <c r="E16" s="1">
        <v>60</v>
      </c>
      <c r="F16" s="1">
        <v>3080000</v>
      </c>
      <c r="G16" s="1">
        <v>34500</v>
      </c>
      <c r="I16" s="1">
        <v>10</v>
      </c>
      <c r="J16" s="1">
        <v>3.1800000000000001E-3</v>
      </c>
      <c r="K16" s="1">
        <v>1.03E-2</v>
      </c>
      <c r="L16" s="1">
        <v>0.48099999999999898</v>
      </c>
      <c r="M16" s="1">
        <v>0.493999999999999</v>
      </c>
      <c r="P16" s="1">
        <v>60</v>
      </c>
      <c r="Q16" s="1">
        <v>0</v>
      </c>
      <c r="R16" s="1">
        <v>0</v>
      </c>
    </row>
    <row r="17" spans="1:18" x14ac:dyDescent="0.25">
      <c r="A17" s="1">
        <v>2.75</v>
      </c>
      <c r="B17" s="1">
        <v>17000000</v>
      </c>
      <c r="C17" s="1">
        <v>32700000</v>
      </c>
      <c r="E17" s="1">
        <v>70</v>
      </c>
      <c r="F17" s="1">
        <v>2750000</v>
      </c>
      <c r="G17" s="1">
        <v>31500</v>
      </c>
      <c r="I17" s="1">
        <v>12</v>
      </c>
      <c r="J17" s="1">
        <v>2.6200000000000003E-4</v>
      </c>
      <c r="K17" s="1">
        <v>8.9200000000000008E-3</v>
      </c>
      <c r="L17" s="1">
        <v>0.45300000000000001</v>
      </c>
      <c r="M17" s="1">
        <v>0.46200000000000002</v>
      </c>
      <c r="P17" s="1">
        <v>70</v>
      </c>
      <c r="Q17" s="1">
        <v>0</v>
      </c>
      <c r="R17" s="1">
        <v>0</v>
      </c>
    </row>
    <row r="18" spans="1:18" x14ac:dyDescent="0.25">
      <c r="A18" s="1">
        <v>3</v>
      </c>
      <c r="B18" s="1">
        <v>10800000</v>
      </c>
      <c r="C18" s="1">
        <v>20500000</v>
      </c>
      <c r="E18" s="1">
        <v>100</v>
      </c>
      <c r="F18" s="1">
        <v>1950000</v>
      </c>
      <c r="G18" s="1">
        <v>23300</v>
      </c>
      <c r="I18" s="1">
        <v>14</v>
      </c>
      <c r="J18" s="1">
        <v>6.8299999999999897E-6</v>
      </c>
      <c r="K18" s="1">
        <v>7.9600000000000001E-3</v>
      </c>
      <c r="L18" s="1">
        <v>0.42099999999999899</v>
      </c>
      <c r="M18" s="1">
        <v>0.42899999999999899</v>
      </c>
      <c r="P18" s="1">
        <v>100</v>
      </c>
      <c r="Q18" s="1">
        <v>0</v>
      </c>
      <c r="R18" s="1">
        <v>0</v>
      </c>
    </row>
    <row r="19" spans="1:18" x14ac:dyDescent="0.25">
      <c r="A19" s="1">
        <v>3.25</v>
      </c>
      <c r="B19" s="1">
        <v>6740000</v>
      </c>
      <c r="C19" s="1">
        <v>13100000</v>
      </c>
      <c r="E19" s="1">
        <v>150</v>
      </c>
      <c r="F19" s="1">
        <v>1070000</v>
      </c>
      <c r="G19" s="1">
        <v>13500</v>
      </c>
      <c r="I19" s="1">
        <v>16</v>
      </c>
      <c r="J19" s="1">
        <v>5.23999999999999E-8</v>
      </c>
      <c r="K19" s="1">
        <v>7.2399999999999904E-3</v>
      </c>
      <c r="L19" s="1">
        <v>0.39600000000000002</v>
      </c>
      <c r="M19" s="1">
        <v>0.40300000000000002</v>
      </c>
      <c r="P19" s="1">
        <v>150</v>
      </c>
      <c r="Q19" s="1">
        <v>0</v>
      </c>
      <c r="R19" s="1">
        <v>0</v>
      </c>
    </row>
    <row r="20" spans="1:18" x14ac:dyDescent="0.25">
      <c r="A20" s="1">
        <v>3.5</v>
      </c>
      <c r="B20" s="1">
        <v>4250000</v>
      </c>
      <c r="C20" s="1">
        <v>8480000</v>
      </c>
      <c r="E20" s="1">
        <v>200</v>
      </c>
      <c r="F20" s="1">
        <v>604000</v>
      </c>
      <c r="G20" s="1">
        <v>7600</v>
      </c>
      <c r="I20" s="1">
        <v>18</v>
      </c>
      <c r="J20" s="1">
        <v>5.6899999999999897E-10</v>
      </c>
      <c r="K20" s="1">
        <v>6.6400000000000001E-3</v>
      </c>
      <c r="L20" s="1">
        <v>0.370999999999999</v>
      </c>
      <c r="M20" s="1">
        <v>0.378</v>
      </c>
      <c r="P20" s="1">
        <v>200</v>
      </c>
      <c r="Q20" s="1">
        <v>0</v>
      </c>
      <c r="R20" s="1">
        <v>0</v>
      </c>
    </row>
    <row r="21" spans="1:18" x14ac:dyDescent="0.25">
      <c r="A21" s="1">
        <v>3.75</v>
      </c>
      <c r="B21" s="1">
        <v>2500000</v>
      </c>
      <c r="C21" s="1">
        <v>5530000</v>
      </c>
      <c r="E21" s="1">
        <v>300</v>
      </c>
      <c r="F21" s="1">
        <v>194000</v>
      </c>
      <c r="G21" s="1">
        <v>2700</v>
      </c>
      <c r="I21" s="1">
        <v>20</v>
      </c>
      <c r="J21" s="1">
        <v>0</v>
      </c>
      <c r="K21" s="1">
        <v>6.1399999999999901E-3</v>
      </c>
      <c r="L21" s="1">
        <v>0.34999999999999898</v>
      </c>
      <c r="M21" s="1">
        <v>0.35599999999999898</v>
      </c>
      <c r="P21" s="1">
        <v>300</v>
      </c>
      <c r="Q21" s="1">
        <v>0</v>
      </c>
      <c r="R21" s="1">
        <v>0</v>
      </c>
    </row>
    <row r="22" spans="1:18" x14ac:dyDescent="0.25">
      <c r="A22" s="1">
        <v>4</v>
      </c>
      <c r="B22" s="1">
        <v>1480000</v>
      </c>
      <c r="C22" s="1">
        <v>3360000</v>
      </c>
      <c r="E22" s="1">
        <v>400</v>
      </c>
      <c r="F22" s="1">
        <v>64600</v>
      </c>
      <c r="G22" s="1">
        <v>0</v>
      </c>
      <c r="I22" s="1">
        <v>30</v>
      </c>
      <c r="J22" s="1">
        <v>0</v>
      </c>
      <c r="K22" s="1">
        <v>4.47E-3</v>
      </c>
      <c r="L22" s="1">
        <v>0.27100000000000002</v>
      </c>
      <c r="M22" s="1">
        <v>0.27500000000000002</v>
      </c>
      <c r="P22" s="1">
        <v>400</v>
      </c>
      <c r="Q22" s="1">
        <v>0</v>
      </c>
      <c r="R22" s="1">
        <v>0</v>
      </c>
    </row>
    <row r="23" spans="1:18" x14ac:dyDescent="0.25">
      <c r="A23" s="1">
        <v>4.25</v>
      </c>
      <c r="B23" s="1">
        <v>823000</v>
      </c>
      <c r="C23" s="1">
        <v>2060000</v>
      </c>
      <c r="I23" s="1">
        <v>50</v>
      </c>
      <c r="J23" s="1">
        <v>0</v>
      </c>
      <c r="K23" s="1">
        <v>2.80999999999999E-3</v>
      </c>
      <c r="L23" s="1">
        <v>0.17799999999999899</v>
      </c>
      <c r="M23" s="1">
        <v>0.180999999999999</v>
      </c>
    </row>
    <row r="24" spans="1:18" x14ac:dyDescent="0.25">
      <c r="A24" s="1">
        <v>4.5</v>
      </c>
      <c r="B24" s="1">
        <v>457000</v>
      </c>
      <c r="C24" s="1">
        <v>1150000</v>
      </c>
      <c r="I24" s="1">
        <v>75</v>
      </c>
      <c r="J24" s="1">
        <v>0</v>
      </c>
      <c r="K24" s="1">
        <v>1.72999999999999E-3</v>
      </c>
      <c r="L24" s="1">
        <v>0.114</v>
      </c>
      <c r="M24" s="1">
        <v>0.11600000000000001</v>
      </c>
    </row>
    <row r="25" spans="1:18" x14ac:dyDescent="0.25">
      <c r="A25" s="1">
        <v>4.75</v>
      </c>
      <c r="B25" s="1">
        <v>249000</v>
      </c>
      <c r="C25" s="1">
        <v>644000</v>
      </c>
      <c r="I25" s="1">
        <v>100</v>
      </c>
      <c r="J25" s="1">
        <v>0</v>
      </c>
      <c r="K25" s="1">
        <v>1.06999999999999E-3</v>
      </c>
      <c r="L25" s="1">
        <v>7.78999999999999E-2</v>
      </c>
      <c r="M25" s="1">
        <v>7.8899999999999901E-2</v>
      </c>
    </row>
    <row r="26" spans="1:18" x14ac:dyDescent="0.25">
      <c r="A26" s="1">
        <v>5</v>
      </c>
      <c r="B26" s="1">
        <v>135000</v>
      </c>
      <c r="C26" s="1">
        <v>375000</v>
      </c>
    </row>
    <row r="27" spans="1:18" x14ac:dyDescent="0.25">
      <c r="A27" s="1">
        <v>5.5</v>
      </c>
      <c r="B27" s="1">
        <v>29500</v>
      </c>
      <c r="C27" s="1">
        <v>131000</v>
      </c>
    </row>
    <row r="28" spans="1:18" x14ac:dyDescent="0.25">
      <c r="A28" s="1">
        <v>6</v>
      </c>
      <c r="B28" s="1">
        <v>3600</v>
      </c>
      <c r="C28" s="1">
        <v>29500</v>
      </c>
    </row>
    <row r="29" spans="1:18" x14ac:dyDescent="0.25">
      <c r="A29" s="1">
        <v>6.5</v>
      </c>
      <c r="B29" s="1">
        <v>0</v>
      </c>
      <c r="C29" s="1">
        <v>3600</v>
      </c>
    </row>
    <row r="30" spans="1:18" x14ac:dyDescent="0.25">
      <c r="A30" s="1">
        <v>7</v>
      </c>
      <c r="B30" s="1">
        <v>0</v>
      </c>
      <c r="C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729-500E-4E04-A0F9-A299607F5713}">
  <dimension ref="A1:H23"/>
  <sheetViews>
    <sheetView tabSelected="1" workbookViewId="0">
      <selection activeCell="J12" sqref="J12"/>
    </sheetView>
  </sheetViews>
  <sheetFormatPr defaultRowHeight="15" x14ac:dyDescent="0.25"/>
  <cols>
    <col min="3" max="3" width="12.5703125" bestFit="1" customWidth="1"/>
    <col min="6" max="6" width="10.5703125" bestFit="1" customWidth="1"/>
  </cols>
  <sheetData>
    <row r="1" spans="1:8" x14ac:dyDescent="0.25">
      <c r="A1" t="s">
        <v>0</v>
      </c>
      <c r="B1" t="s">
        <v>1</v>
      </c>
      <c r="E1" t="s">
        <v>2</v>
      </c>
      <c r="F1" t="s">
        <v>3</v>
      </c>
      <c r="G1" s="1" t="s">
        <v>4</v>
      </c>
    </row>
    <row r="2" spans="1:8" x14ac:dyDescent="0.25">
      <c r="A2" s="1">
        <v>1E-3</v>
      </c>
      <c r="B2" s="1">
        <f t="shared" ref="B2:B7" si="0">A2*10000000</f>
        <v>10000</v>
      </c>
      <c r="C2" s="3">
        <f t="shared" ref="C2:C7" si="1">A2*(100/99-1)*10000000</f>
        <v>101.01010101010166</v>
      </c>
      <c r="D2">
        <v>0</v>
      </c>
      <c r="E2" s="1">
        <v>0.1</v>
      </c>
      <c r="F2" s="2">
        <f>SQRT(E2*E3)*1000</f>
        <v>223.60679774997897</v>
      </c>
      <c r="G2" s="1">
        <v>15000</v>
      </c>
    </row>
    <row r="3" spans="1:8" x14ac:dyDescent="0.25">
      <c r="A3" s="1">
        <v>0.01</v>
      </c>
      <c r="B3" s="1">
        <f t="shared" si="0"/>
        <v>100000</v>
      </c>
      <c r="C3" s="3">
        <f t="shared" si="1"/>
        <v>1010.1010101010166</v>
      </c>
      <c r="D3">
        <v>1</v>
      </c>
      <c r="E3" s="1">
        <v>0.5</v>
      </c>
      <c r="F3" s="2">
        <f t="shared" ref="F3:F10" si="2">SQRT(E3*E4)*1000</f>
        <v>591.6079783099616</v>
      </c>
      <c r="G3" s="1">
        <v>85000</v>
      </c>
    </row>
    <row r="4" spans="1:8" x14ac:dyDescent="0.25">
      <c r="A4" s="1">
        <v>0.1</v>
      </c>
      <c r="B4" s="1">
        <f t="shared" si="0"/>
        <v>1000000</v>
      </c>
      <c r="C4" s="3">
        <f t="shared" si="1"/>
        <v>10101.010101010166</v>
      </c>
      <c r="D4">
        <v>2</v>
      </c>
      <c r="E4" s="1">
        <v>0.7</v>
      </c>
      <c r="F4" s="2">
        <f t="shared" si="2"/>
        <v>836.66002653407554</v>
      </c>
      <c r="G4" s="1">
        <v>150000</v>
      </c>
    </row>
    <row r="5" spans="1:8" x14ac:dyDescent="0.25">
      <c r="A5" s="1">
        <v>1</v>
      </c>
      <c r="B5" s="1">
        <f t="shared" si="0"/>
        <v>10000000</v>
      </c>
      <c r="C5" s="3">
        <f t="shared" si="1"/>
        <v>101010.10101010166</v>
      </c>
      <c r="D5">
        <v>3</v>
      </c>
      <c r="E5" s="1">
        <v>1</v>
      </c>
      <c r="F5" s="2">
        <f t="shared" si="2"/>
        <v>1414.2135623730951</v>
      </c>
      <c r="G5" s="1">
        <v>350000</v>
      </c>
      <c r="H5" s="1">
        <f>G4*(F5/F4)^1.7532</f>
        <v>376496.7324429102</v>
      </c>
    </row>
    <row r="6" spans="1:8" x14ac:dyDescent="0.25">
      <c r="A6" s="1">
        <v>10</v>
      </c>
      <c r="B6" s="1">
        <f t="shared" si="0"/>
        <v>100000000</v>
      </c>
      <c r="C6" s="3">
        <f t="shared" si="1"/>
        <v>1010101.0101010166</v>
      </c>
      <c r="D6">
        <v>4</v>
      </c>
      <c r="E6" s="1">
        <v>2</v>
      </c>
      <c r="F6" s="2">
        <f>SQRT(E6*E7)*1000</f>
        <v>2449.4897427831779</v>
      </c>
      <c r="G6" s="1">
        <v>800000</v>
      </c>
      <c r="H6" s="1">
        <f>G5*(F6/F5)^1.713</f>
        <v>896855.341414753</v>
      </c>
    </row>
    <row r="7" spans="1:8" x14ac:dyDescent="0.25">
      <c r="A7" s="1">
        <v>100</v>
      </c>
      <c r="B7" s="1">
        <f t="shared" si="0"/>
        <v>1000000000</v>
      </c>
      <c r="C7" s="3">
        <f t="shared" si="1"/>
        <v>10101010.101010166</v>
      </c>
      <c r="D7">
        <v>5</v>
      </c>
      <c r="E7" s="1">
        <v>3</v>
      </c>
      <c r="F7" s="2">
        <f t="shared" si="2"/>
        <v>3464.1016151377544</v>
      </c>
      <c r="G7" s="1">
        <v>1400000</v>
      </c>
      <c r="H7" s="1">
        <f>G6*(F7/F6)^1.6637</f>
        <v>1423973.1120648426</v>
      </c>
    </row>
    <row r="8" spans="1:8" x14ac:dyDescent="0.25">
      <c r="D8">
        <v>6</v>
      </c>
      <c r="E8" s="1">
        <v>4</v>
      </c>
      <c r="F8" s="2">
        <f t="shared" si="2"/>
        <v>4472.1359549995796</v>
      </c>
      <c r="G8" s="1">
        <v>2000000</v>
      </c>
      <c r="H8" s="1">
        <f>G7*(F8/F7)^1.644</f>
        <v>2130530.2648175899</v>
      </c>
    </row>
    <row r="9" spans="1:8" x14ac:dyDescent="0.25">
      <c r="D9">
        <v>7</v>
      </c>
      <c r="E9" s="1">
        <v>5</v>
      </c>
      <c r="F9" s="2">
        <f t="shared" si="2"/>
        <v>5477.2255750516615</v>
      </c>
      <c r="G9" s="1">
        <v>2800000</v>
      </c>
      <c r="H9" s="1">
        <f>G8*(F9/F8)^1.6242</f>
        <v>2779929.0195888411</v>
      </c>
    </row>
    <row r="10" spans="1:8" x14ac:dyDescent="0.25">
      <c r="D10">
        <v>8</v>
      </c>
      <c r="E10" s="1">
        <v>6</v>
      </c>
      <c r="F10" s="2">
        <f t="shared" si="2"/>
        <v>6480.7406984078607</v>
      </c>
      <c r="G10" s="1">
        <v>3700000</v>
      </c>
      <c r="H10" s="1">
        <f>G9*(F10/F9)^1.6152</f>
        <v>3674269.7134027686</v>
      </c>
    </row>
    <row r="11" spans="1:8" x14ac:dyDescent="0.25">
      <c r="D11" s="4">
        <v>9</v>
      </c>
      <c r="E11" s="1">
        <v>7</v>
      </c>
      <c r="F11" s="2">
        <f>SQRT(E11*E12)*1000</f>
        <v>8366.6002653407559</v>
      </c>
      <c r="G11" s="1">
        <v>5600000</v>
      </c>
      <c r="H11" s="1">
        <f>G10*(F11/F10)^1.6109</f>
        <v>5583285.0305038178</v>
      </c>
    </row>
    <row r="12" spans="1:8" x14ac:dyDescent="0.25">
      <c r="D12">
        <v>10</v>
      </c>
      <c r="E12" s="1">
        <v>10</v>
      </c>
      <c r="F12" s="2">
        <f t="shared" ref="F12:F22" si="3">SQRT(E12*E13)*1000</f>
        <v>14142.135623730952</v>
      </c>
      <c r="G12" s="1">
        <v>14000000</v>
      </c>
      <c r="H12" s="1">
        <f>G11*(F12/F11)^1.6084</f>
        <v>13027122.761131875</v>
      </c>
    </row>
    <row r="13" spans="1:8" x14ac:dyDescent="0.25">
      <c r="D13">
        <v>11</v>
      </c>
      <c r="E13" s="1">
        <v>20</v>
      </c>
      <c r="F13" s="2">
        <f t="shared" si="3"/>
        <v>24494.89742783178</v>
      </c>
      <c r="G13" s="1">
        <v>37000000</v>
      </c>
      <c r="H13" s="1">
        <f>G12*(F13/F12)^1.6144</f>
        <v>33982890.216521651</v>
      </c>
    </row>
    <row r="14" spans="1:8" x14ac:dyDescent="0.25">
      <c r="D14">
        <v>12</v>
      </c>
      <c r="E14" s="1">
        <v>30</v>
      </c>
      <c r="F14" s="2">
        <f t="shared" si="3"/>
        <v>34641.016151377546</v>
      </c>
      <c r="G14" s="1">
        <v>67000000</v>
      </c>
      <c r="H14" s="1">
        <f>G13*(F14/F13)^1.627</f>
        <v>65026387.173289999</v>
      </c>
    </row>
    <row r="15" spans="1:8" x14ac:dyDescent="0.25">
      <c r="D15">
        <v>13</v>
      </c>
      <c r="E15" s="1">
        <v>40</v>
      </c>
      <c r="F15" s="2">
        <f t="shared" si="3"/>
        <v>44721.359549995796</v>
      </c>
      <c r="G15" s="1">
        <v>110000000</v>
      </c>
      <c r="H15" s="1">
        <f>G14*(F15/F14)^1.6372</f>
        <v>101784158.18929468</v>
      </c>
    </row>
    <row r="16" spans="1:8" x14ac:dyDescent="0.25">
      <c r="D16">
        <v>14</v>
      </c>
      <c r="E16" s="1">
        <v>50</v>
      </c>
      <c r="F16" s="2">
        <f t="shared" si="3"/>
        <v>54772.255750516611</v>
      </c>
      <c r="G16" s="1">
        <v>160000000</v>
      </c>
      <c r="H16" s="1">
        <f>G15*(F16/F15)^1.6491</f>
        <v>153669873.1632565</v>
      </c>
    </row>
    <row r="17" spans="4:8" x14ac:dyDescent="0.25">
      <c r="D17">
        <v>15</v>
      </c>
      <c r="E17" s="1">
        <v>60</v>
      </c>
      <c r="F17" s="2">
        <f t="shared" si="3"/>
        <v>64807.406984078596</v>
      </c>
      <c r="G17" s="1">
        <v>210000000</v>
      </c>
      <c r="H17" s="1">
        <f>G16*(F17/F16)^1.6593</f>
        <v>211521787.28456149</v>
      </c>
    </row>
    <row r="18" spans="4:8" x14ac:dyDescent="0.25">
      <c r="D18">
        <v>16</v>
      </c>
      <c r="E18" s="1">
        <v>70</v>
      </c>
      <c r="F18" s="2">
        <f t="shared" si="3"/>
        <v>83666.002653407559</v>
      </c>
    </row>
    <row r="19" spans="4:8" x14ac:dyDescent="0.25">
      <c r="D19">
        <v>17</v>
      </c>
      <c r="E19" s="1">
        <v>100</v>
      </c>
      <c r="F19" s="2">
        <f t="shared" si="3"/>
        <v>122474.48713915891</v>
      </c>
    </row>
    <row r="20" spans="4:8" x14ac:dyDescent="0.25">
      <c r="D20">
        <v>18</v>
      </c>
      <c r="E20" s="1">
        <v>150</v>
      </c>
      <c r="F20" s="2">
        <f t="shared" si="3"/>
        <v>173205.08075688774</v>
      </c>
    </row>
    <row r="21" spans="4:8" x14ac:dyDescent="0.25">
      <c r="D21">
        <v>19</v>
      </c>
      <c r="E21" s="1">
        <v>200</v>
      </c>
      <c r="F21" s="2">
        <f t="shared" si="3"/>
        <v>244948.97427831782</v>
      </c>
    </row>
    <row r="22" spans="4:8" x14ac:dyDescent="0.25">
      <c r="D22">
        <v>20</v>
      </c>
      <c r="E22" s="1">
        <v>300</v>
      </c>
      <c r="F22" s="2">
        <f t="shared" si="3"/>
        <v>346410.16151377547</v>
      </c>
    </row>
    <row r="23" spans="4:8" x14ac:dyDescent="0.25">
      <c r="E23" s="1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NASA EUSO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2021-06-15T19:11:02Z</dcterms:created>
  <dcterms:modified xsi:type="dcterms:W3CDTF">2021-06-20T16:24:08Z</dcterms:modified>
</cp:coreProperties>
</file>