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hu/Desktop/305/305 Final/"/>
    </mc:Choice>
  </mc:AlternateContent>
  <xr:revisionPtr revIDLastSave="0" documentId="13_ncr:1_{CDE1E06F-EAF3-D04D-BE3E-07C29BC4EB3D}" xr6:coauthVersionLast="47" xr6:coauthVersionMax="47" xr10:uidLastSave="{00000000-0000-0000-0000-000000000000}"/>
  <bookViews>
    <workbookView xWindow="0" yWindow="0" windowWidth="28800" windowHeight="18000" activeTab="4" xr2:uid="{12AE6E6B-23E3-D041-AB8D-EB689E494C4D}"/>
  </bookViews>
  <sheets>
    <sheet name="3A" sheetId="6" r:id="rId1"/>
    <sheet name="3B" sheetId="7" r:id="rId2"/>
    <sheet name="Sensitivity Report 1" sheetId="14" r:id="rId3"/>
    <sheet name="3B (2)" sheetId="10" r:id="rId4"/>
    <sheet name="3c" sheetId="11" r:id="rId5"/>
    <sheet name="4" sheetId="12" r:id="rId6"/>
    <sheet name="5" sheetId="13" r:id="rId7"/>
  </sheets>
  <definedNames>
    <definedName name="solver_adj" localSheetId="0" hidden="1">'3A'!$B$14:$B$17</definedName>
    <definedName name="solver_adj" localSheetId="1" hidden="1">'3B'!$B$14:$B$17</definedName>
    <definedName name="solver_adj" localSheetId="3" hidden="1">'3B (2)'!$B$14:$B$17</definedName>
    <definedName name="solver_adj" localSheetId="4" hidden="1">'3c'!$B$12:$B$23</definedName>
    <definedName name="solver_adj" localSheetId="5" hidden="1">'4'!$B$14:$B$15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ng" localSheetId="5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0" hidden="1">'3A'!$B$14:$B$17</definedName>
    <definedName name="solver_lhs1" localSheetId="1" hidden="1">'3B'!$F$7</definedName>
    <definedName name="solver_lhs1" localSheetId="3" hidden="1">'3B (2)'!$F$7</definedName>
    <definedName name="solver_lhs1" localSheetId="4" hidden="1">'3c'!$B$12:$B$15</definedName>
    <definedName name="solver_lhs1" localSheetId="5" hidden="1">'4'!$B$14:$B$15</definedName>
    <definedName name="solver_lhs2" localSheetId="0" hidden="1">'3A'!$F$7</definedName>
    <definedName name="solver_lhs2" localSheetId="1" hidden="1">'3B'!$F$8</definedName>
    <definedName name="solver_lhs2" localSheetId="3" hidden="1">'3B (2)'!$F$8</definedName>
    <definedName name="solver_lhs2" localSheetId="4" hidden="1">'3c'!$N$6:$N$9</definedName>
    <definedName name="solver_lhs2" localSheetId="5" hidden="1">'4'!$D$5</definedName>
    <definedName name="solver_lhs3" localSheetId="0" hidden="1">'3A'!$F$8</definedName>
    <definedName name="solver_lhs3" localSheetId="1" hidden="1">'3B'!$F$9:$F$10</definedName>
    <definedName name="solver_lhs3" localSheetId="3" hidden="1">'3B (2)'!$F$9:$F$10</definedName>
    <definedName name="solver_lhs4" localSheetId="0" hidden="1">'3A'!$F$9:$F$10</definedName>
    <definedName name="solver_lhs4" localSheetId="1" hidden="1">'3B'!$F$9:$F$10</definedName>
    <definedName name="solver_lhs4" localSheetId="3" hidden="1">'3B (2)'!$F$9:$F$10</definedName>
    <definedName name="solver_lhs5" localSheetId="0" hidden="1">'3A'!$F$9:$F$10</definedName>
    <definedName name="solver_lhs5" localSheetId="1" hidden="1">'3B'!$F$9:$F$10</definedName>
    <definedName name="solver_lhs5" localSheetId="3" hidden="1">'3B (2)'!$F$9:$F$10</definedName>
    <definedName name="solver_lin" localSheetId="0" hidden="1">1</definedName>
    <definedName name="solver_lin" localSheetId="1" hidden="1">1</definedName>
    <definedName name="solver_lin" localSheetId="3" hidden="1">1</definedName>
    <definedName name="solver_lin" localSheetId="4" hidden="1">1</definedName>
    <definedName name="solver_lin" localSheetId="5" hidden="1">2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0" hidden="1">4</definedName>
    <definedName name="solver_num" localSheetId="1" hidden="1">3</definedName>
    <definedName name="solver_num" localSheetId="3" hidden="1">3</definedName>
    <definedName name="solver_num" localSheetId="4" hidden="1">2</definedName>
    <definedName name="solver_num" localSheetId="5" hidden="1">2</definedName>
    <definedName name="solver_opt" localSheetId="0" hidden="1">'3A'!$B$19</definedName>
    <definedName name="solver_opt" localSheetId="1" hidden="1">'3B'!$B$19</definedName>
    <definedName name="solver_opt" localSheetId="3" hidden="1">'3B (2)'!$B$19</definedName>
    <definedName name="solver_opt" localSheetId="4" hidden="1">'3c'!$B$25</definedName>
    <definedName name="solver_opt" localSheetId="5" hidden="1">'4'!$B$17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0" hidden="1">4</definedName>
    <definedName name="solver_rel1" localSheetId="1" hidden="1">1</definedName>
    <definedName name="solver_rel1" localSheetId="3" hidden="1">1</definedName>
    <definedName name="solver_rel1" localSheetId="4" hidden="1">5</definedName>
    <definedName name="solver_rel1" localSheetId="5" hidden="1">4</definedName>
    <definedName name="solver_rel2" localSheetId="0" hidden="1">1</definedName>
    <definedName name="solver_rel2" localSheetId="1" hidden="1">3</definedName>
    <definedName name="solver_rel2" localSheetId="3" hidden="1">3</definedName>
    <definedName name="solver_rel2" localSheetId="4" hidden="1">2</definedName>
    <definedName name="solver_rel2" localSheetId="5" hidden="1">2</definedName>
    <definedName name="solver_rel3" localSheetId="0" hidden="1">3</definedName>
    <definedName name="solver_rel3" localSheetId="1" hidden="1">1</definedName>
    <definedName name="solver_rel3" localSheetId="3" hidden="1">1</definedName>
    <definedName name="solver_rel4" localSheetId="0" hidden="1">1</definedName>
    <definedName name="solver_rel4" localSheetId="1" hidden="1">1</definedName>
    <definedName name="solver_rel4" localSheetId="3" hidden="1">1</definedName>
    <definedName name="solver_rel5" localSheetId="0" hidden="1">1</definedName>
    <definedName name="solver_rel5" localSheetId="1" hidden="1">1</definedName>
    <definedName name="solver_rel5" localSheetId="3" hidden="1">1</definedName>
    <definedName name="solver_rhs1" localSheetId="0" hidden="1">"integer"</definedName>
    <definedName name="solver_rhs1" localSheetId="1" hidden="1">'3B'!$H$7</definedName>
    <definedName name="solver_rhs1" localSheetId="3" hidden="1">'3B (2)'!$H$7</definedName>
    <definedName name="solver_rhs1" localSheetId="4" hidden="1">"binary"</definedName>
    <definedName name="solver_rhs1" localSheetId="5" hidden="1">"integer"</definedName>
    <definedName name="solver_rhs2" localSheetId="0" hidden="1">'3A'!$H$7</definedName>
    <definedName name="solver_rhs2" localSheetId="1" hidden="1">'3B'!$H$8</definedName>
    <definedName name="solver_rhs2" localSheetId="3" hidden="1">'3B (2)'!$H$8</definedName>
    <definedName name="solver_rhs2" localSheetId="4" hidden="1">'3c'!$P$6:$P$9</definedName>
    <definedName name="solver_rhs2" localSheetId="5" hidden="1">'4'!$F$5</definedName>
    <definedName name="solver_rhs3" localSheetId="0" hidden="1">'3A'!$H$8</definedName>
    <definedName name="solver_rhs3" localSheetId="1" hidden="1">'3B'!$H$9:$H$10</definedName>
    <definedName name="solver_rhs3" localSheetId="3" hidden="1">'3B (2)'!$H$9:$H$10</definedName>
    <definedName name="solver_rhs4" localSheetId="0" hidden="1">'3A'!$H$9:$H$10</definedName>
    <definedName name="solver_rhs4" localSheetId="1" hidden="1">'3B'!$H$9:$H$10</definedName>
    <definedName name="solver_rhs4" localSheetId="3" hidden="1">'3B (2)'!$H$9:$H$10</definedName>
    <definedName name="solver_rhs5" localSheetId="0" hidden="1">'3A'!$H$9:$H$10</definedName>
    <definedName name="solver_rhs5" localSheetId="1" hidden="1">'3B'!$H$9:$H$10</definedName>
    <definedName name="solver_rhs5" localSheetId="3" hidden="1">'3B (2)'!$H$9:$H$10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0" hidden="1">2</definedName>
    <definedName name="solver_scl" localSheetId="1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1" hidden="1">1</definedName>
    <definedName name="solver_typ" localSheetId="3" hidden="1">1</definedName>
    <definedName name="solver_typ" localSheetId="4" hidden="1">2</definedName>
    <definedName name="solver_typ" localSheetId="5" hidden="1">1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0" hidden="1">2</definedName>
    <definedName name="solver_ver" localSheetId="1" hidden="1">2</definedName>
    <definedName name="solver_ver" localSheetId="3" hidden="1">2</definedName>
    <definedName name="solver_ver" localSheetId="4" hidden="1">2</definedName>
    <definedName name="solver_ver" localSheetId="5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3" l="1"/>
  <c r="C18" i="13"/>
  <c r="C16" i="13"/>
  <c r="C15" i="13"/>
  <c r="C14" i="13"/>
  <c r="B15" i="13"/>
  <c r="B16" i="13"/>
  <c r="B17" i="13"/>
  <c r="B18" i="13"/>
  <c r="B14" i="13"/>
  <c r="E5" i="13"/>
  <c r="E6" i="13"/>
  <c r="E7" i="13"/>
  <c r="E8" i="13"/>
  <c r="E4" i="13"/>
  <c r="D5" i="12"/>
  <c r="B11" i="12"/>
  <c r="B17" i="12" s="1"/>
  <c r="N7" i="11"/>
  <c r="N8" i="11"/>
  <c r="N9" i="11"/>
  <c r="N6" i="11"/>
  <c r="B25" i="11"/>
  <c r="A12" i="11" a="1"/>
  <c r="A12" i="11" s="1"/>
  <c r="B19" i="10"/>
  <c r="F10" i="10"/>
  <c r="F9" i="10"/>
  <c r="F8" i="10"/>
  <c r="F7" i="10"/>
  <c r="B19" i="7"/>
  <c r="F10" i="7"/>
  <c r="F9" i="7"/>
  <c r="F8" i="7"/>
  <c r="F7" i="7"/>
  <c r="F8" i="6"/>
  <c r="F9" i="6"/>
  <c r="F10" i="6"/>
  <c r="F7" i="6"/>
  <c r="B19" i="6"/>
  <c r="A19" i="11" l="1"/>
  <c r="A17" i="11"/>
  <c r="A23" i="11"/>
  <c r="A14" i="11"/>
  <c r="A21" i="11"/>
  <c r="A13" i="11"/>
  <c r="A18" i="11"/>
  <c r="A16" i="11"/>
  <c r="A15" i="11"/>
  <c r="A22" i="11"/>
  <c r="A20" i="11"/>
</calcChain>
</file>

<file path=xl/sharedStrings.xml><?xml version="1.0" encoding="utf-8"?>
<sst xmlns="http://schemas.openxmlformats.org/spreadsheetml/2006/main" count="164" uniqueCount="83">
  <si>
    <t>Variables</t>
  </si>
  <si>
    <t>Objective Function</t>
  </si>
  <si>
    <t>x1</t>
  </si>
  <si>
    <t>x2</t>
  </si>
  <si>
    <t>x3</t>
  </si>
  <si>
    <t>x4</t>
  </si>
  <si>
    <t>d1^+</t>
  </si>
  <si>
    <t>d1^-</t>
  </si>
  <si>
    <t>d2^+</t>
  </si>
  <si>
    <t>d2^-</t>
  </si>
  <si>
    <t>d3^+</t>
  </si>
  <si>
    <t>d3^-</t>
  </si>
  <si>
    <t>d4^+</t>
  </si>
  <si>
    <t>d4^-</t>
  </si>
  <si>
    <t>(=)</t>
  </si>
  <si>
    <t>Insta</t>
  </si>
  <si>
    <t>Objective</t>
  </si>
  <si>
    <t>Microsoft Excel 16.53 Sensitivity Report</t>
  </si>
  <si>
    <t>Variable Cells</t>
  </si>
  <si>
    <t>Cell</t>
  </si>
  <si>
    <t>Name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</si>
  <si>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</si>
  <si>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</si>
  <si>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</si>
  <si>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</si>
  <si>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</si>
  <si>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</si>
  <si>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</si>
  <si>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</si>
  <si>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</si>
  <si>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</si>
  <si>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</si>
  <si>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</si>
  <si>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</si>
  <si>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FUN</t>
  </si>
  <si>
    <t>Events</t>
  </si>
  <si>
    <t>Football</t>
  </si>
  <si>
    <t>Charity</t>
  </si>
  <si>
    <t>Art</t>
  </si>
  <si>
    <t>Rock</t>
  </si>
  <si>
    <t>CONSTRAINTS</t>
  </si>
  <si>
    <t>Noise</t>
  </si>
  <si>
    <t>Rock/Football</t>
  </si>
  <si>
    <t>Inequality</t>
  </si>
  <si>
    <t>&lt;=</t>
  </si>
  <si>
    <t>&gt;=</t>
  </si>
  <si>
    <t xml:space="preserve">Art </t>
  </si>
  <si>
    <t>Worksheet: [305 Final.xlsx]3B</t>
  </si>
  <si>
    <t>$B$14</t>
  </si>
  <si>
    <t>Football Football</t>
  </si>
  <si>
    <t>$B$15</t>
  </si>
  <si>
    <t>Charity Football</t>
  </si>
  <si>
    <t>$B$16</t>
  </si>
  <si>
    <t>Art  Football</t>
  </si>
  <si>
    <t>$B$17</t>
  </si>
  <si>
    <t>Rock Football</t>
  </si>
  <si>
    <t>$F$7</t>
  </si>
  <si>
    <t>$F$8</t>
  </si>
  <si>
    <t>$F$9</t>
  </si>
  <si>
    <t>$F$10</t>
  </si>
  <si>
    <t>Minimize d3^+</t>
  </si>
  <si>
    <t>OBJ. Function</t>
  </si>
  <si>
    <t>VARIABLES</t>
  </si>
  <si>
    <t>AD</t>
  </si>
  <si>
    <t>NO AD</t>
  </si>
  <si>
    <t>SUBSCRIBERS</t>
  </si>
  <si>
    <t>VIDEO NUMBERS</t>
  </si>
  <si>
    <t>ANTHONY HU</t>
  </si>
  <si>
    <t>Anthony Hu</t>
  </si>
  <si>
    <t>Anthony hu</t>
  </si>
  <si>
    <t>IF AD</t>
  </si>
  <si>
    <t>IF NO AD</t>
  </si>
  <si>
    <t>REVENUE</t>
  </si>
  <si>
    <t>STEPS</t>
  </si>
  <si>
    <t>CDF</t>
  </si>
  <si>
    <t>VLOOKUP</t>
  </si>
  <si>
    <t>C</t>
  </si>
  <si>
    <t>D</t>
  </si>
  <si>
    <t>TURN</t>
  </si>
  <si>
    <t>INTERARRIVAL</t>
  </si>
  <si>
    <t>ARRIVAL TIME</t>
  </si>
  <si>
    <t>UNIFORM VALUES</t>
  </si>
  <si>
    <t>Report Created: 12/3/21 6:01:46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</si>
</sst>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FD5B-BA92-2E4C-B305-DA515C5FEB24}">
  <dimension ref="A1:H19"/>
  <sheetViews>
    <sheetView workbookViewId="0">
      <selection activeCell="F24" sqref="F24"/>
    </sheetView>
  </sheetViews>
  <sheetFormatPr baseColWidth="10" defaultRowHeight="16" x14ac:dyDescent="0.2"/>
  <cols>
    <col min="1" max="1" width="16.5" bestFit="1" customWidth="1"/>
  </cols>
  <sheetData>
    <row r="1" spans="1:8" x14ac:dyDescent="0.2">
      <c r="A1" t="s">
        <v>69</v>
      </c>
    </row>
    <row r="4" spans="1:8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G4" t="s">
        <v>43</v>
      </c>
    </row>
    <row r="5" spans="1:8" x14ac:dyDescent="0.2">
      <c r="A5" t="s">
        <v>34</v>
      </c>
      <c r="B5">
        <v>3</v>
      </c>
      <c r="C5">
        <v>5</v>
      </c>
      <c r="D5">
        <v>2</v>
      </c>
      <c r="E5">
        <v>5</v>
      </c>
    </row>
    <row r="6" spans="1:8" x14ac:dyDescent="0.2">
      <c r="A6" t="s">
        <v>40</v>
      </c>
    </row>
    <row r="7" spans="1:8" x14ac:dyDescent="0.2">
      <c r="A7" t="s">
        <v>41</v>
      </c>
      <c r="B7">
        <v>90</v>
      </c>
      <c r="C7">
        <v>30</v>
      </c>
      <c r="D7">
        <v>5</v>
      </c>
      <c r="E7">
        <v>110</v>
      </c>
      <c r="F7">
        <f>MMULT(B7:E7,$B$14:$B$17)</f>
        <v>140</v>
      </c>
      <c r="G7" t="s">
        <v>44</v>
      </c>
      <c r="H7">
        <v>150</v>
      </c>
    </row>
    <row r="8" spans="1:8" x14ac:dyDescent="0.2">
      <c r="A8" t="s">
        <v>15</v>
      </c>
      <c r="B8">
        <v>0</v>
      </c>
      <c r="C8">
        <v>1</v>
      </c>
      <c r="D8">
        <v>0</v>
      </c>
      <c r="E8">
        <v>1</v>
      </c>
      <c r="F8">
        <f t="shared" ref="F8:F10" si="0">MMULT(B8:E8,$B$14:$B$17)</f>
        <v>1</v>
      </c>
      <c r="G8" t="s">
        <v>45</v>
      </c>
      <c r="H8">
        <v>1</v>
      </c>
    </row>
    <row r="9" spans="1:8" x14ac:dyDescent="0.2">
      <c r="A9" t="s">
        <v>24</v>
      </c>
      <c r="B9">
        <v>55</v>
      </c>
      <c r="C9">
        <v>200</v>
      </c>
      <c r="D9">
        <v>30</v>
      </c>
      <c r="E9">
        <v>85</v>
      </c>
      <c r="F9">
        <f t="shared" si="0"/>
        <v>265</v>
      </c>
      <c r="G9" t="s">
        <v>44</v>
      </c>
      <c r="H9">
        <v>275</v>
      </c>
    </row>
    <row r="10" spans="1:8" x14ac:dyDescent="0.2">
      <c r="A10" t="s">
        <v>42</v>
      </c>
      <c r="B10">
        <v>1</v>
      </c>
      <c r="C10">
        <v>0</v>
      </c>
      <c r="D10">
        <v>0</v>
      </c>
      <c r="E10">
        <v>1</v>
      </c>
      <c r="F10">
        <f t="shared" si="0"/>
        <v>1</v>
      </c>
      <c r="G10" t="s">
        <v>44</v>
      </c>
      <c r="H10">
        <v>1</v>
      </c>
    </row>
    <row r="13" spans="1:8" x14ac:dyDescent="0.2">
      <c r="A13" t="s">
        <v>35</v>
      </c>
      <c r="B13" s="7"/>
    </row>
    <row r="14" spans="1:8" x14ac:dyDescent="0.2">
      <c r="A14" t="s">
        <v>36</v>
      </c>
      <c r="B14" s="6">
        <v>0</v>
      </c>
    </row>
    <row r="15" spans="1:8" x14ac:dyDescent="0.2">
      <c r="A15" t="s">
        <v>37</v>
      </c>
      <c r="B15" s="6">
        <v>0</v>
      </c>
    </row>
    <row r="16" spans="1:8" x14ac:dyDescent="0.2">
      <c r="A16" t="s">
        <v>46</v>
      </c>
      <c r="B16" s="6">
        <v>6</v>
      </c>
    </row>
    <row r="17" spans="1:2" x14ac:dyDescent="0.2">
      <c r="A17" t="s">
        <v>39</v>
      </c>
      <c r="B17" s="6">
        <v>1</v>
      </c>
    </row>
    <row r="19" spans="1:2" x14ac:dyDescent="0.2">
      <c r="A19" t="s">
        <v>1</v>
      </c>
      <c r="B19">
        <f>MMULT(B5:E5,B14:B17)</f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4A70-E30F-7C46-A090-F9D86988A719}">
  <dimension ref="A1:H19"/>
  <sheetViews>
    <sheetView workbookViewId="0">
      <selection activeCell="D16" sqref="D16"/>
    </sheetView>
  </sheetViews>
  <sheetFormatPr baseColWidth="10" defaultRowHeight="16" x14ac:dyDescent="0.2"/>
  <cols>
    <col min="1" max="1" width="16.5" bestFit="1" customWidth="1"/>
  </cols>
  <sheetData>
    <row r="1" spans="1:8" x14ac:dyDescent="0.2">
      <c r="A1" t="s">
        <v>68</v>
      </c>
    </row>
    <row r="4" spans="1:8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G4" t="s">
        <v>43</v>
      </c>
    </row>
    <row r="5" spans="1:8" x14ac:dyDescent="0.2">
      <c r="A5" t="s">
        <v>34</v>
      </c>
      <c r="B5">
        <v>3</v>
      </c>
      <c r="C5">
        <v>5</v>
      </c>
      <c r="D5">
        <v>2</v>
      </c>
      <c r="E5">
        <v>5</v>
      </c>
    </row>
    <row r="6" spans="1:8" x14ac:dyDescent="0.2">
      <c r="A6" t="s">
        <v>40</v>
      </c>
    </row>
    <row r="7" spans="1:8" x14ac:dyDescent="0.2">
      <c r="A7" t="s">
        <v>41</v>
      </c>
      <c r="B7">
        <v>90</v>
      </c>
      <c r="C7">
        <v>30</v>
      </c>
      <c r="D7">
        <v>5</v>
      </c>
      <c r="E7">
        <v>110</v>
      </c>
      <c r="F7">
        <f>MMULT(B7:E7,$B$14:$B$17)</f>
        <v>141.66666666666669</v>
      </c>
      <c r="G7" t="s">
        <v>44</v>
      </c>
      <c r="H7">
        <v>150</v>
      </c>
    </row>
    <row r="8" spans="1:8" x14ac:dyDescent="0.2">
      <c r="A8" t="s">
        <v>15</v>
      </c>
      <c r="B8">
        <v>0</v>
      </c>
      <c r="C8">
        <v>1</v>
      </c>
      <c r="D8">
        <v>0</v>
      </c>
      <c r="E8">
        <v>1</v>
      </c>
      <c r="F8">
        <f t="shared" ref="F8:F10" si="0">MMULT(B8:E8,$B$14:$B$17)</f>
        <v>1</v>
      </c>
      <c r="G8" t="s">
        <v>45</v>
      </c>
      <c r="H8">
        <v>1</v>
      </c>
    </row>
    <row r="9" spans="1:8" x14ac:dyDescent="0.2">
      <c r="A9" t="s">
        <v>24</v>
      </c>
      <c r="B9">
        <v>55</v>
      </c>
      <c r="C9">
        <v>200</v>
      </c>
      <c r="D9">
        <v>30</v>
      </c>
      <c r="E9">
        <v>85</v>
      </c>
      <c r="F9">
        <f t="shared" si="0"/>
        <v>275</v>
      </c>
      <c r="G9" t="s">
        <v>44</v>
      </c>
      <c r="H9">
        <v>275</v>
      </c>
    </row>
    <row r="10" spans="1:8" x14ac:dyDescent="0.2">
      <c r="A10" t="s">
        <v>42</v>
      </c>
      <c r="B10">
        <v>1</v>
      </c>
      <c r="C10">
        <v>0</v>
      </c>
      <c r="D10">
        <v>0</v>
      </c>
      <c r="E10">
        <v>1</v>
      </c>
      <c r="F10">
        <f t="shared" si="0"/>
        <v>1</v>
      </c>
      <c r="G10" t="s">
        <v>44</v>
      </c>
      <c r="H10">
        <v>1</v>
      </c>
    </row>
    <row r="13" spans="1:8" x14ac:dyDescent="0.2">
      <c r="A13" t="s">
        <v>35</v>
      </c>
      <c r="B13" s="7"/>
    </row>
    <row r="14" spans="1:8" x14ac:dyDescent="0.2">
      <c r="A14" t="s">
        <v>36</v>
      </c>
      <c r="B14" s="6">
        <v>0</v>
      </c>
    </row>
    <row r="15" spans="1:8" x14ac:dyDescent="0.2">
      <c r="A15" t="s">
        <v>37</v>
      </c>
      <c r="B15" s="6">
        <v>0</v>
      </c>
    </row>
    <row r="16" spans="1:8" x14ac:dyDescent="0.2">
      <c r="A16" t="s">
        <v>46</v>
      </c>
      <c r="B16" s="6">
        <v>6.3333333333333339</v>
      </c>
    </row>
    <row r="17" spans="1:2" x14ac:dyDescent="0.2">
      <c r="A17" t="s">
        <v>39</v>
      </c>
      <c r="B17" s="6">
        <v>1</v>
      </c>
    </row>
    <row r="19" spans="1:2" x14ac:dyDescent="0.2">
      <c r="A19" t="s">
        <v>1</v>
      </c>
      <c r="B19">
        <f>MMULT(B5:E5,B14:B17)</f>
        <v>17.666666666666668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9017-601B-4043-A01D-55C10EA771C3}">
  <dimension ref="A1:H20"/>
  <sheetViews>
    <sheetView showGridLines="0" workbookViewId="0">
      <selection activeCell="L20" sqref="L20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15" bestFit="1" customWidth="1"/>
    <col min="4" max="4" width="12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" t="s">
        <v>17</v>
      </c>
    </row>
    <row r="2" spans="1:8" x14ac:dyDescent="0.2">
      <c r="A2" s="1" t="s">
        <v>47</v>
      </c>
    </row>
    <row r="3" spans="1:8" x14ac:dyDescent="0.2">
      <c r="A3" s="1" t="s">
        <v>82</v>
      </c>
      <c r="F3" t="s">
        <v>68</v>
      </c>
    </row>
    <row r="6" spans="1:8" ht="17" thickBot="1" x14ac:dyDescent="0.25">
      <c r="A6" t="s">
        <v>18</v>
      </c>
    </row>
    <row r="7" spans="1:8" x14ac:dyDescent="0.2">
      <c r="B7" s="4"/>
      <c r="C7" s="4"/>
      <c r="D7" s="4" t="s">
        <v>21</v>
      </c>
      <c r="E7" s="4" t="s">
        <v>23</v>
      </c>
      <c r="F7" s="4" t="s">
        <v>16</v>
      </c>
      <c r="G7" s="4" t="s">
        <v>26</v>
      </c>
      <c r="H7" s="4" t="s">
        <v>26</v>
      </c>
    </row>
    <row r="8" spans="1:8" ht="17" thickBot="1" x14ac:dyDescent="0.25">
      <c r="B8" s="5" t="s">
        <v>19</v>
      </c>
      <c r="C8" s="5" t="s">
        <v>20</v>
      </c>
      <c r="D8" s="5" t="s">
        <v>22</v>
      </c>
      <c r="E8" s="5" t="s">
        <v>24</v>
      </c>
      <c r="F8" s="5" t="s">
        <v>25</v>
      </c>
      <c r="G8" s="5" t="s">
        <v>27</v>
      </c>
      <c r="H8" s="5" t="s">
        <v>28</v>
      </c>
    </row>
    <row r="9" spans="1:8" x14ac:dyDescent="0.2">
      <c r="B9" s="2" t="s">
        <v>48</v>
      </c>
      <c r="C9" s="2" t="s">
        <v>49</v>
      </c>
      <c r="D9" s="2">
        <v>0</v>
      </c>
      <c r="E9" s="2">
        <v>-0.66666666666666674</v>
      </c>
      <c r="F9" s="2">
        <v>3</v>
      </c>
      <c r="G9" s="2">
        <v>0.66666666666666674</v>
      </c>
      <c r="H9" s="2">
        <v>1E+30</v>
      </c>
    </row>
    <row r="10" spans="1:8" x14ac:dyDescent="0.2">
      <c r="B10" s="2" t="s">
        <v>50</v>
      </c>
      <c r="C10" s="2" t="s">
        <v>51</v>
      </c>
      <c r="D10" s="2">
        <v>0</v>
      </c>
      <c r="E10" s="2">
        <v>-7.6666666666666679</v>
      </c>
      <c r="F10" s="2">
        <v>5</v>
      </c>
      <c r="G10" s="2">
        <v>7.6666666666666679</v>
      </c>
      <c r="H10" s="2">
        <v>1E+30</v>
      </c>
    </row>
    <row r="11" spans="1:8" x14ac:dyDescent="0.2">
      <c r="B11" s="2" t="s">
        <v>52</v>
      </c>
      <c r="C11" s="2" t="s">
        <v>53</v>
      </c>
      <c r="D11" s="2">
        <v>6.3333333333333339</v>
      </c>
      <c r="E11" s="2">
        <v>0</v>
      </c>
      <c r="F11" s="2">
        <v>2</v>
      </c>
      <c r="G11" s="2">
        <v>1E+30</v>
      </c>
      <c r="H11" s="2">
        <v>0.23529411764705849</v>
      </c>
    </row>
    <row r="12" spans="1:8" ht="17" thickBot="1" x14ac:dyDescent="0.25">
      <c r="B12" s="3" t="s">
        <v>54</v>
      </c>
      <c r="C12" s="3" t="s">
        <v>55</v>
      </c>
      <c r="D12" s="3">
        <v>1</v>
      </c>
      <c r="E12" s="3">
        <v>0</v>
      </c>
      <c r="F12" s="3">
        <v>5</v>
      </c>
      <c r="G12" s="3">
        <v>0.66666666666666563</v>
      </c>
      <c r="H12" s="3">
        <v>7.6666666666666679</v>
      </c>
    </row>
    <row r="14" spans="1:8" ht="17" thickBot="1" x14ac:dyDescent="0.25">
      <c r="A14" t="s">
        <v>29</v>
      </c>
    </row>
    <row r="15" spans="1:8" x14ac:dyDescent="0.2">
      <c r="B15" s="4"/>
      <c r="C15" s="4"/>
      <c r="D15" s="4" t="s">
        <v>21</v>
      </c>
      <c r="E15" s="4" t="s">
        <v>30</v>
      </c>
      <c r="F15" s="4" t="s">
        <v>32</v>
      </c>
      <c r="G15" s="4" t="s">
        <v>26</v>
      </c>
      <c r="H15" s="4" t="s">
        <v>26</v>
      </c>
    </row>
    <row r="16" spans="1:8" ht="17" thickBot="1" x14ac:dyDescent="0.25">
      <c r="B16" s="5" t="s">
        <v>19</v>
      </c>
      <c r="C16" s="5" t="s">
        <v>20</v>
      </c>
      <c r="D16" s="5" t="s">
        <v>22</v>
      </c>
      <c r="E16" s="5" t="s">
        <v>31</v>
      </c>
      <c r="F16" s="5" t="s">
        <v>33</v>
      </c>
      <c r="G16" s="5" t="s">
        <v>27</v>
      </c>
      <c r="H16" s="5" t="s">
        <v>28</v>
      </c>
    </row>
    <row r="17" spans="2:8" x14ac:dyDescent="0.2">
      <c r="B17" s="2" t="s">
        <v>56</v>
      </c>
      <c r="C17" s="2" t="s">
        <v>41</v>
      </c>
      <c r="D17" s="2">
        <v>141.66666666666669</v>
      </c>
      <c r="E17" s="2">
        <v>0</v>
      </c>
      <c r="F17" s="2">
        <v>150</v>
      </c>
      <c r="G17" s="2">
        <v>1E+30</v>
      </c>
      <c r="H17" s="2">
        <v>8.3333333333333321</v>
      </c>
    </row>
    <row r="18" spans="2:8" x14ac:dyDescent="0.2">
      <c r="B18" s="2" t="s">
        <v>57</v>
      </c>
      <c r="C18" s="2" t="s">
        <v>15</v>
      </c>
      <c r="D18" s="2">
        <v>1</v>
      </c>
      <c r="E18" s="2">
        <v>-0.66666666666666563</v>
      </c>
      <c r="F18" s="2">
        <v>1</v>
      </c>
      <c r="G18" s="2">
        <v>0</v>
      </c>
      <c r="H18" s="2">
        <v>1</v>
      </c>
    </row>
    <row r="19" spans="2:8" x14ac:dyDescent="0.2">
      <c r="B19" s="2" t="s">
        <v>58</v>
      </c>
      <c r="C19" s="2" t="s">
        <v>24</v>
      </c>
      <c r="D19" s="2">
        <v>275</v>
      </c>
      <c r="E19" s="2">
        <v>6.6666666666666666E-2</v>
      </c>
      <c r="F19" s="2">
        <v>275</v>
      </c>
      <c r="G19" s="2">
        <v>49.999999999999993</v>
      </c>
      <c r="H19" s="2">
        <v>190.00000000000003</v>
      </c>
    </row>
    <row r="20" spans="2:8" ht="17" thickBot="1" x14ac:dyDescent="0.25">
      <c r="B20" s="3" t="s">
        <v>59</v>
      </c>
      <c r="C20" s="3" t="s">
        <v>42</v>
      </c>
      <c r="D20" s="3">
        <v>1</v>
      </c>
      <c r="E20" s="3">
        <v>0</v>
      </c>
      <c r="F20" s="3">
        <v>1</v>
      </c>
      <c r="G20" s="3">
        <v>1E+30</v>
      </c>
      <c r="H2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9D31-9F5E-6D4B-96CC-EB453457744F}">
  <dimension ref="A1:H19"/>
  <sheetViews>
    <sheetView workbookViewId="0">
      <selection activeCell="B9" sqref="B9"/>
    </sheetView>
  </sheetViews>
  <sheetFormatPr baseColWidth="10" defaultRowHeight="16" x14ac:dyDescent="0.2"/>
  <cols>
    <col min="1" max="1" width="16.5" bestFit="1" customWidth="1"/>
  </cols>
  <sheetData>
    <row r="1" spans="1:8" x14ac:dyDescent="0.2">
      <c r="A1" t="s">
        <v>68</v>
      </c>
    </row>
    <row r="4" spans="1:8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G4" t="s">
        <v>43</v>
      </c>
    </row>
    <row r="5" spans="1:8" x14ac:dyDescent="0.2">
      <c r="A5" t="s">
        <v>34</v>
      </c>
      <c r="B5">
        <v>3</v>
      </c>
      <c r="C5">
        <v>5</v>
      </c>
      <c r="D5">
        <v>2</v>
      </c>
      <c r="E5">
        <v>5</v>
      </c>
    </row>
    <row r="6" spans="1:8" x14ac:dyDescent="0.2">
      <c r="A6" t="s">
        <v>40</v>
      </c>
    </row>
    <row r="7" spans="1:8" x14ac:dyDescent="0.2">
      <c r="A7" t="s">
        <v>41</v>
      </c>
      <c r="B7">
        <v>90</v>
      </c>
      <c r="C7">
        <v>30</v>
      </c>
      <c r="D7">
        <v>5</v>
      </c>
      <c r="E7">
        <v>110</v>
      </c>
      <c r="F7">
        <f>MMULT(B7:E7,$B$14:$B$17)</f>
        <v>150</v>
      </c>
      <c r="G7" t="s">
        <v>44</v>
      </c>
      <c r="H7">
        <v>150</v>
      </c>
    </row>
    <row r="8" spans="1:8" x14ac:dyDescent="0.2">
      <c r="A8" t="s">
        <v>15</v>
      </c>
      <c r="B8">
        <v>0</v>
      </c>
      <c r="C8">
        <v>1</v>
      </c>
      <c r="D8">
        <v>0</v>
      </c>
      <c r="E8">
        <v>1</v>
      </c>
      <c r="F8">
        <f t="shared" ref="F8:F10" si="0">MMULT(B8:E8,$B$14:$B$17)</f>
        <v>1.0000000000000002</v>
      </c>
      <c r="G8" t="s">
        <v>45</v>
      </c>
      <c r="H8">
        <v>1</v>
      </c>
    </row>
    <row r="9" spans="1:8" x14ac:dyDescent="0.2">
      <c r="A9" t="s">
        <v>24</v>
      </c>
      <c r="B9">
        <v>55</v>
      </c>
      <c r="C9">
        <v>200</v>
      </c>
      <c r="D9">
        <v>30</v>
      </c>
      <c r="E9">
        <v>85</v>
      </c>
      <c r="F9">
        <f t="shared" si="0"/>
        <v>325.00000000000006</v>
      </c>
      <c r="G9" t="s">
        <v>44</v>
      </c>
      <c r="H9">
        <v>325</v>
      </c>
    </row>
    <row r="10" spans="1:8" x14ac:dyDescent="0.2">
      <c r="A10" t="s">
        <v>42</v>
      </c>
      <c r="B10">
        <v>1</v>
      </c>
      <c r="C10">
        <v>0</v>
      </c>
      <c r="D10">
        <v>0</v>
      </c>
      <c r="E10">
        <v>1</v>
      </c>
      <c r="F10">
        <f t="shared" si="0"/>
        <v>1</v>
      </c>
      <c r="G10" t="s">
        <v>44</v>
      </c>
      <c r="H10">
        <v>1</v>
      </c>
    </row>
    <row r="13" spans="1:8" x14ac:dyDescent="0.2">
      <c r="A13" t="s">
        <v>35</v>
      </c>
      <c r="B13" s="7"/>
    </row>
    <row r="14" spans="1:8" x14ac:dyDescent="0.2">
      <c r="A14" t="s">
        <v>36</v>
      </c>
      <c r="B14" s="6">
        <v>0</v>
      </c>
    </row>
    <row r="15" spans="1:8" x14ac:dyDescent="0.2">
      <c r="A15" t="s">
        <v>37</v>
      </c>
      <c r="B15" s="6">
        <v>2.2204460492503131E-16</v>
      </c>
    </row>
    <row r="16" spans="1:8" x14ac:dyDescent="0.2">
      <c r="A16" t="s">
        <v>46</v>
      </c>
      <c r="B16" s="6">
        <v>8</v>
      </c>
    </row>
    <row r="17" spans="1:2" x14ac:dyDescent="0.2">
      <c r="A17" t="s">
        <v>39</v>
      </c>
      <c r="B17" s="6">
        <v>1</v>
      </c>
    </row>
    <row r="19" spans="1:2" x14ac:dyDescent="0.2">
      <c r="A19" t="s">
        <v>1</v>
      </c>
      <c r="B19">
        <f>MMULT(B5:E5,B14:B17)</f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CBB0-7A83-9441-A735-0E246A81B650}">
  <dimension ref="A1:P25"/>
  <sheetViews>
    <sheetView tabSelected="1" workbookViewId="0">
      <selection activeCell="F20" sqref="F20"/>
    </sheetView>
  </sheetViews>
  <sheetFormatPr baseColWidth="10" defaultRowHeight="16" x14ac:dyDescent="0.2"/>
  <cols>
    <col min="1" max="1" width="16.5" bestFit="1" customWidth="1"/>
  </cols>
  <sheetData>
    <row r="1" spans="1:16" x14ac:dyDescent="0.2">
      <c r="A1" t="s">
        <v>60</v>
      </c>
      <c r="C1" t="s">
        <v>68</v>
      </c>
    </row>
    <row r="4" spans="1:16" x14ac:dyDescent="0.2">
      <c r="A4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 spans="1:16" x14ac:dyDescent="0.2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7</v>
      </c>
      <c r="G5" t="s">
        <v>6</v>
      </c>
      <c r="H5" t="s">
        <v>9</v>
      </c>
      <c r="I5" t="s">
        <v>8</v>
      </c>
      <c r="J5" t="s">
        <v>11</v>
      </c>
      <c r="K5" t="s">
        <v>10</v>
      </c>
      <c r="L5" t="s">
        <v>13</v>
      </c>
      <c r="M5" t="s">
        <v>12</v>
      </c>
    </row>
    <row r="6" spans="1:16" x14ac:dyDescent="0.2">
      <c r="A6" t="s">
        <v>41</v>
      </c>
      <c r="B6">
        <v>90</v>
      </c>
      <c r="C6">
        <v>30</v>
      </c>
      <c r="D6">
        <v>5</v>
      </c>
      <c r="E6">
        <v>110</v>
      </c>
      <c r="F6">
        <v>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>MMULT(B6:M6,$B$12:$B$23)</f>
        <v>149.99999999999997</v>
      </c>
      <c r="O6" t="s">
        <v>14</v>
      </c>
      <c r="P6">
        <v>150</v>
      </c>
    </row>
    <row r="7" spans="1:16" x14ac:dyDescent="0.2">
      <c r="A7" t="s">
        <v>15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-1</v>
      </c>
      <c r="J7">
        <v>0</v>
      </c>
      <c r="K7">
        <v>0</v>
      </c>
      <c r="L7">
        <v>0</v>
      </c>
      <c r="M7">
        <v>0</v>
      </c>
      <c r="N7">
        <f t="shared" ref="N7:N9" si="0">MMULT(B7:M7,$B$12:$B$23)</f>
        <v>0.99999999999999978</v>
      </c>
      <c r="O7" t="s">
        <v>14</v>
      </c>
      <c r="P7">
        <v>1</v>
      </c>
    </row>
    <row r="8" spans="1:16" x14ac:dyDescent="0.2">
      <c r="A8" t="s">
        <v>24</v>
      </c>
      <c r="B8">
        <v>55</v>
      </c>
      <c r="C8">
        <v>200</v>
      </c>
      <c r="D8">
        <v>30</v>
      </c>
      <c r="E8">
        <v>85</v>
      </c>
      <c r="F8">
        <v>0</v>
      </c>
      <c r="G8">
        <v>0</v>
      </c>
      <c r="H8">
        <v>0</v>
      </c>
      <c r="I8">
        <v>0</v>
      </c>
      <c r="J8">
        <v>1</v>
      </c>
      <c r="K8">
        <v>-1</v>
      </c>
      <c r="L8">
        <v>0</v>
      </c>
      <c r="M8">
        <v>0</v>
      </c>
      <c r="N8">
        <f t="shared" si="0"/>
        <v>244.99999999999997</v>
      </c>
      <c r="O8" t="s">
        <v>14</v>
      </c>
      <c r="P8">
        <v>245</v>
      </c>
    </row>
    <row r="9" spans="1:16" x14ac:dyDescent="0.2">
      <c r="A9" t="s">
        <v>42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-1</v>
      </c>
      <c r="N9">
        <f t="shared" si="0"/>
        <v>0.99999999999999978</v>
      </c>
      <c r="O9" t="s">
        <v>14</v>
      </c>
      <c r="P9">
        <v>1</v>
      </c>
    </row>
    <row r="12" spans="1:16" x14ac:dyDescent="0.2">
      <c r="A12" t="str">
        <f t="array" ref="A12:A23">TRANSPOSE(B5:M5)</f>
        <v>x1</v>
      </c>
      <c r="B12" s="6">
        <v>0</v>
      </c>
    </row>
    <row r="13" spans="1:16" x14ac:dyDescent="0.2">
      <c r="A13" t="str">
        <v>x2</v>
      </c>
      <c r="B13" s="6">
        <v>0</v>
      </c>
    </row>
    <row r="14" spans="1:16" x14ac:dyDescent="0.2">
      <c r="A14" t="str">
        <v>x3</v>
      </c>
      <c r="B14" s="6">
        <v>1</v>
      </c>
    </row>
    <row r="15" spans="1:16" x14ac:dyDescent="0.2">
      <c r="A15" t="str">
        <v>x4</v>
      </c>
      <c r="B15" s="6">
        <v>1</v>
      </c>
    </row>
    <row r="16" spans="1:16" x14ac:dyDescent="0.2">
      <c r="A16" t="str">
        <v>d1^-</v>
      </c>
      <c r="B16" s="6">
        <v>34.999999999999964</v>
      </c>
    </row>
    <row r="17" spans="1:2" x14ac:dyDescent="0.2">
      <c r="A17" t="str">
        <v>d1^+</v>
      </c>
      <c r="B17" s="6">
        <v>0</v>
      </c>
    </row>
    <row r="18" spans="1:2" x14ac:dyDescent="0.2">
      <c r="A18" t="str">
        <v>d2^-</v>
      </c>
      <c r="B18" s="6">
        <v>0</v>
      </c>
    </row>
    <row r="19" spans="1:2" x14ac:dyDescent="0.2">
      <c r="A19" t="str">
        <v>d2^+</v>
      </c>
      <c r="B19" s="6">
        <v>2.2204460492503131E-16</v>
      </c>
    </row>
    <row r="20" spans="1:2" x14ac:dyDescent="0.2">
      <c r="A20" t="str">
        <v>d3^-</v>
      </c>
      <c r="B20" s="6">
        <v>129.99999999999997</v>
      </c>
    </row>
    <row r="21" spans="1:2" x14ac:dyDescent="0.2">
      <c r="A21" t="str">
        <v>d3^+</v>
      </c>
      <c r="B21" s="6">
        <v>0</v>
      </c>
    </row>
    <row r="22" spans="1:2" x14ac:dyDescent="0.2">
      <c r="A22" t="str">
        <v>d4^-</v>
      </c>
      <c r="B22" s="6">
        <v>0</v>
      </c>
    </row>
    <row r="23" spans="1:2" x14ac:dyDescent="0.2">
      <c r="A23" t="str">
        <v>d4^+</v>
      </c>
      <c r="B23" s="6">
        <v>2.2204460492503131E-16</v>
      </c>
    </row>
    <row r="25" spans="1:2" x14ac:dyDescent="0.2">
      <c r="A25" t="s">
        <v>1</v>
      </c>
      <c r="B25">
        <f>MMULT(B4:M4,B12:B23)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6B3F-7590-744E-AB06-2FF6C36DDC2D}">
  <dimension ref="A1:F17"/>
  <sheetViews>
    <sheetView workbookViewId="0">
      <selection activeCell="B11" sqref="B11"/>
    </sheetView>
  </sheetViews>
  <sheetFormatPr baseColWidth="10" defaultRowHeight="16" x14ac:dyDescent="0.2"/>
  <cols>
    <col min="1" max="1" width="15.5" bestFit="1" customWidth="1"/>
  </cols>
  <sheetData>
    <row r="1" spans="1:6" x14ac:dyDescent="0.2">
      <c r="A1" t="s">
        <v>67</v>
      </c>
    </row>
    <row r="4" spans="1:6" x14ac:dyDescent="0.2">
      <c r="A4" t="s">
        <v>62</v>
      </c>
      <c r="B4" t="s">
        <v>63</v>
      </c>
      <c r="C4" t="s">
        <v>64</v>
      </c>
    </row>
    <row r="5" spans="1:6" x14ac:dyDescent="0.2">
      <c r="A5" t="s">
        <v>40</v>
      </c>
      <c r="B5">
        <v>1</v>
      </c>
      <c r="C5">
        <v>1</v>
      </c>
      <c r="D5">
        <f>MMULT(B5:C5,B14:B15)</f>
        <v>52</v>
      </c>
      <c r="E5" t="s">
        <v>14</v>
      </c>
      <c r="F5">
        <v>52</v>
      </c>
    </row>
    <row r="11" spans="1:6" x14ac:dyDescent="0.2">
      <c r="A11" t="s">
        <v>65</v>
      </c>
      <c r="B11">
        <f>10000 + MMULT(D12:E12,B14:B15)</f>
        <v>18750</v>
      </c>
      <c r="D11" t="s">
        <v>70</v>
      </c>
      <c r="E11" t="s">
        <v>71</v>
      </c>
    </row>
    <row r="12" spans="1:6" x14ac:dyDescent="0.2">
      <c r="D12">
        <v>-75</v>
      </c>
      <c r="E12">
        <v>200</v>
      </c>
    </row>
    <row r="13" spans="1:6" x14ac:dyDescent="0.2">
      <c r="A13" t="s">
        <v>66</v>
      </c>
    </row>
    <row r="14" spans="1:6" x14ac:dyDescent="0.2">
      <c r="A14" t="s">
        <v>63</v>
      </c>
      <c r="B14" s="6">
        <v>6</v>
      </c>
    </row>
    <row r="15" spans="1:6" x14ac:dyDescent="0.2">
      <c r="A15" t="s">
        <v>64</v>
      </c>
      <c r="B15" s="6">
        <v>46</v>
      </c>
    </row>
    <row r="17" spans="1:2" x14ac:dyDescent="0.2">
      <c r="A17" t="s">
        <v>72</v>
      </c>
      <c r="B17">
        <f xml:space="preserve"> 2 * B11 - 0.00005 *  B11^2 + 35 * B14</f>
        <v>20131.875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BC8-CCD1-CD4F-A29D-297552B9C562}">
  <dimension ref="A1:E18"/>
  <sheetViews>
    <sheetView workbookViewId="0">
      <selection activeCell="F17" sqref="F17"/>
    </sheetView>
  </sheetViews>
  <sheetFormatPr baseColWidth="10" defaultRowHeight="16" x14ac:dyDescent="0.2"/>
  <cols>
    <col min="2" max="2" width="13.33203125" bestFit="1" customWidth="1"/>
    <col min="3" max="3" width="13" bestFit="1" customWidth="1"/>
    <col min="4" max="4" width="16.6640625" bestFit="1" customWidth="1"/>
    <col min="5" max="5" width="11.33203125" bestFit="1" customWidth="1"/>
  </cols>
  <sheetData>
    <row r="1" spans="1:5" x14ac:dyDescent="0.2">
      <c r="A1" t="s">
        <v>68</v>
      </c>
    </row>
    <row r="2" spans="1:5" x14ac:dyDescent="0.2">
      <c r="A2" t="s">
        <v>76</v>
      </c>
    </row>
    <row r="3" spans="1:5" x14ac:dyDescent="0.2">
      <c r="A3" t="s">
        <v>74</v>
      </c>
      <c r="B3" t="s">
        <v>73</v>
      </c>
      <c r="D3" t="s">
        <v>75</v>
      </c>
      <c r="E3" t="s">
        <v>73</v>
      </c>
    </row>
    <row r="4" spans="1:5" x14ac:dyDescent="0.2">
      <c r="A4">
        <v>0</v>
      </c>
      <c r="B4">
        <v>-2</v>
      </c>
      <c r="D4">
        <v>0.75871999999999995</v>
      </c>
      <c r="E4">
        <f>VLOOKUP(D4,$A$4:$B$9,2)</f>
        <v>2</v>
      </c>
    </row>
    <row r="5" spans="1:5" x14ac:dyDescent="0.2">
      <c r="A5">
        <v>0.1</v>
      </c>
      <c r="B5">
        <v>-1</v>
      </c>
      <c r="D5">
        <v>1.3299999999999999E-2</v>
      </c>
      <c r="E5">
        <f t="shared" ref="E5:E8" si="0">VLOOKUP(D5,$A$4:$B$9,2)</f>
        <v>-2</v>
      </c>
    </row>
    <row r="6" spans="1:5" x14ac:dyDescent="0.2">
      <c r="A6">
        <v>0.3</v>
      </c>
      <c r="B6">
        <v>0</v>
      </c>
      <c r="D6">
        <v>0.93508000000000002</v>
      </c>
      <c r="E6">
        <f t="shared" si="0"/>
        <v>3</v>
      </c>
    </row>
    <row r="7" spans="1:5" x14ac:dyDescent="0.2">
      <c r="A7">
        <v>0.5</v>
      </c>
      <c r="B7">
        <v>1</v>
      </c>
      <c r="D7">
        <v>0.50970000000000004</v>
      </c>
      <c r="E7">
        <f t="shared" si="0"/>
        <v>1</v>
      </c>
    </row>
    <row r="8" spans="1:5" x14ac:dyDescent="0.2">
      <c r="A8">
        <v>0.7</v>
      </c>
      <c r="B8">
        <v>2</v>
      </c>
      <c r="D8">
        <v>0.26034000000000002</v>
      </c>
      <c r="E8">
        <f t="shared" si="0"/>
        <v>-1</v>
      </c>
    </row>
    <row r="9" spans="1:5" x14ac:dyDescent="0.2">
      <c r="A9">
        <v>0.9</v>
      </c>
      <c r="B9">
        <v>3</v>
      </c>
    </row>
    <row r="11" spans="1:5" x14ac:dyDescent="0.2">
      <c r="A11" t="s">
        <v>77</v>
      </c>
    </row>
    <row r="13" spans="1:5" x14ac:dyDescent="0.2">
      <c r="A13" t="s">
        <v>78</v>
      </c>
      <c r="B13" t="s">
        <v>79</v>
      </c>
      <c r="C13" t="s">
        <v>80</v>
      </c>
      <c r="D13" t="s">
        <v>81</v>
      </c>
    </row>
    <row r="14" spans="1:5" x14ac:dyDescent="0.2">
      <c r="A14">
        <v>1</v>
      </c>
      <c r="B14">
        <f>-LN($D14)/2</f>
        <v>0.13806123805254822</v>
      </c>
      <c r="C14">
        <f>B14</f>
        <v>0.13806123805254822</v>
      </c>
      <c r="D14">
        <v>0.75871999999999995</v>
      </c>
    </row>
    <row r="15" spans="1:5" x14ac:dyDescent="0.2">
      <c r="A15">
        <v>2</v>
      </c>
      <c r="B15">
        <f t="shared" ref="B15:B18" si="1">-LN($D15)/2</f>
        <v>2.1599956218772145</v>
      </c>
      <c r="C15">
        <f>C14+B15</f>
        <v>2.2980568599297628</v>
      </c>
      <c r="D15">
        <v>1.3299999999999999E-2</v>
      </c>
    </row>
    <row r="16" spans="1:5" x14ac:dyDescent="0.2">
      <c r="A16">
        <v>3</v>
      </c>
      <c r="B16">
        <f t="shared" si="1"/>
        <v>3.356159592814998E-2</v>
      </c>
      <c r="C16">
        <f>C15+B16</f>
        <v>2.3316184558579129</v>
      </c>
      <c r="D16">
        <v>0.93508000000000002</v>
      </c>
    </row>
    <row r="17" spans="1:4" x14ac:dyDescent="0.2">
      <c r="A17">
        <v>4</v>
      </c>
      <c r="B17">
        <f t="shared" si="1"/>
        <v>0.33696648081807046</v>
      </c>
      <c r="C17">
        <f t="shared" ref="C17:C18" si="2">C16+B17</f>
        <v>2.6685849366759835</v>
      </c>
      <c r="D17">
        <v>0.50970000000000004</v>
      </c>
    </row>
    <row r="18" spans="1:4" x14ac:dyDescent="0.2">
      <c r="A18">
        <v>5</v>
      </c>
      <c r="B18">
        <f t="shared" si="1"/>
        <v>0.67288340497191135</v>
      </c>
      <c r="C18">
        <f t="shared" si="2"/>
        <v>3.3414683416478947</v>
      </c>
      <c r="D18">
        <v>0.26034000000000002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3A</vt:lpstr>
      <vt:lpstr>3B</vt:lpstr>
      <vt:lpstr>Sensitivity Report 1</vt:lpstr>
      <vt:lpstr>3B (2)</vt:lpstr>
      <vt:lpstr>3c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2021-12-03T21:12:19Z</dcterms:created>
  <dcterms:modified xsi:type="dcterms:W3CDTF">2021-12-06T01:39:17Z</dcterms:modified>
</cp:coreProperties>
</file>