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PURE_NSERC\Tabulations\"/>
    </mc:Choice>
  </mc:AlternateContent>
  <xr:revisionPtr revIDLastSave="0" documentId="13_ncr:1_{ED209296-167B-4124-AF68-678D3F59C655}" xr6:coauthVersionLast="47" xr6:coauthVersionMax="47" xr10:uidLastSave="{00000000-0000-0000-0000-000000000000}"/>
  <bookViews>
    <workbookView xWindow="-120" yWindow="-120" windowWidth="29040" windowHeight="15840" activeTab="3" xr2:uid="{DFB4DA6C-1C15-41BB-A251-6C1C00697A63}"/>
  </bookViews>
  <sheets>
    <sheet name="Calculations" sheetId="1" r:id="rId1"/>
    <sheet name="Local Tabulation mod8,16,24,120" sheetId="15" r:id="rId2"/>
    <sheet name="Super Computer mod8,16,24" sheetId="19" r:id="rId3"/>
    <sheet name="Super Computer mod8,16" sheetId="22" r:id="rId4"/>
    <sheet name="Graphs" sheetId="3" r:id="rId5"/>
    <sheet name="Old clgrp" sheetId="24" r:id="rId6"/>
    <sheet name="New clgrp" sheetId="23" r:id="rId7"/>
    <sheet name="Sheet9" sheetId="26" r:id="rId8"/>
    <sheet name="Sheet10" sheetId="27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1" i="22" l="1"/>
  <c r="BJ20" i="22"/>
  <c r="BJ3" i="19"/>
  <c r="BJ4" i="19"/>
  <c r="BJ5" i="19"/>
  <c r="BJ6" i="19"/>
  <c r="BJ7" i="19"/>
  <c r="BJ2" i="19"/>
  <c r="BJ21" i="19"/>
  <c r="BJ20" i="19"/>
  <c r="W44" i="22"/>
  <c r="V44" i="22"/>
  <c r="U44" i="22"/>
  <c r="W43" i="22"/>
  <c r="V43" i="22"/>
  <c r="U43" i="22"/>
  <c r="W42" i="22"/>
  <c r="V42" i="22"/>
  <c r="U42" i="22"/>
  <c r="W41" i="22"/>
  <c r="V41" i="22"/>
  <c r="U41" i="22"/>
  <c r="W40" i="22"/>
  <c r="V40" i="22"/>
  <c r="U40" i="22"/>
  <c r="X39" i="22"/>
  <c r="W39" i="22"/>
  <c r="V39" i="22"/>
  <c r="U39" i="22"/>
  <c r="W35" i="22"/>
  <c r="V35" i="22"/>
  <c r="U35" i="22"/>
  <c r="W34" i="22"/>
  <c r="V34" i="22"/>
  <c r="U34" i="22"/>
  <c r="W33" i="22"/>
  <c r="V33" i="22"/>
  <c r="U33" i="22"/>
  <c r="W32" i="22"/>
  <c r="V32" i="22"/>
  <c r="U32" i="22"/>
  <c r="W31" i="22"/>
  <c r="V31" i="22"/>
  <c r="U31" i="22"/>
  <c r="X30" i="22"/>
  <c r="W30" i="22"/>
  <c r="V30" i="22"/>
  <c r="U30" i="22"/>
  <c r="W26" i="22"/>
  <c r="V26" i="22"/>
  <c r="U26" i="22"/>
  <c r="W25" i="22"/>
  <c r="V25" i="22"/>
  <c r="U25" i="22"/>
  <c r="W24" i="22"/>
  <c r="V24" i="22"/>
  <c r="U24" i="22"/>
  <c r="W23" i="22"/>
  <c r="V23" i="22"/>
  <c r="U23" i="22"/>
  <c r="W22" i="22"/>
  <c r="V22" i="22"/>
  <c r="U22" i="22"/>
  <c r="X21" i="22"/>
  <c r="W21" i="22"/>
  <c r="V21" i="22"/>
  <c r="U21" i="22"/>
  <c r="W17" i="22"/>
  <c r="V17" i="22"/>
  <c r="U17" i="22"/>
  <c r="W16" i="22"/>
  <c r="V16" i="22"/>
  <c r="U16" i="22"/>
  <c r="W15" i="22"/>
  <c r="V15" i="22"/>
  <c r="U15" i="22"/>
  <c r="W14" i="22"/>
  <c r="V14" i="22"/>
  <c r="U14" i="22"/>
  <c r="W13" i="22"/>
  <c r="V13" i="22"/>
  <c r="U13" i="22"/>
  <c r="X12" i="22"/>
  <c r="W12" i="22"/>
  <c r="V12" i="22"/>
  <c r="U12" i="22"/>
  <c r="W8" i="22"/>
  <c r="V8" i="22"/>
  <c r="U8" i="22"/>
  <c r="W7" i="22"/>
  <c r="V7" i="22"/>
  <c r="U7" i="22"/>
  <c r="W6" i="22"/>
  <c r="V6" i="22"/>
  <c r="U6" i="22"/>
  <c r="W5" i="22"/>
  <c r="V5" i="22"/>
  <c r="U5" i="22"/>
  <c r="W4" i="22"/>
  <c r="V4" i="22"/>
  <c r="U4" i="22"/>
  <c r="W3" i="22"/>
  <c r="V3" i="22"/>
  <c r="U3" i="22"/>
  <c r="F17" i="22"/>
  <c r="F16" i="22"/>
  <c r="F15" i="22"/>
  <c r="N96" i="22" s="1"/>
  <c r="F14" i="22"/>
  <c r="D23" i="22" s="1"/>
  <c r="F13" i="22"/>
  <c r="D22" i="22" s="1"/>
  <c r="F12" i="22"/>
  <c r="W26" i="19"/>
  <c r="V26" i="15"/>
  <c r="F17" i="15"/>
  <c r="A9" i="15"/>
  <c r="V44" i="19"/>
  <c r="V35" i="19"/>
  <c r="V8" i="19"/>
  <c r="V17" i="19"/>
  <c r="V26" i="19"/>
  <c r="F17" i="19"/>
  <c r="V43" i="19"/>
  <c r="V42" i="19"/>
  <c r="V41" i="19"/>
  <c r="V40" i="19"/>
  <c r="V39" i="19"/>
  <c r="V34" i="19"/>
  <c r="V33" i="19"/>
  <c r="V32" i="19"/>
  <c r="V31" i="19"/>
  <c r="V30" i="19"/>
  <c r="V7" i="19"/>
  <c r="N7" i="19" s="1"/>
  <c r="V6" i="19"/>
  <c r="V5" i="19"/>
  <c r="V4" i="19"/>
  <c r="V3" i="19"/>
  <c r="V16" i="19"/>
  <c r="V15" i="19"/>
  <c r="V14" i="19"/>
  <c r="V13" i="19"/>
  <c r="V12" i="19"/>
  <c r="Q26" i="19"/>
  <c r="D22" i="19"/>
  <c r="D23" i="19"/>
  <c r="D24" i="19"/>
  <c r="D21" i="19"/>
  <c r="D26" i="22"/>
  <c r="D25" i="22"/>
  <c r="D21" i="22"/>
  <c r="D26" i="27"/>
  <c r="D25" i="27"/>
  <c r="D24" i="27"/>
  <c r="D23" i="27"/>
  <c r="D22" i="27"/>
  <c r="D21" i="27"/>
  <c r="D25" i="19"/>
  <c r="N3" i="27"/>
  <c r="M107" i="27"/>
  <c r="N107" i="27" s="1"/>
  <c r="J107" i="27"/>
  <c r="M106" i="27"/>
  <c r="J106" i="27"/>
  <c r="N106" i="27" s="1"/>
  <c r="M105" i="27"/>
  <c r="N105" i="27" s="1"/>
  <c r="J105" i="27"/>
  <c r="N104" i="27"/>
  <c r="M104" i="27"/>
  <c r="J104" i="27"/>
  <c r="M103" i="27"/>
  <c r="N103" i="27" s="1"/>
  <c r="J103" i="27"/>
  <c r="M102" i="27"/>
  <c r="J102" i="27"/>
  <c r="N102" i="27" s="1"/>
  <c r="M98" i="27"/>
  <c r="N98" i="27" s="1"/>
  <c r="J98" i="27"/>
  <c r="N97" i="27"/>
  <c r="M97" i="27"/>
  <c r="J97" i="27"/>
  <c r="M96" i="27"/>
  <c r="N96" i="27" s="1"/>
  <c r="J96" i="27"/>
  <c r="N95" i="27"/>
  <c r="M95" i="27"/>
  <c r="J95" i="27"/>
  <c r="M94" i="27"/>
  <c r="N94" i="27" s="1"/>
  <c r="J94" i="27"/>
  <c r="N93" i="27"/>
  <c r="M93" i="27"/>
  <c r="J93" i="27"/>
  <c r="M89" i="27"/>
  <c r="N89" i="27" s="1"/>
  <c r="J89" i="27"/>
  <c r="N88" i="27"/>
  <c r="M88" i="27"/>
  <c r="J88" i="27"/>
  <c r="M87" i="27"/>
  <c r="N87" i="27" s="1"/>
  <c r="J87" i="27"/>
  <c r="N86" i="27"/>
  <c r="M86" i="27"/>
  <c r="J86" i="27"/>
  <c r="M85" i="27"/>
  <c r="N85" i="27" s="1"/>
  <c r="J85" i="27"/>
  <c r="N84" i="27"/>
  <c r="M84" i="27"/>
  <c r="J84" i="27"/>
  <c r="M80" i="27"/>
  <c r="N80" i="27" s="1"/>
  <c r="J80" i="27"/>
  <c r="N79" i="27"/>
  <c r="M79" i="27"/>
  <c r="J79" i="27"/>
  <c r="M78" i="27"/>
  <c r="N78" i="27" s="1"/>
  <c r="J78" i="27"/>
  <c r="M77" i="27"/>
  <c r="J77" i="27"/>
  <c r="N77" i="27" s="1"/>
  <c r="M76" i="27"/>
  <c r="N76" i="27" s="1"/>
  <c r="J76" i="27"/>
  <c r="N75" i="27"/>
  <c r="M75" i="27"/>
  <c r="J75" i="27"/>
  <c r="P71" i="27"/>
  <c r="M71" i="27"/>
  <c r="Q71" i="27" s="1"/>
  <c r="J71" i="27"/>
  <c r="P70" i="27"/>
  <c r="M70" i="27"/>
  <c r="Q70" i="27" s="1"/>
  <c r="J70" i="27"/>
  <c r="P69" i="27"/>
  <c r="M69" i="27"/>
  <c r="Q69" i="27" s="1"/>
  <c r="J69" i="27"/>
  <c r="P68" i="27"/>
  <c r="M68" i="27"/>
  <c r="Q68" i="27" s="1"/>
  <c r="J68" i="27"/>
  <c r="P67" i="27"/>
  <c r="M67" i="27"/>
  <c r="Q67" i="27" s="1"/>
  <c r="J67" i="27"/>
  <c r="P66" i="27"/>
  <c r="M66" i="27"/>
  <c r="Q66" i="27" s="1"/>
  <c r="J66" i="27"/>
  <c r="Q65" i="27"/>
  <c r="Q64" i="27"/>
  <c r="Q63" i="27"/>
  <c r="Q62" i="27"/>
  <c r="P62" i="27"/>
  <c r="M62" i="27"/>
  <c r="J62" i="27"/>
  <c r="Q61" i="27"/>
  <c r="P61" i="27"/>
  <c r="M61" i="27"/>
  <c r="J61" i="27"/>
  <c r="Q60" i="27"/>
  <c r="P60" i="27"/>
  <c r="M60" i="27"/>
  <c r="J60" i="27"/>
  <c r="Q59" i="27"/>
  <c r="P59" i="27"/>
  <c r="M59" i="27"/>
  <c r="J59" i="27"/>
  <c r="Q58" i="27"/>
  <c r="P58" i="27"/>
  <c r="M58" i="27"/>
  <c r="J58" i="27"/>
  <c r="Q57" i="27"/>
  <c r="P57" i="27"/>
  <c r="M57" i="27"/>
  <c r="J57" i="27"/>
  <c r="Q56" i="27"/>
  <c r="Q55" i="27"/>
  <c r="Q54" i="27"/>
  <c r="P53" i="27"/>
  <c r="M53" i="27"/>
  <c r="Q53" i="27" s="1"/>
  <c r="J53" i="27"/>
  <c r="P52" i="27"/>
  <c r="M52" i="27"/>
  <c r="Q52" i="27" s="1"/>
  <c r="J52" i="27"/>
  <c r="P51" i="27"/>
  <c r="M51" i="27"/>
  <c r="Q51" i="27" s="1"/>
  <c r="J51" i="27"/>
  <c r="P50" i="27"/>
  <c r="M50" i="27"/>
  <c r="Q50" i="27" s="1"/>
  <c r="J50" i="27"/>
  <c r="P49" i="27"/>
  <c r="M49" i="27"/>
  <c r="Q49" i="27" s="1"/>
  <c r="J49" i="27"/>
  <c r="P48" i="27"/>
  <c r="M48" i="27"/>
  <c r="Q48" i="27" s="1"/>
  <c r="J48" i="27"/>
  <c r="X48" i="27" s="1"/>
  <c r="Q47" i="27"/>
  <c r="Q46" i="27"/>
  <c r="Q45" i="27"/>
  <c r="Q44" i="27"/>
  <c r="M44" i="27"/>
  <c r="U44" i="27" s="1"/>
  <c r="J44" i="27"/>
  <c r="M43" i="27"/>
  <c r="Q43" i="27" s="1"/>
  <c r="J43" i="27"/>
  <c r="Q42" i="27"/>
  <c r="M42" i="27"/>
  <c r="J42" i="27"/>
  <c r="Q41" i="27"/>
  <c r="M41" i="27"/>
  <c r="J41" i="27"/>
  <c r="M40" i="27"/>
  <c r="Q40" i="27" s="1"/>
  <c r="J40" i="27"/>
  <c r="Q39" i="27"/>
  <c r="M39" i="27"/>
  <c r="J39" i="27"/>
  <c r="Q35" i="27"/>
  <c r="M35" i="27"/>
  <c r="J35" i="27"/>
  <c r="M34" i="27"/>
  <c r="Q34" i="27" s="1"/>
  <c r="J34" i="27"/>
  <c r="Q33" i="27"/>
  <c r="M33" i="27"/>
  <c r="J33" i="27"/>
  <c r="Q32" i="27"/>
  <c r="M32" i="27"/>
  <c r="J32" i="27"/>
  <c r="M31" i="27"/>
  <c r="Q31" i="27" s="1"/>
  <c r="J31" i="27"/>
  <c r="Q30" i="27"/>
  <c r="M30" i="27"/>
  <c r="J30" i="27"/>
  <c r="Q26" i="27"/>
  <c r="M26" i="27"/>
  <c r="U26" i="27" s="1"/>
  <c r="J26" i="27"/>
  <c r="M25" i="27"/>
  <c r="Q25" i="27" s="1"/>
  <c r="J25" i="27"/>
  <c r="Q24" i="27"/>
  <c r="M24" i="27"/>
  <c r="J24" i="27"/>
  <c r="Q23" i="27"/>
  <c r="M23" i="27"/>
  <c r="J23" i="27"/>
  <c r="M22" i="27"/>
  <c r="Q22" i="27" s="1"/>
  <c r="J22" i="27"/>
  <c r="Q21" i="27"/>
  <c r="M21" i="27"/>
  <c r="J21" i="27"/>
  <c r="Q17" i="27"/>
  <c r="M17" i="27"/>
  <c r="U17" i="27" s="1"/>
  <c r="J17" i="27"/>
  <c r="M16" i="27"/>
  <c r="Q16" i="27" s="1"/>
  <c r="J16" i="27"/>
  <c r="Q15" i="27"/>
  <c r="M15" i="27"/>
  <c r="J15" i="27"/>
  <c r="Q14" i="27"/>
  <c r="M14" i="27"/>
  <c r="J14" i="27"/>
  <c r="M13" i="27"/>
  <c r="U13" i="27" s="1"/>
  <c r="J13" i="27"/>
  <c r="Q12" i="27"/>
  <c r="M12" i="27"/>
  <c r="J12" i="27"/>
  <c r="Q8" i="27"/>
  <c r="M8" i="27"/>
  <c r="M7" i="27"/>
  <c r="Q7" i="27" s="1"/>
  <c r="M6" i="27"/>
  <c r="Q6" i="27" s="1"/>
  <c r="M5" i="27"/>
  <c r="Q5" i="27" s="1"/>
  <c r="Q4" i="27"/>
  <c r="M4" i="27"/>
  <c r="M3" i="27"/>
  <c r="Q3" i="27" s="1"/>
  <c r="V71" i="27"/>
  <c r="V70" i="27"/>
  <c r="U70" i="27"/>
  <c r="V69" i="27"/>
  <c r="V68" i="27"/>
  <c r="V67" i="27"/>
  <c r="U67" i="27"/>
  <c r="V66" i="27"/>
  <c r="X66" i="27"/>
  <c r="V62" i="27"/>
  <c r="U62" i="27"/>
  <c r="V61" i="27"/>
  <c r="V60" i="27"/>
  <c r="U60" i="27"/>
  <c r="V59" i="27"/>
  <c r="V58" i="27"/>
  <c r="V57" i="27"/>
  <c r="X57" i="27"/>
  <c r="V53" i="27"/>
  <c r="V52" i="27"/>
  <c r="V51" i="27"/>
  <c r="V50" i="27"/>
  <c r="U50" i="27"/>
  <c r="V49" i="27"/>
  <c r="V48" i="27"/>
  <c r="V44" i="27"/>
  <c r="V43" i="27"/>
  <c r="V42" i="27"/>
  <c r="V41" i="27"/>
  <c r="V40" i="27"/>
  <c r="V39" i="27"/>
  <c r="X39" i="27"/>
  <c r="V35" i="27"/>
  <c r="V34" i="27"/>
  <c r="V33" i="27"/>
  <c r="V32" i="27"/>
  <c r="V31" i="27"/>
  <c r="V30" i="27"/>
  <c r="X30" i="27"/>
  <c r="V26" i="27"/>
  <c r="V25" i="27"/>
  <c r="V24" i="27"/>
  <c r="V23" i="27"/>
  <c r="U23" i="27"/>
  <c r="N23" i="27" s="1"/>
  <c r="A23" i="27"/>
  <c r="V22" i="27"/>
  <c r="U22" i="27"/>
  <c r="R22" i="27" s="1"/>
  <c r="V21" i="27"/>
  <c r="X21" i="27"/>
  <c r="A21" i="27"/>
  <c r="V17" i="27"/>
  <c r="F17" i="27"/>
  <c r="A17" i="27"/>
  <c r="V16" i="27"/>
  <c r="F16" i="27"/>
  <c r="V15" i="27"/>
  <c r="F15" i="27"/>
  <c r="A15" i="27"/>
  <c r="V14" i="27"/>
  <c r="U14" i="27"/>
  <c r="R14" i="27" s="1"/>
  <c r="F14" i="27"/>
  <c r="A14" i="27"/>
  <c r="V13" i="27"/>
  <c r="X12" i="27"/>
  <c r="V12" i="27"/>
  <c r="F12" i="27"/>
  <c r="F9" i="27"/>
  <c r="D9" i="27"/>
  <c r="A9" i="27"/>
  <c r="V8" i="27"/>
  <c r="U8" i="27"/>
  <c r="R8" i="27" s="1"/>
  <c r="F8" i="27"/>
  <c r="A8" i="27"/>
  <c r="V7" i="27"/>
  <c r="H7" i="27"/>
  <c r="G7" i="27"/>
  <c r="F7" i="27"/>
  <c r="A7" i="27"/>
  <c r="A24" i="27" s="1"/>
  <c r="V6" i="27"/>
  <c r="F6" i="27"/>
  <c r="W23" i="27" s="1"/>
  <c r="A6" i="27"/>
  <c r="V5" i="27"/>
  <c r="F5" i="27"/>
  <c r="A5" i="27"/>
  <c r="A13" i="27" s="1"/>
  <c r="V4" i="27"/>
  <c r="H4" i="27"/>
  <c r="G4" i="27"/>
  <c r="F4" i="27"/>
  <c r="A4" i="27"/>
  <c r="V3" i="27"/>
  <c r="N102" i="26"/>
  <c r="N103" i="26"/>
  <c r="N104" i="26"/>
  <c r="N105" i="26"/>
  <c r="N75" i="26"/>
  <c r="N76" i="26"/>
  <c r="N77" i="26"/>
  <c r="N78" i="26"/>
  <c r="Q39" i="26"/>
  <c r="Q40" i="26"/>
  <c r="Q41" i="26"/>
  <c r="Q42" i="26"/>
  <c r="Q30" i="26"/>
  <c r="Q31" i="26"/>
  <c r="Q32" i="26"/>
  <c r="Q33" i="26"/>
  <c r="N39" i="26"/>
  <c r="N40" i="26"/>
  <c r="N41" i="26"/>
  <c r="N42" i="26"/>
  <c r="N30" i="26"/>
  <c r="N31" i="26"/>
  <c r="N32" i="26"/>
  <c r="N33" i="26"/>
  <c r="Q21" i="26"/>
  <c r="Q22" i="26"/>
  <c r="Q23" i="26"/>
  <c r="Q24" i="26"/>
  <c r="Q12" i="26"/>
  <c r="Q13" i="26"/>
  <c r="Q14" i="26"/>
  <c r="Q15" i="26"/>
  <c r="Q3" i="26"/>
  <c r="Q4" i="26"/>
  <c r="Q5" i="26"/>
  <c r="Q6" i="26"/>
  <c r="N21" i="26"/>
  <c r="N22" i="26"/>
  <c r="N23" i="26"/>
  <c r="N24" i="26"/>
  <c r="N12" i="26"/>
  <c r="N13" i="26"/>
  <c r="N14" i="26"/>
  <c r="N15" i="26"/>
  <c r="N3" i="26"/>
  <c r="N4" i="26"/>
  <c r="N5" i="26"/>
  <c r="N6" i="26"/>
  <c r="J107" i="26"/>
  <c r="J106" i="26"/>
  <c r="J105" i="26"/>
  <c r="J104" i="26"/>
  <c r="J103" i="26"/>
  <c r="J102" i="26"/>
  <c r="J98" i="26"/>
  <c r="J97" i="26"/>
  <c r="J96" i="26"/>
  <c r="J95" i="26"/>
  <c r="J94" i="26"/>
  <c r="J93" i="26"/>
  <c r="J89" i="26"/>
  <c r="J88" i="26"/>
  <c r="J87" i="26"/>
  <c r="J86" i="26"/>
  <c r="J85" i="26"/>
  <c r="J84" i="26"/>
  <c r="J80" i="26"/>
  <c r="J79" i="26"/>
  <c r="J78" i="26"/>
  <c r="J77" i="26"/>
  <c r="J76" i="26"/>
  <c r="J75" i="26"/>
  <c r="V71" i="26"/>
  <c r="P71" i="26"/>
  <c r="J71" i="26"/>
  <c r="V70" i="26"/>
  <c r="P70" i="26"/>
  <c r="J70" i="26"/>
  <c r="V69" i="26"/>
  <c r="P69" i="26"/>
  <c r="J69" i="26"/>
  <c r="V68" i="26"/>
  <c r="P68" i="26"/>
  <c r="J68" i="26"/>
  <c r="V67" i="26"/>
  <c r="P67" i="26"/>
  <c r="J67" i="26"/>
  <c r="V66" i="26"/>
  <c r="P66" i="26"/>
  <c r="J66" i="26"/>
  <c r="X66" i="26" s="1"/>
  <c r="Q65" i="26"/>
  <c r="Q64" i="26"/>
  <c r="Q63" i="26"/>
  <c r="V62" i="26"/>
  <c r="P62" i="26"/>
  <c r="J62" i="26"/>
  <c r="V61" i="26"/>
  <c r="P61" i="26"/>
  <c r="J61" i="26"/>
  <c r="V60" i="26"/>
  <c r="P60" i="26"/>
  <c r="J60" i="26"/>
  <c r="V59" i="26"/>
  <c r="P59" i="26"/>
  <c r="J59" i="26"/>
  <c r="V58" i="26"/>
  <c r="P58" i="26"/>
  <c r="J58" i="26"/>
  <c r="V57" i="26"/>
  <c r="P57" i="26"/>
  <c r="J57" i="26"/>
  <c r="X57" i="26" s="1"/>
  <c r="Q56" i="26"/>
  <c r="Q55" i="26"/>
  <c r="Q54" i="26"/>
  <c r="V53" i="26"/>
  <c r="P53" i="26"/>
  <c r="J53" i="26"/>
  <c r="V52" i="26"/>
  <c r="P52" i="26"/>
  <c r="J52" i="26"/>
  <c r="V51" i="26"/>
  <c r="P51" i="26"/>
  <c r="J51" i="26"/>
  <c r="V50" i="26"/>
  <c r="P50" i="26"/>
  <c r="J50" i="26"/>
  <c r="V49" i="26"/>
  <c r="P49" i="26"/>
  <c r="J49" i="26"/>
  <c r="V48" i="26"/>
  <c r="P48" i="26"/>
  <c r="J48" i="26"/>
  <c r="X48" i="26" s="1"/>
  <c r="Q47" i="26"/>
  <c r="Q46" i="26"/>
  <c r="Q45" i="26"/>
  <c r="V44" i="26"/>
  <c r="J44" i="26"/>
  <c r="V43" i="26"/>
  <c r="J43" i="26"/>
  <c r="V42" i="26"/>
  <c r="M42" i="26"/>
  <c r="W42" i="26" s="1"/>
  <c r="J42" i="26"/>
  <c r="V41" i="26"/>
  <c r="J41" i="26"/>
  <c r="V40" i="26"/>
  <c r="J40" i="26"/>
  <c r="X39" i="26"/>
  <c r="V39" i="26"/>
  <c r="J39" i="26"/>
  <c r="V35" i="26"/>
  <c r="J35" i="26"/>
  <c r="V34" i="26"/>
  <c r="J34" i="26"/>
  <c r="V33" i="26"/>
  <c r="J33" i="26"/>
  <c r="V32" i="26"/>
  <c r="J32" i="26"/>
  <c r="V31" i="26"/>
  <c r="J31" i="26"/>
  <c r="V30" i="26"/>
  <c r="M30" i="26"/>
  <c r="W30" i="26" s="1"/>
  <c r="J30" i="26"/>
  <c r="X30" i="26" s="1"/>
  <c r="V26" i="26"/>
  <c r="M26" i="26"/>
  <c r="W26" i="26" s="1"/>
  <c r="J26" i="26"/>
  <c r="A26" i="26"/>
  <c r="D26" i="26" s="1"/>
  <c r="V25" i="26"/>
  <c r="J25" i="26"/>
  <c r="W24" i="26"/>
  <c r="V24" i="26"/>
  <c r="M24" i="26"/>
  <c r="U24" i="26" s="1"/>
  <c r="J24" i="26"/>
  <c r="V23" i="26"/>
  <c r="J23" i="26"/>
  <c r="A23" i="26"/>
  <c r="D23" i="26" s="1"/>
  <c r="V22" i="26"/>
  <c r="U22" i="26"/>
  <c r="S22" i="26" s="1"/>
  <c r="M22" i="26"/>
  <c r="J22" i="26"/>
  <c r="BJ21" i="26"/>
  <c r="V21" i="26"/>
  <c r="J21" i="26"/>
  <c r="X21" i="26" s="1"/>
  <c r="A21" i="26"/>
  <c r="D21" i="26" s="1"/>
  <c r="BJ20" i="26"/>
  <c r="V17" i="26"/>
  <c r="J17" i="26"/>
  <c r="F17" i="26"/>
  <c r="A17" i="26"/>
  <c r="V16" i="26"/>
  <c r="J16" i="26"/>
  <c r="F16" i="26"/>
  <c r="V15" i="26"/>
  <c r="J15" i="26"/>
  <c r="F15" i="26"/>
  <c r="A15" i="26"/>
  <c r="V14" i="26"/>
  <c r="J14" i="26"/>
  <c r="F14" i="26"/>
  <c r="V13" i="26"/>
  <c r="J13" i="26"/>
  <c r="F13" i="26"/>
  <c r="A13" i="26"/>
  <c r="V12" i="26"/>
  <c r="J12" i="26"/>
  <c r="X12" i="26" s="1"/>
  <c r="F12" i="26"/>
  <c r="A9" i="26"/>
  <c r="M62" i="26" s="1"/>
  <c r="V8" i="26"/>
  <c r="A8" i="26"/>
  <c r="M52" i="26" s="1"/>
  <c r="V7" i="26"/>
  <c r="H7" i="26"/>
  <c r="G7" i="26"/>
  <c r="D7" i="26"/>
  <c r="A7" i="26"/>
  <c r="M51" i="26" s="1"/>
  <c r="V6" i="26"/>
  <c r="M6" i="26"/>
  <c r="W6" i="26" s="1"/>
  <c r="A6" i="26"/>
  <c r="M68" i="26" s="1"/>
  <c r="V5" i="26"/>
  <c r="A5" i="26"/>
  <c r="M67" i="26" s="1"/>
  <c r="V4" i="26"/>
  <c r="M4" i="26"/>
  <c r="D5" i="26" s="1"/>
  <c r="H4" i="26"/>
  <c r="G4" i="26"/>
  <c r="A4" i="26"/>
  <c r="M12" i="26" s="1"/>
  <c r="V3" i="26"/>
  <c r="N3" i="19"/>
  <c r="N4" i="19"/>
  <c r="N5" i="19"/>
  <c r="N6" i="19"/>
  <c r="M107" i="22"/>
  <c r="N107" i="22" s="1"/>
  <c r="J107" i="22"/>
  <c r="M106" i="22"/>
  <c r="J106" i="22"/>
  <c r="N106" i="22" s="1"/>
  <c r="M105" i="22"/>
  <c r="J105" i="22"/>
  <c r="M104" i="22"/>
  <c r="N104" i="22" s="1"/>
  <c r="J104" i="22"/>
  <c r="N103" i="22"/>
  <c r="M103" i="22"/>
  <c r="J103" i="22"/>
  <c r="N102" i="22"/>
  <c r="M102" i="22"/>
  <c r="J102" i="22"/>
  <c r="N98" i="22"/>
  <c r="M98" i="22"/>
  <c r="J98" i="22"/>
  <c r="M97" i="22"/>
  <c r="J97" i="22"/>
  <c r="M96" i="22"/>
  <c r="J96" i="22"/>
  <c r="N95" i="22"/>
  <c r="M95" i="22"/>
  <c r="J95" i="22"/>
  <c r="N94" i="22"/>
  <c r="M94" i="22"/>
  <c r="J94" i="22"/>
  <c r="M93" i="22"/>
  <c r="J93" i="22"/>
  <c r="N89" i="22"/>
  <c r="M89" i="22"/>
  <c r="J89" i="22"/>
  <c r="N88" i="22"/>
  <c r="M88" i="22"/>
  <c r="J88" i="22"/>
  <c r="N87" i="22"/>
  <c r="M87" i="22"/>
  <c r="J87" i="22"/>
  <c r="M86" i="22"/>
  <c r="N86" i="22" s="1"/>
  <c r="J86" i="22"/>
  <c r="M85" i="22"/>
  <c r="J85" i="22"/>
  <c r="N84" i="22"/>
  <c r="M84" i="22"/>
  <c r="J84" i="22"/>
  <c r="N80" i="22"/>
  <c r="M80" i="22"/>
  <c r="J80" i="22"/>
  <c r="M79" i="22"/>
  <c r="N79" i="22" s="1"/>
  <c r="J79" i="22"/>
  <c r="N78" i="22"/>
  <c r="M78" i="22"/>
  <c r="J78" i="22"/>
  <c r="N77" i="22"/>
  <c r="M77" i="22"/>
  <c r="J77" i="22"/>
  <c r="N76" i="22"/>
  <c r="M76" i="22"/>
  <c r="J76" i="22"/>
  <c r="M75" i="22"/>
  <c r="N75" i="22" s="1"/>
  <c r="J75" i="22"/>
  <c r="Q71" i="22"/>
  <c r="P71" i="22"/>
  <c r="M71" i="22"/>
  <c r="J71" i="22"/>
  <c r="P70" i="22"/>
  <c r="M70" i="22"/>
  <c r="J70" i="22"/>
  <c r="Q70" i="22" s="1"/>
  <c r="Q69" i="22"/>
  <c r="P69" i="22"/>
  <c r="M69" i="22"/>
  <c r="J69" i="22"/>
  <c r="P68" i="22"/>
  <c r="M68" i="22"/>
  <c r="J68" i="22"/>
  <c r="Q68" i="22" s="1"/>
  <c r="Q67" i="22"/>
  <c r="P67" i="22"/>
  <c r="M67" i="22"/>
  <c r="J67" i="22"/>
  <c r="P66" i="22"/>
  <c r="M66" i="22"/>
  <c r="J66" i="22"/>
  <c r="Q66" i="22" s="1"/>
  <c r="Q65" i="22"/>
  <c r="Q64" i="22"/>
  <c r="Q63" i="22"/>
  <c r="Q62" i="22"/>
  <c r="P62" i="22"/>
  <c r="M62" i="22"/>
  <c r="J62" i="22"/>
  <c r="P61" i="22"/>
  <c r="M61" i="22"/>
  <c r="Q61" i="22" s="1"/>
  <c r="J61" i="22"/>
  <c r="Q60" i="22"/>
  <c r="P60" i="22"/>
  <c r="M60" i="22"/>
  <c r="J60" i="22"/>
  <c r="P59" i="22"/>
  <c r="M59" i="22"/>
  <c r="Q59" i="22" s="1"/>
  <c r="J59" i="22"/>
  <c r="Q58" i="22"/>
  <c r="P58" i="22"/>
  <c r="M58" i="22"/>
  <c r="J58" i="22"/>
  <c r="P57" i="22"/>
  <c r="M57" i="22"/>
  <c r="Q57" i="22" s="1"/>
  <c r="J57" i="22"/>
  <c r="Q56" i="22"/>
  <c r="Q55" i="22"/>
  <c r="Q54" i="22"/>
  <c r="P53" i="22"/>
  <c r="M53" i="22"/>
  <c r="Q53" i="22" s="1"/>
  <c r="J53" i="22"/>
  <c r="Q52" i="22"/>
  <c r="P52" i="22"/>
  <c r="M52" i="22"/>
  <c r="J52" i="22"/>
  <c r="P51" i="22"/>
  <c r="M51" i="22"/>
  <c r="Q51" i="22" s="1"/>
  <c r="J51" i="22"/>
  <c r="Q50" i="22"/>
  <c r="P50" i="22"/>
  <c r="M50" i="22"/>
  <c r="J50" i="22"/>
  <c r="P49" i="22"/>
  <c r="M49" i="22"/>
  <c r="Q49" i="22" s="1"/>
  <c r="J49" i="22"/>
  <c r="Q48" i="22"/>
  <c r="P48" i="22"/>
  <c r="M48" i="22"/>
  <c r="J48" i="22"/>
  <c r="Q47" i="22"/>
  <c r="Q46" i="22"/>
  <c r="Q45" i="22"/>
  <c r="M44" i="22"/>
  <c r="Q44" i="22" s="1"/>
  <c r="J44" i="22"/>
  <c r="M43" i="22"/>
  <c r="Q43" i="22" s="1"/>
  <c r="J43" i="22"/>
  <c r="M42" i="22"/>
  <c r="J42" i="22"/>
  <c r="Q42" i="22" s="1"/>
  <c r="M41" i="22"/>
  <c r="Q41" i="22" s="1"/>
  <c r="J41" i="22"/>
  <c r="M40" i="22"/>
  <c r="Q40" i="22" s="1"/>
  <c r="J40" i="22"/>
  <c r="M39" i="22"/>
  <c r="J39" i="22"/>
  <c r="Q39" i="22" s="1"/>
  <c r="M35" i="22"/>
  <c r="Q35" i="22" s="1"/>
  <c r="J35" i="22"/>
  <c r="M34" i="22"/>
  <c r="Q34" i="22" s="1"/>
  <c r="J34" i="22"/>
  <c r="M33" i="22"/>
  <c r="J33" i="22"/>
  <c r="Q33" i="22" s="1"/>
  <c r="M32" i="22"/>
  <c r="Q32" i="22" s="1"/>
  <c r="J32" i="22"/>
  <c r="M31" i="22"/>
  <c r="Q31" i="22" s="1"/>
  <c r="J31" i="22"/>
  <c r="M30" i="22"/>
  <c r="J30" i="22"/>
  <c r="Q30" i="22" s="1"/>
  <c r="M26" i="22"/>
  <c r="Q26" i="22" s="1"/>
  <c r="J26" i="22"/>
  <c r="M25" i="22"/>
  <c r="Q25" i="22" s="1"/>
  <c r="J25" i="22"/>
  <c r="M24" i="22"/>
  <c r="J24" i="22"/>
  <c r="Q24" i="22" s="1"/>
  <c r="M23" i="22"/>
  <c r="Q23" i="22" s="1"/>
  <c r="J23" i="22"/>
  <c r="M22" i="22"/>
  <c r="Q22" i="22" s="1"/>
  <c r="J22" i="22"/>
  <c r="M21" i="22"/>
  <c r="J21" i="22"/>
  <c r="Q21" i="22" s="1"/>
  <c r="M17" i="22"/>
  <c r="Q17" i="22" s="1"/>
  <c r="J17" i="22"/>
  <c r="M16" i="22"/>
  <c r="Q16" i="22" s="1"/>
  <c r="J16" i="22"/>
  <c r="M15" i="22"/>
  <c r="J15" i="22"/>
  <c r="Q15" i="22" s="1"/>
  <c r="M14" i="22"/>
  <c r="Q14" i="22" s="1"/>
  <c r="J14" i="22"/>
  <c r="M13" i="22"/>
  <c r="Q13" i="22" s="1"/>
  <c r="J13" i="22"/>
  <c r="M12" i="22"/>
  <c r="J12" i="22"/>
  <c r="Q12" i="22" s="1"/>
  <c r="M8" i="22"/>
  <c r="Q8" i="22" s="1"/>
  <c r="Q7" i="22"/>
  <c r="M7" i="22"/>
  <c r="Q6" i="22"/>
  <c r="M6" i="22"/>
  <c r="Q5" i="22"/>
  <c r="M5" i="22"/>
  <c r="M4" i="22"/>
  <c r="Q4" i="22" s="1"/>
  <c r="Q3" i="22"/>
  <c r="M3" i="22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43" i="19"/>
  <c r="Q34" i="19"/>
  <c r="Q25" i="19"/>
  <c r="Q17" i="19"/>
  <c r="Q16" i="19"/>
  <c r="Q7" i="19"/>
  <c r="Q3" i="19"/>
  <c r="N107" i="19"/>
  <c r="N106" i="19"/>
  <c r="N79" i="19"/>
  <c r="N43" i="19"/>
  <c r="N34" i="19"/>
  <c r="N25" i="19"/>
  <c r="N8" i="19"/>
  <c r="N17" i="19"/>
  <c r="N16" i="19"/>
  <c r="N85" i="22" l="1"/>
  <c r="N97" i="22"/>
  <c r="N93" i="22"/>
  <c r="N105" i="22"/>
  <c r="D24" i="22"/>
  <c r="Q8" i="19"/>
  <c r="N26" i="19"/>
  <c r="N35" i="19"/>
  <c r="D26" i="19"/>
  <c r="N44" i="19"/>
  <c r="Q35" i="19"/>
  <c r="N80" i="19"/>
  <c r="R17" i="27"/>
  <c r="R44" i="27"/>
  <c r="R13" i="27"/>
  <c r="O50" i="27"/>
  <c r="N62" i="27"/>
  <c r="O67" i="27"/>
  <c r="U40" i="27"/>
  <c r="W40" i="27"/>
  <c r="N67" i="27"/>
  <c r="Q13" i="27"/>
  <c r="W32" i="27"/>
  <c r="U32" i="27"/>
  <c r="N32" i="27" s="1"/>
  <c r="R26" i="27"/>
  <c r="R60" i="27"/>
  <c r="U53" i="27"/>
  <c r="R50" i="27"/>
  <c r="R70" i="27"/>
  <c r="U66" i="27"/>
  <c r="W66" i="27"/>
  <c r="R23" i="27"/>
  <c r="W71" i="27"/>
  <c r="R40" i="27"/>
  <c r="W16" i="27"/>
  <c r="U16" i="27"/>
  <c r="N16" i="27" s="1"/>
  <c r="R62" i="27"/>
  <c r="W22" i="27"/>
  <c r="N22" i="27" s="1"/>
  <c r="W60" i="27"/>
  <c r="O60" i="27" s="1"/>
  <c r="W70" i="27"/>
  <c r="O70" i="27" s="1"/>
  <c r="W50" i="27"/>
  <c r="N50" i="27" s="1"/>
  <c r="W42" i="27"/>
  <c r="W52" i="27"/>
  <c r="W17" i="27"/>
  <c r="N17" i="27" s="1"/>
  <c r="A22" i="27"/>
  <c r="W59" i="27"/>
  <c r="R67" i="27"/>
  <c r="W26" i="27"/>
  <c r="N26" i="27" s="1"/>
  <c r="W8" i="27"/>
  <c r="N8" i="27" s="1"/>
  <c r="W14" i="27"/>
  <c r="N14" i="27" s="1"/>
  <c r="W44" i="27"/>
  <c r="N44" i="27" s="1"/>
  <c r="W67" i="27"/>
  <c r="W13" i="27"/>
  <c r="N13" i="27" s="1"/>
  <c r="A16" i="27"/>
  <c r="A26" i="27"/>
  <c r="W39" i="27"/>
  <c r="W49" i="27"/>
  <c r="W53" i="27"/>
  <c r="W48" i="27"/>
  <c r="A25" i="27"/>
  <c r="W62" i="27"/>
  <c r="O62" i="27" s="1"/>
  <c r="A12" i="27"/>
  <c r="W12" i="26"/>
  <c r="U12" i="26"/>
  <c r="S24" i="26"/>
  <c r="R24" i="26"/>
  <c r="W62" i="26"/>
  <c r="U62" i="26"/>
  <c r="Q62" i="26"/>
  <c r="W52" i="26"/>
  <c r="U52" i="26"/>
  <c r="Q52" i="26"/>
  <c r="W67" i="26"/>
  <c r="U67" i="26"/>
  <c r="Q67" i="26"/>
  <c r="W68" i="26"/>
  <c r="U68" i="26"/>
  <c r="Q68" i="26"/>
  <c r="W51" i="26"/>
  <c r="U51" i="26"/>
  <c r="Q51" i="26"/>
  <c r="A25" i="26"/>
  <c r="D25" i="26" s="1"/>
  <c r="M34" i="26"/>
  <c r="M66" i="26"/>
  <c r="U6" i="26"/>
  <c r="W22" i="26"/>
  <c r="A24" i="26"/>
  <c r="D24" i="26" s="1"/>
  <c r="M41" i="26"/>
  <c r="M50" i="26"/>
  <c r="M61" i="26"/>
  <c r="M75" i="26"/>
  <c r="M79" i="26"/>
  <c r="N79" i="26" s="1"/>
  <c r="M86" i="26"/>
  <c r="N86" i="26" s="1"/>
  <c r="M93" i="26"/>
  <c r="N93" i="26" s="1"/>
  <c r="M97" i="26"/>
  <c r="N97" i="26" s="1"/>
  <c r="M104" i="26"/>
  <c r="U4" i="26"/>
  <c r="A16" i="26"/>
  <c r="A22" i="26"/>
  <c r="D22" i="26" s="1"/>
  <c r="M25" i="26"/>
  <c r="M33" i="26"/>
  <c r="U42" i="26"/>
  <c r="M49" i="26"/>
  <c r="M60" i="26"/>
  <c r="M71" i="26"/>
  <c r="Q26" i="26"/>
  <c r="U30" i="26"/>
  <c r="M40" i="26"/>
  <c r="M44" i="26"/>
  <c r="M48" i="26"/>
  <c r="M76" i="26"/>
  <c r="M80" i="26"/>
  <c r="N80" i="26" s="1"/>
  <c r="M87" i="26"/>
  <c r="N87" i="26" s="1"/>
  <c r="M94" i="26"/>
  <c r="N94" i="26" s="1"/>
  <c r="M98" i="26"/>
  <c r="N98" i="26" s="1"/>
  <c r="M105" i="26"/>
  <c r="W4" i="26"/>
  <c r="A14" i="26"/>
  <c r="M17" i="26"/>
  <c r="M21" i="26"/>
  <c r="M23" i="26"/>
  <c r="M59" i="26"/>
  <c r="M70" i="26"/>
  <c r="M16" i="26"/>
  <c r="M32" i="26"/>
  <c r="M39" i="26"/>
  <c r="M15" i="26"/>
  <c r="U26" i="26"/>
  <c r="M43" i="26"/>
  <c r="M53" i="26"/>
  <c r="M58" i="26"/>
  <c r="M69" i="26"/>
  <c r="M77" i="26"/>
  <c r="M84" i="26"/>
  <c r="N84" i="26" s="1"/>
  <c r="M88" i="26"/>
  <c r="N88" i="26" s="1"/>
  <c r="M95" i="26"/>
  <c r="N95" i="26" s="1"/>
  <c r="M102" i="26"/>
  <c r="M106" i="26"/>
  <c r="N106" i="26" s="1"/>
  <c r="M8" i="26"/>
  <c r="M14" i="26"/>
  <c r="M57" i="26"/>
  <c r="A12" i="26"/>
  <c r="M3" i="26"/>
  <c r="M5" i="26"/>
  <c r="M7" i="26"/>
  <c r="M13" i="26"/>
  <c r="R22" i="26"/>
  <c r="M31" i="26"/>
  <c r="M35" i="26"/>
  <c r="M78" i="26"/>
  <c r="M85" i="26"/>
  <c r="N85" i="26" s="1"/>
  <c r="M89" i="26"/>
  <c r="N89" i="26" s="1"/>
  <c r="M96" i="26"/>
  <c r="N96" i="26" s="1"/>
  <c r="M103" i="26"/>
  <c r="M107" i="26"/>
  <c r="N107" i="26" s="1"/>
  <c r="N103" i="19"/>
  <c r="N104" i="19"/>
  <c r="N105" i="19"/>
  <c r="N102" i="19"/>
  <c r="N76" i="19"/>
  <c r="N77" i="19"/>
  <c r="N78" i="19"/>
  <c r="N75" i="19"/>
  <c r="Q40" i="19"/>
  <c r="Q41" i="19"/>
  <c r="Q42" i="19"/>
  <c r="Q39" i="19"/>
  <c r="Q31" i="19"/>
  <c r="Q32" i="19"/>
  <c r="Q33" i="19"/>
  <c r="Q30" i="19"/>
  <c r="Q22" i="19"/>
  <c r="Q23" i="19"/>
  <c r="Q24" i="19"/>
  <c r="Q21" i="19"/>
  <c r="Q13" i="19"/>
  <c r="Q14" i="19"/>
  <c r="Q15" i="19"/>
  <c r="Q12" i="19"/>
  <c r="Q4" i="19"/>
  <c r="Q5" i="19"/>
  <c r="Q6" i="19"/>
  <c r="A8" i="19"/>
  <c r="BJ10" i="24"/>
  <c r="BJ4" i="24"/>
  <c r="BJ5" i="24"/>
  <c r="BJ6" i="24"/>
  <c r="BJ7" i="24"/>
  <c r="BJ8" i="24"/>
  <c r="BJ3" i="24"/>
  <c r="BJ4" i="23"/>
  <c r="BJ5" i="23"/>
  <c r="BJ6" i="23"/>
  <c r="BJ7" i="23"/>
  <c r="BJ8" i="23"/>
  <c r="BJ3" i="23"/>
  <c r="BJ11" i="24"/>
  <c r="BJ12" i="24"/>
  <c r="BJ13" i="24"/>
  <c r="BJ14" i="24"/>
  <c r="BJ15" i="24"/>
  <c r="BJ34" i="24"/>
  <c r="BJ33" i="24"/>
  <c r="BJ32" i="24"/>
  <c r="BJ28" i="24"/>
  <c r="BJ26" i="24"/>
  <c r="BJ25" i="24"/>
  <c r="BJ24" i="24"/>
  <c r="BJ23" i="24"/>
  <c r="BJ11" i="23"/>
  <c r="BJ12" i="23"/>
  <c r="BJ13" i="23"/>
  <c r="BJ14" i="23"/>
  <c r="BJ15" i="23"/>
  <c r="BJ10" i="23"/>
  <c r="J107" i="24"/>
  <c r="J106" i="24"/>
  <c r="J105" i="24"/>
  <c r="M104" i="24"/>
  <c r="N104" i="24" s="1"/>
  <c r="J104" i="24"/>
  <c r="J103" i="24"/>
  <c r="M102" i="24"/>
  <c r="N102" i="24" s="1"/>
  <c r="J102" i="24"/>
  <c r="J98" i="24"/>
  <c r="J97" i="24"/>
  <c r="J96" i="24"/>
  <c r="J95" i="24"/>
  <c r="J94" i="24"/>
  <c r="M93" i="24"/>
  <c r="N93" i="24" s="1"/>
  <c r="J93" i="24"/>
  <c r="J89" i="24"/>
  <c r="J88" i="24"/>
  <c r="J87" i="24"/>
  <c r="M86" i="24"/>
  <c r="N86" i="24" s="1"/>
  <c r="J86" i="24"/>
  <c r="J85" i="24"/>
  <c r="M84" i="24"/>
  <c r="N84" i="24" s="1"/>
  <c r="J84" i="24"/>
  <c r="J80" i="24"/>
  <c r="J79" i="24"/>
  <c r="J78" i="24"/>
  <c r="J77" i="24"/>
  <c r="J76" i="24"/>
  <c r="M75" i="24"/>
  <c r="N75" i="24" s="1"/>
  <c r="J75" i="24"/>
  <c r="V71" i="24"/>
  <c r="P71" i="24"/>
  <c r="M71" i="24"/>
  <c r="W71" i="24" s="1"/>
  <c r="J71" i="24"/>
  <c r="V70" i="24"/>
  <c r="P70" i="24"/>
  <c r="J70" i="24"/>
  <c r="V69" i="24"/>
  <c r="P69" i="24"/>
  <c r="J69" i="24"/>
  <c r="V68" i="24"/>
  <c r="P68" i="24"/>
  <c r="J68" i="24"/>
  <c r="V67" i="24"/>
  <c r="P67" i="24"/>
  <c r="J67" i="24"/>
  <c r="X66" i="24"/>
  <c r="V66" i="24"/>
  <c r="P66" i="24"/>
  <c r="M66" i="24"/>
  <c r="W66" i="24" s="1"/>
  <c r="J66" i="24"/>
  <c r="Q65" i="24"/>
  <c r="Q64" i="24"/>
  <c r="Q63" i="24"/>
  <c r="V62" i="24"/>
  <c r="P62" i="24"/>
  <c r="J62" i="24"/>
  <c r="V61" i="24"/>
  <c r="P61" i="24"/>
  <c r="J61" i="24"/>
  <c r="V60" i="24"/>
  <c r="P60" i="24"/>
  <c r="J60" i="24"/>
  <c r="V59" i="24"/>
  <c r="P59" i="24"/>
  <c r="J59" i="24"/>
  <c r="V58" i="24"/>
  <c r="U58" i="24"/>
  <c r="O58" i="24" s="1"/>
  <c r="R58" i="24"/>
  <c r="P58" i="24"/>
  <c r="M58" i="24"/>
  <c r="Q58" i="24" s="1"/>
  <c r="J58" i="24"/>
  <c r="V57" i="24"/>
  <c r="P57" i="24"/>
  <c r="J57" i="24"/>
  <c r="X57" i="24" s="1"/>
  <c r="Q56" i="24"/>
  <c r="Q55" i="24"/>
  <c r="Q54" i="24"/>
  <c r="V53" i="24"/>
  <c r="U53" i="24"/>
  <c r="R53" i="24"/>
  <c r="P53" i="24"/>
  <c r="M53" i="24"/>
  <c r="Q53" i="24" s="1"/>
  <c r="J53" i="24"/>
  <c r="V52" i="24"/>
  <c r="P52" i="24"/>
  <c r="J52" i="24"/>
  <c r="V51" i="24"/>
  <c r="P51" i="24"/>
  <c r="J51" i="24"/>
  <c r="V50" i="24"/>
  <c r="P50" i="24"/>
  <c r="M50" i="24"/>
  <c r="W50" i="24" s="1"/>
  <c r="J50" i="24"/>
  <c r="V49" i="24"/>
  <c r="P49" i="24"/>
  <c r="M49" i="24"/>
  <c r="W49" i="24" s="1"/>
  <c r="J49" i="24"/>
  <c r="X48" i="24"/>
  <c r="V48" i="24"/>
  <c r="P48" i="24"/>
  <c r="J48" i="24"/>
  <c r="Q47" i="24"/>
  <c r="Q46" i="24"/>
  <c r="Q45" i="24"/>
  <c r="V44" i="24"/>
  <c r="J44" i="24"/>
  <c r="V43" i="24"/>
  <c r="J43" i="24"/>
  <c r="V42" i="24"/>
  <c r="J42" i="24"/>
  <c r="V41" i="24"/>
  <c r="J41" i="24"/>
  <c r="V40" i="24"/>
  <c r="J40" i="24"/>
  <c r="X39" i="24"/>
  <c r="V39" i="24"/>
  <c r="M39" i="24"/>
  <c r="Q39" i="24" s="1"/>
  <c r="J39" i="24"/>
  <c r="V35" i="24"/>
  <c r="J35" i="24"/>
  <c r="V34" i="24"/>
  <c r="J34" i="24"/>
  <c r="V33" i="24"/>
  <c r="M33" i="24"/>
  <c r="Q33" i="24" s="1"/>
  <c r="J33" i="24"/>
  <c r="V32" i="24"/>
  <c r="J32" i="24"/>
  <c r="V31" i="24"/>
  <c r="J31" i="24"/>
  <c r="X30" i="24"/>
  <c r="V30" i="24"/>
  <c r="J30" i="24"/>
  <c r="V26" i="24"/>
  <c r="M26" i="24"/>
  <c r="U26" i="24" s="1"/>
  <c r="J26" i="24"/>
  <c r="A26" i="24"/>
  <c r="D26" i="24" s="1"/>
  <c r="V25" i="24"/>
  <c r="J25" i="24"/>
  <c r="V24" i="24"/>
  <c r="J24" i="24"/>
  <c r="V23" i="24"/>
  <c r="J23" i="24"/>
  <c r="V22" i="24"/>
  <c r="J22" i="24"/>
  <c r="X21" i="24"/>
  <c r="V21" i="24"/>
  <c r="J21" i="24"/>
  <c r="V17" i="24"/>
  <c r="M17" i="24"/>
  <c r="Q17" i="24" s="1"/>
  <c r="J17" i="24"/>
  <c r="F17" i="24"/>
  <c r="V16" i="24"/>
  <c r="J16" i="24"/>
  <c r="F16" i="24"/>
  <c r="V15" i="24"/>
  <c r="J15" i="24"/>
  <c r="F15" i="24"/>
  <c r="V14" i="24"/>
  <c r="J14" i="24"/>
  <c r="F14" i="24"/>
  <c r="A14" i="24"/>
  <c r="V13" i="24"/>
  <c r="M13" i="24"/>
  <c r="W13" i="24" s="1"/>
  <c r="J13" i="24"/>
  <c r="F13" i="24"/>
  <c r="A13" i="24"/>
  <c r="V12" i="24"/>
  <c r="M12" i="24"/>
  <c r="W12" i="24" s="1"/>
  <c r="J12" i="24"/>
  <c r="X12" i="24" s="1"/>
  <c r="F12" i="24"/>
  <c r="A12" i="24"/>
  <c r="A9" i="24"/>
  <c r="M62" i="24" s="1"/>
  <c r="V8" i="24"/>
  <c r="M8" i="24"/>
  <c r="D9" i="24" s="1"/>
  <c r="A8" i="24"/>
  <c r="M79" i="24" s="1"/>
  <c r="N79" i="24" s="1"/>
  <c r="V7" i="24"/>
  <c r="H7" i="24"/>
  <c r="G7" i="24"/>
  <c r="W58" i="24" s="1"/>
  <c r="A7" i="24"/>
  <c r="M51" i="24" s="1"/>
  <c r="V6" i="24"/>
  <c r="A6" i="24"/>
  <c r="M14" i="24" s="1"/>
  <c r="V5" i="24"/>
  <c r="D5" i="24"/>
  <c r="A5" i="24"/>
  <c r="M67" i="24" s="1"/>
  <c r="W4" i="24"/>
  <c r="V4" i="24"/>
  <c r="U4" i="24"/>
  <c r="N4" i="24" s="1"/>
  <c r="R4" i="24"/>
  <c r="M4" i="24"/>
  <c r="Q4" i="24" s="1"/>
  <c r="H4" i="24"/>
  <c r="G4" i="24"/>
  <c r="D4" i="24"/>
  <c r="A4" i="24"/>
  <c r="M30" i="24" s="1"/>
  <c r="W3" i="24"/>
  <c r="V3" i="24"/>
  <c r="U3" i="24"/>
  <c r="N3" i="24" s="1"/>
  <c r="R3" i="24"/>
  <c r="M3" i="24"/>
  <c r="Q3" i="24" s="1"/>
  <c r="BJ34" i="23"/>
  <c r="J107" i="23"/>
  <c r="J106" i="23"/>
  <c r="J105" i="23"/>
  <c r="J104" i="23"/>
  <c r="J103" i="23"/>
  <c r="J102" i="23"/>
  <c r="J98" i="23"/>
  <c r="J97" i="23"/>
  <c r="J96" i="23"/>
  <c r="J95" i="23"/>
  <c r="J94" i="23"/>
  <c r="J93" i="23"/>
  <c r="J89" i="23"/>
  <c r="J88" i="23"/>
  <c r="J87" i="23"/>
  <c r="J86" i="23"/>
  <c r="J85" i="23"/>
  <c r="J84" i="23"/>
  <c r="M80" i="23"/>
  <c r="N80" i="23" s="1"/>
  <c r="J80" i="23"/>
  <c r="J79" i="23"/>
  <c r="J78" i="23"/>
  <c r="J77" i="23"/>
  <c r="J76" i="23"/>
  <c r="J75" i="23"/>
  <c r="V71" i="23"/>
  <c r="P71" i="23"/>
  <c r="J71" i="23"/>
  <c r="V70" i="23"/>
  <c r="P70" i="23"/>
  <c r="J70" i="23"/>
  <c r="V69" i="23"/>
  <c r="P69" i="23"/>
  <c r="J69" i="23"/>
  <c r="V68" i="23"/>
  <c r="P68" i="23"/>
  <c r="J68" i="23"/>
  <c r="V67" i="23"/>
  <c r="P67" i="23"/>
  <c r="J67" i="23"/>
  <c r="V66" i="23"/>
  <c r="P66" i="23"/>
  <c r="J66" i="23"/>
  <c r="X66" i="23" s="1"/>
  <c r="Q65" i="23"/>
  <c r="Q64" i="23"/>
  <c r="Q63" i="23"/>
  <c r="V62" i="23"/>
  <c r="P62" i="23"/>
  <c r="J62" i="23"/>
  <c r="V61" i="23"/>
  <c r="P61" i="23"/>
  <c r="J61" i="23"/>
  <c r="V60" i="23"/>
  <c r="P60" i="23"/>
  <c r="J60" i="23"/>
  <c r="V59" i="23"/>
  <c r="P59" i="23"/>
  <c r="J59" i="23"/>
  <c r="V58" i="23"/>
  <c r="P58" i="23"/>
  <c r="J58" i="23"/>
  <c r="V57" i="23"/>
  <c r="P57" i="23"/>
  <c r="J57" i="23"/>
  <c r="X57" i="23" s="1"/>
  <c r="Q56" i="23"/>
  <c r="Q55" i="23"/>
  <c r="Q54" i="23"/>
  <c r="V53" i="23"/>
  <c r="P53" i="23"/>
  <c r="J53" i="23"/>
  <c r="V52" i="23"/>
  <c r="P52" i="23"/>
  <c r="J52" i="23"/>
  <c r="V51" i="23"/>
  <c r="P51" i="23"/>
  <c r="J51" i="23"/>
  <c r="V50" i="23"/>
  <c r="P50" i="23"/>
  <c r="J50" i="23"/>
  <c r="V49" i="23"/>
  <c r="P49" i="23"/>
  <c r="J49" i="23"/>
  <c r="V48" i="23"/>
  <c r="P48" i="23"/>
  <c r="J48" i="23"/>
  <c r="X48" i="23" s="1"/>
  <c r="Q47" i="23"/>
  <c r="Q46" i="23"/>
  <c r="Q45" i="23"/>
  <c r="V44" i="23"/>
  <c r="M44" i="23"/>
  <c r="J44" i="23"/>
  <c r="V43" i="23"/>
  <c r="J43" i="23"/>
  <c r="V42" i="23"/>
  <c r="J42" i="23"/>
  <c r="V41" i="23"/>
  <c r="J41" i="23"/>
  <c r="V40" i="23"/>
  <c r="J40" i="23"/>
  <c r="X39" i="23"/>
  <c r="V39" i="23"/>
  <c r="J39" i="23"/>
  <c r="V35" i="23"/>
  <c r="M35" i="23"/>
  <c r="J35" i="23"/>
  <c r="V34" i="23"/>
  <c r="J34" i="23"/>
  <c r="V33" i="23"/>
  <c r="J33" i="23"/>
  <c r="V32" i="23"/>
  <c r="J32" i="23"/>
  <c r="V31" i="23"/>
  <c r="J31" i="23"/>
  <c r="V30" i="23"/>
  <c r="J30" i="23"/>
  <c r="X30" i="23" s="1"/>
  <c r="V26" i="23"/>
  <c r="M26" i="23"/>
  <c r="J26" i="23"/>
  <c r="V25" i="23"/>
  <c r="J25" i="23"/>
  <c r="V24" i="23"/>
  <c r="J24" i="23"/>
  <c r="V23" i="23"/>
  <c r="J23" i="23"/>
  <c r="V22" i="23"/>
  <c r="J22" i="23"/>
  <c r="BJ33" i="23"/>
  <c r="V21" i="23"/>
  <c r="J21" i="23"/>
  <c r="X21" i="23" s="1"/>
  <c r="BJ32" i="23"/>
  <c r="V17" i="23"/>
  <c r="J17" i="23"/>
  <c r="F17" i="23"/>
  <c r="A17" i="23"/>
  <c r="V16" i="23"/>
  <c r="J16" i="23"/>
  <c r="F16" i="23"/>
  <c r="V15" i="23"/>
  <c r="M15" i="23"/>
  <c r="U15" i="23" s="1"/>
  <c r="J15" i="23"/>
  <c r="F15" i="23"/>
  <c r="V14" i="23"/>
  <c r="J14" i="23"/>
  <c r="F14" i="23"/>
  <c r="V13" i="23"/>
  <c r="J13" i="23"/>
  <c r="F13" i="23"/>
  <c r="A13" i="23"/>
  <c r="X12" i="23"/>
  <c r="V12" i="23"/>
  <c r="J12" i="23"/>
  <c r="F12" i="23"/>
  <c r="A9" i="23"/>
  <c r="M62" i="23" s="1"/>
  <c r="V8" i="23"/>
  <c r="M8" i="23"/>
  <c r="D9" i="23" s="1"/>
  <c r="A8" i="23"/>
  <c r="M52" i="23" s="1"/>
  <c r="V7" i="23"/>
  <c r="H7" i="23"/>
  <c r="G7" i="23"/>
  <c r="A7" i="23"/>
  <c r="M51" i="23" s="1"/>
  <c r="V6" i="23"/>
  <c r="A6" i="23"/>
  <c r="M68" i="23" s="1"/>
  <c r="V5" i="23"/>
  <c r="A5" i="23"/>
  <c r="M67" i="23" s="1"/>
  <c r="V4" i="23"/>
  <c r="H4" i="23"/>
  <c r="G4" i="23"/>
  <c r="A4" i="23"/>
  <c r="M30" i="23" s="1"/>
  <c r="V3" i="23"/>
  <c r="O66" i="27" l="1"/>
  <c r="N66" i="27"/>
  <c r="N70" i="27"/>
  <c r="N60" i="27"/>
  <c r="N53" i="27"/>
  <c r="O53" i="27"/>
  <c r="N40" i="27"/>
  <c r="R53" i="27"/>
  <c r="U57" i="27"/>
  <c r="U51" i="27"/>
  <c r="W12" i="27"/>
  <c r="U12" i="27"/>
  <c r="N12" i="27" s="1"/>
  <c r="U42" i="27"/>
  <c r="N42" i="27" s="1"/>
  <c r="W68" i="27"/>
  <c r="U68" i="27"/>
  <c r="U21" i="27"/>
  <c r="W34" i="27"/>
  <c r="U34" i="27"/>
  <c r="N34" i="27" s="1"/>
  <c r="D8" i="27"/>
  <c r="U7" i="27"/>
  <c r="N7" i="27" s="1"/>
  <c r="W7" i="27"/>
  <c r="W51" i="27"/>
  <c r="W24" i="27"/>
  <c r="U24" i="27"/>
  <c r="N24" i="27" s="1"/>
  <c r="U31" i="27"/>
  <c r="D6" i="27"/>
  <c r="U5" i="27"/>
  <c r="W5" i="27"/>
  <c r="R66" i="27"/>
  <c r="D4" i="27"/>
  <c r="U3" i="27"/>
  <c r="W3" i="27"/>
  <c r="R16" i="27"/>
  <c r="U49" i="27"/>
  <c r="U48" i="27"/>
  <c r="U30" i="27"/>
  <c r="N30" i="27" s="1"/>
  <c r="U61" i="27"/>
  <c r="W58" i="27"/>
  <c r="U58" i="27"/>
  <c r="W43" i="27"/>
  <c r="U43" i="27"/>
  <c r="N43" i="27" s="1"/>
  <c r="W21" i="27"/>
  <c r="U33" i="27"/>
  <c r="W33" i="27"/>
  <c r="U69" i="27"/>
  <c r="W57" i="27"/>
  <c r="U4" i="27"/>
  <c r="N4" i="27" s="1"/>
  <c r="BJ67" i="27"/>
  <c r="W4" i="27"/>
  <c r="D5" i="27"/>
  <c r="R32" i="27"/>
  <c r="U39" i="27"/>
  <c r="N39" i="27" s="1"/>
  <c r="W35" i="27"/>
  <c r="U35" i="27"/>
  <c r="N35" i="27" s="1"/>
  <c r="U59" i="27"/>
  <c r="U71" i="27"/>
  <c r="U52" i="27"/>
  <c r="D7" i="27"/>
  <c r="W6" i="27"/>
  <c r="U6" i="27"/>
  <c r="N6" i="27" s="1"/>
  <c r="U41" i="27"/>
  <c r="W25" i="27"/>
  <c r="U25" i="27"/>
  <c r="N25" i="27" s="1"/>
  <c r="W15" i="27"/>
  <c r="U15" i="27"/>
  <c r="N15" i="27" s="1"/>
  <c r="W31" i="27"/>
  <c r="W41" i="27"/>
  <c r="W69" i="27"/>
  <c r="W30" i="27"/>
  <c r="W61" i="27"/>
  <c r="U7" i="26"/>
  <c r="D8" i="26"/>
  <c r="W7" i="26"/>
  <c r="Q7" i="26"/>
  <c r="U70" i="26"/>
  <c r="Q70" i="26"/>
  <c r="W70" i="26"/>
  <c r="W49" i="26"/>
  <c r="U49" i="26"/>
  <c r="Q49" i="26"/>
  <c r="O52" i="26"/>
  <c r="N52" i="26"/>
  <c r="R52" i="26"/>
  <c r="U59" i="26"/>
  <c r="Q59" i="26"/>
  <c r="W59" i="26"/>
  <c r="D4" i="26"/>
  <c r="W3" i="26"/>
  <c r="U3" i="26"/>
  <c r="Q69" i="26"/>
  <c r="W69" i="26"/>
  <c r="U69" i="26"/>
  <c r="U23" i="26"/>
  <c r="W23" i="26"/>
  <c r="W33" i="26"/>
  <c r="U33" i="26"/>
  <c r="W50" i="26"/>
  <c r="U50" i="26"/>
  <c r="Q50" i="26"/>
  <c r="Q58" i="26"/>
  <c r="W58" i="26"/>
  <c r="U58" i="26"/>
  <c r="U21" i="26"/>
  <c r="W21" i="26"/>
  <c r="W25" i="26"/>
  <c r="U25" i="26"/>
  <c r="Q25" i="26"/>
  <c r="W41" i="26"/>
  <c r="U41" i="26"/>
  <c r="R51" i="26"/>
  <c r="O51" i="26"/>
  <c r="N51" i="26"/>
  <c r="R62" i="26"/>
  <c r="O62" i="26"/>
  <c r="N62" i="26"/>
  <c r="W60" i="26"/>
  <c r="U60" i="26"/>
  <c r="Q60" i="26"/>
  <c r="S42" i="26"/>
  <c r="R42" i="26"/>
  <c r="W57" i="26"/>
  <c r="U57" i="26"/>
  <c r="Q57" i="26"/>
  <c r="Q53" i="26"/>
  <c r="W53" i="26"/>
  <c r="U53" i="26"/>
  <c r="U17" i="26"/>
  <c r="Q17" i="26"/>
  <c r="W17" i="26"/>
  <c r="U48" i="26"/>
  <c r="Q48" i="26"/>
  <c r="W48" i="26"/>
  <c r="D6" i="26"/>
  <c r="W5" i="26"/>
  <c r="U5" i="26"/>
  <c r="W61" i="26"/>
  <c r="U61" i="26"/>
  <c r="Q61" i="26"/>
  <c r="W14" i="26"/>
  <c r="U14" i="26"/>
  <c r="Q43" i="26"/>
  <c r="W43" i="26"/>
  <c r="U43" i="26"/>
  <c r="U44" i="26"/>
  <c r="Q44" i="26"/>
  <c r="W44" i="26"/>
  <c r="W13" i="26"/>
  <c r="U13" i="26"/>
  <c r="Q8" i="26"/>
  <c r="D9" i="26"/>
  <c r="W8" i="26"/>
  <c r="U8" i="26"/>
  <c r="S26" i="26"/>
  <c r="R26" i="26"/>
  <c r="N26" i="26"/>
  <c r="U40" i="26"/>
  <c r="W40" i="26"/>
  <c r="S4" i="26"/>
  <c r="R4" i="26"/>
  <c r="O68" i="26"/>
  <c r="N68" i="26"/>
  <c r="R68" i="26"/>
  <c r="Q16" i="26"/>
  <c r="W16" i="26"/>
  <c r="U16" i="26"/>
  <c r="S30" i="26"/>
  <c r="R30" i="26"/>
  <c r="S6" i="26"/>
  <c r="R6" i="26"/>
  <c r="W35" i="26"/>
  <c r="U35" i="26"/>
  <c r="Q35" i="26"/>
  <c r="W15" i="26"/>
  <c r="U15" i="26"/>
  <c r="W66" i="26"/>
  <c r="U66" i="26"/>
  <c r="Q66" i="26"/>
  <c r="W31" i="26"/>
  <c r="U31" i="26"/>
  <c r="W39" i="26"/>
  <c r="U39" i="26"/>
  <c r="R67" i="26"/>
  <c r="O67" i="26"/>
  <c r="N67" i="26"/>
  <c r="S12" i="26"/>
  <c r="R12" i="26"/>
  <c r="W32" i="26"/>
  <c r="U32" i="26"/>
  <c r="W71" i="26"/>
  <c r="U71" i="26"/>
  <c r="Q71" i="26"/>
  <c r="Q34" i="26"/>
  <c r="W34" i="26"/>
  <c r="U34" i="26"/>
  <c r="BJ27" i="24"/>
  <c r="W67" i="24"/>
  <c r="U67" i="24"/>
  <c r="Q67" i="24"/>
  <c r="W62" i="24"/>
  <c r="Q62" i="24"/>
  <c r="U62" i="24"/>
  <c r="Q30" i="24"/>
  <c r="U30" i="24"/>
  <c r="W30" i="24"/>
  <c r="U14" i="24"/>
  <c r="W14" i="24"/>
  <c r="Q14" i="24"/>
  <c r="R26" i="24"/>
  <c r="W51" i="24"/>
  <c r="U51" i="24"/>
  <c r="Q51" i="24"/>
  <c r="W53" i="24"/>
  <c r="N53" i="24" s="1"/>
  <c r="U17" i="24"/>
  <c r="A24" i="24"/>
  <c r="D24" i="24" s="1"/>
  <c r="M32" i="24"/>
  <c r="U33" i="24"/>
  <c r="M35" i="24"/>
  <c r="U39" i="24"/>
  <c r="M48" i="24"/>
  <c r="Q66" i="24"/>
  <c r="M76" i="24"/>
  <c r="N76" i="24" s="1"/>
  <c r="M80" i="24"/>
  <c r="N80" i="24" s="1"/>
  <c r="M87" i="24"/>
  <c r="N87" i="24" s="1"/>
  <c r="M94" i="24"/>
  <c r="N94" i="24" s="1"/>
  <c r="M98" i="24"/>
  <c r="N98" i="24" s="1"/>
  <c r="M105" i="24"/>
  <c r="N105" i="24" s="1"/>
  <c r="M6" i="24"/>
  <c r="M7" i="24"/>
  <c r="Q8" i="24"/>
  <c r="M25" i="24"/>
  <c r="Q26" i="24"/>
  <c r="M41" i="24"/>
  <c r="M44" i="24"/>
  <c r="Q50" i="24"/>
  <c r="M59" i="24"/>
  <c r="M70" i="24"/>
  <c r="M42" i="24"/>
  <c r="M97" i="24"/>
  <c r="N97" i="24" s="1"/>
  <c r="Q12" i="24"/>
  <c r="Q13" i="24"/>
  <c r="W17" i="24"/>
  <c r="A23" i="24"/>
  <c r="D23" i="24" s="1"/>
  <c r="W33" i="24"/>
  <c r="W39" i="24"/>
  <c r="U66" i="24"/>
  <c r="M16" i="24"/>
  <c r="M15" i="24"/>
  <c r="U50" i="24"/>
  <c r="M69" i="24"/>
  <c r="Q71" i="24"/>
  <c r="M77" i="24"/>
  <c r="N77" i="24" s="1"/>
  <c r="M106" i="24"/>
  <c r="N106" i="24" s="1"/>
  <c r="M5" i="24"/>
  <c r="U12" i="24"/>
  <c r="U13" i="24"/>
  <c r="A21" i="24"/>
  <c r="D21" i="24" s="1"/>
  <c r="A22" i="24"/>
  <c r="D22" i="24" s="1"/>
  <c r="M31" i="24"/>
  <c r="M34" i="24"/>
  <c r="M57" i="24"/>
  <c r="N58" i="24"/>
  <c r="M61" i="24"/>
  <c r="A25" i="24"/>
  <c r="D25" i="24" s="1"/>
  <c r="Q49" i="24"/>
  <c r="M95" i="24"/>
  <c r="N95" i="24" s="1"/>
  <c r="W8" i="24"/>
  <c r="A17" i="24"/>
  <c r="M23" i="24"/>
  <c r="W26" i="24"/>
  <c r="N26" i="24" s="1"/>
  <c r="M40" i="24"/>
  <c r="M43" i="24"/>
  <c r="U49" i="24"/>
  <c r="M52" i="24"/>
  <c r="M68" i="24"/>
  <c r="U71" i="24"/>
  <c r="M60" i="24"/>
  <c r="M24" i="24"/>
  <c r="M88" i="24"/>
  <c r="N88" i="24" s="1"/>
  <c r="A16" i="24"/>
  <c r="M78" i="24"/>
  <c r="N78" i="24" s="1"/>
  <c r="M85" i="24"/>
  <c r="N85" i="24" s="1"/>
  <c r="M89" i="24"/>
  <c r="N89" i="24" s="1"/>
  <c r="M96" i="24"/>
  <c r="N96" i="24" s="1"/>
  <c r="M103" i="24"/>
  <c r="N103" i="24" s="1"/>
  <c r="M107" i="24"/>
  <c r="N107" i="24" s="1"/>
  <c r="U8" i="24"/>
  <c r="A15" i="24"/>
  <c r="M21" i="24"/>
  <c r="M22" i="24"/>
  <c r="W35" i="23"/>
  <c r="W26" i="23"/>
  <c r="M60" i="23"/>
  <c r="M4" i="23"/>
  <c r="U4" i="23" s="1"/>
  <c r="W42" i="23"/>
  <c r="Q35" i="23"/>
  <c r="M42" i="23"/>
  <c r="A24" i="23"/>
  <c r="D24" i="23" s="1"/>
  <c r="M98" i="23"/>
  <c r="N98" i="23" s="1"/>
  <c r="M33" i="23"/>
  <c r="W33" i="23" s="1"/>
  <c r="A15" i="23"/>
  <c r="M17" i="23"/>
  <c r="U35" i="23"/>
  <c r="R35" i="23" s="1"/>
  <c r="W44" i="23"/>
  <c r="M6" i="23"/>
  <c r="U6" i="23" s="1"/>
  <c r="M24" i="23"/>
  <c r="W24" i="23" s="1"/>
  <c r="M87" i="23"/>
  <c r="N87" i="23" s="1"/>
  <c r="W15" i="23"/>
  <c r="W62" i="23"/>
  <c r="U62" i="23"/>
  <c r="Q62" i="23"/>
  <c r="N35" i="23"/>
  <c r="W52" i="23"/>
  <c r="U52" i="23"/>
  <c r="Q52" i="23"/>
  <c r="W67" i="23"/>
  <c r="U67" i="23"/>
  <c r="Q67" i="23"/>
  <c r="W68" i="23"/>
  <c r="U68" i="23"/>
  <c r="Q68" i="23"/>
  <c r="W51" i="23"/>
  <c r="U51" i="23"/>
  <c r="Q51" i="23"/>
  <c r="S15" i="23"/>
  <c r="R15" i="23"/>
  <c r="N15" i="23"/>
  <c r="W30" i="23"/>
  <c r="U30" i="23"/>
  <c r="Q30" i="23"/>
  <c r="M66" i="23"/>
  <c r="A12" i="23"/>
  <c r="S35" i="23"/>
  <c r="M41" i="23"/>
  <c r="M50" i="23"/>
  <c r="M61" i="23"/>
  <c r="M75" i="23"/>
  <c r="N75" i="23" s="1"/>
  <c r="M79" i="23"/>
  <c r="N79" i="23" s="1"/>
  <c r="M86" i="23"/>
  <c r="N86" i="23" s="1"/>
  <c r="M93" i="23"/>
  <c r="N93" i="23" s="1"/>
  <c r="M97" i="23"/>
  <c r="N97" i="23" s="1"/>
  <c r="M104" i="23"/>
  <c r="N104" i="23" s="1"/>
  <c r="A16" i="23"/>
  <c r="M3" i="23"/>
  <c r="M5" i="23"/>
  <c r="M7" i="23"/>
  <c r="A22" i="23"/>
  <c r="D22" i="23" s="1"/>
  <c r="M25" i="23"/>
  <c r="M49" i="23"/>
  <c r="M71" i="23"/>
  <c r="M48" i="23"/>
  <c r="M76" i="23"/>
  <c r="N76" i="23" s="1"/>
  <c r="M94" i="23"/>
  <c r="N94" i="23" s="1"/>
  <c r="M105" i="23"/>
  <c r="N105" i="23" s="1"/>
  <c r="Q6" i="23"/>
  <c r="Q8" i="23"/>
  <c r="M14" i="23"/>
  <c r="M16" i="23"/>
  <c r="M21" i="23"/>
  <c r="M23" i="23"/>
  <c r="M59" i="23"/>
  <c r="M70" i="23"/>
  <c r="M12" i="23"/>
  <c r="M32" i="23"/>
  <c r="A21" i="23"/>
  <c r="D21" i="23" s="1"/>
  <c r="M13" i="23"/>
  <c r="M39" i="23"/>
  <c r="Q44" i="23"/>
  <c r="U8" i="23"/>
  <c r="Q15" i="23"/>
  <c r="Q17" i="23"/>
  <c r="U26" i="23"/>
  <c r="M43" i="23"/>
  <c r="M53" i="23"/>
  <c r="M58" i="23"/>
  <c r="Q60" i="23"/>
  <c r="M69" i="23"/>
  <c r="M77" i="23"/>
  <c r="N77" i="23" s="1"/>
  <c r="M84" i="23"/>
  <c r="N84" i="23" s="1"/>
  <c r="M88" i="23"/>
  <c r="N88" i="23" s="1"/>
  <c r="M95" i="23"/>
  <c r="N95" i="23" s="1"/>
  <c r="M102" i="23"/>
  <c r="N102" i="23" s="1"/>
  <c r="M106" i="23"/>
  <c r="N106" i="23" s="1"/>
  <c r="A14" i="23"/>
  <c r="A23" i="23"/>
  <c r="D23" i="23" s="1"/>
  <c r="M22" i="23"/>
  <c r="U33" i="23"/>
  <c r="M57" i="23"/>
  <c r="A25" i="23"/>
  <c r="D25" i="23" s="1"/>
  <c r="M34" i="23"/>
  <c r="Q26" i="23"/>
  <c r="M40" i="23"/>
  <c r="Q4" i="23"/>
  <c r="W8" i="23"/>
  <c r="M31" i="23"/>
  <c r="M78" i="23"/>
  <c r="N78" i="23" s="1"/>
  <c r="M85" i="23"/>
  <c r="N85" i="23" s="1"/>
  <c r="M89" i="23"/>
  <c r="N89" i="23" s="1"/>
  <c r="M96" i="23"/>
  <c r="N96" i="23" s="1"/>
  <c r="M103" i="23"/>
  <c r="N103" i="23" s="1"/>
  <c r="M107" i="23"/>
  <c r="N107" i="23" s="1"/>
  <c r="U44" i="23"/>
  <c r="A26" i="23"/>
  <c r="D26" i="23" s="1"/>
  <c r="A14" i="19"/>
  <c r="V71" i="15"/>
  <c r="V62" i="15"/>
  <c r="V53" i="15"/>
  <c r="V44" i="15"/>
  <c r="V35" i="15"/>
  <c r="V17" i="15"/>
  <c r="V8" i="15"/>
  <c r="O48" i="27" l="1"/>
  <c r="N48" i="27"/>
  <c r="O49" i="27"/>
  <c r="N49" i="27"/>
  <c r="N51" i="27"/>
  <c r="O51" i="27"/>
  <c r="O52" i="27"/>
  <c r="N52" i="27"/>
  <c r="O69" i="27"/>
  <c r="N69" i="27"/>
  <c r="N57" i="27"/>
  <c r="O57" i="27"/>
  <c r="O71" i="27"/>
  <c r="N71" i="27"/>
  <c r="N59" i="27"/>
  <c r="O59" i="27"/>
  <c r="N33" i="27"/>
  <c r="N21" i="27"/>
  <c r="O58" i="27"/>
  <c r="N58" i="27"/>
  <c r="N5" i="27"/>
  <c r="O68" i="27"/>
  <c r="N68" i="27"/>
  <c r="N41" i="27"/>
  <c r="N61" i="27"/>
  <c r="O61" i="27"/>
  <c r="N31" i="27"/>
  <c r="R15" i="27"/>
  <c r="R49" i="27"/>
  <c r="R52" i="27"/>
  <c r="R43" i="27"/>
  <c r="R7" i="27"/>
  <c r="R31" i="27"/>
  <c r="R4" i="27"/>
  <c r="R69" i="27"/>
  <c r="R51" i="27"/>
  <c r="R12" i="27"/>
  <c r="R71" i="27"/>
  <c r="R41" i="27"/>
  <c r="R35" i="27"/>
  <c r="BJ16" i="27"/>
  <c r="R61" i="27"/>
  <c r="R3" i="27"/>
  <c r="R24" i="27"/>
  <c r="R21" i="27"/>
  <c r="R59" i="27"/>
  <c r="R58" i="27"/>
  <c r="R6" i="27"/>
  <c r="R57" i="27"/>
  <c r="R30" i="27"/>
  <c r="R68" i="27"/>
  <c r="R34" i="27"/>
  <c r="R39" i="27"/>
  <c r="R33" i="27"/>
  <c r="R5" i="27"/>
  <c r="R25" i="27"/>
  <c r="R48" i="27"/>
  <c r="R42" i="27"/>
  <c r="S5" i="26"/>
  <c r="R5" i="26"/>
  <c r="O58" i="26"/>
  <c r="N58" i="26"/>
  <c r="R58" i="26"/>
  <c r="O69" i="26"/>
  <c r="N69" i="26"/>
  <c r="R69" i="26"/>
  <c r="R15" i="26"/>
  <c r="S15" i="26"/>
  <c r="O57" i="26"/>
  <c r="N57" i="26"/>
  <c r="R57" i="26"/>
  <c r="R43" i="26"/>
  <c r="N43" i="26"/>
  <c r="S43" i="26"/>
  <c r="R49" i="26"/>
  <c r="O49" i="26"/>
  <c r="N49" i="26"/>
  <c r="N8" i="26"/>
  <c r="BJ7" i="26" s="1"/>
  <c r="R8" i="26"/>
  <c r="S8" i="26"/>
  <c r="S41" i="26"/>
  <c r="R41" i="26"/>
  <c r="R50" i="26"/>
  <c r="N50" i="26"/>
  <c r="O50" i="26"/>
  <c r="S3" i="26"/>
  <c r="R3" i="26"/>
  <c r="S23" i="26"/>
  <c r="R23" i="26"/>
  <c r="S40" i="26"/>
  <c r="R40" i="26"/>
  <c r="S34" i="26"/>
  <c r="R34" i="26"/>
  <c r="N34" i="26"/>
  <c r="S16" i="26"/>
  <c r="R16" i="26"/>
  <c r="N16" i="26"/>
  <c r="S39" i="26"/>
  <c r="R39" i="26"/>
  <c r="R71" i="26"/>
  <c r="O71" i="26"/>
  <c r="N71" i="26"/>
  <c r="N35" i="26"/>
  <c r="S35" i="26"/>
  <c r="R35" i="26"/>
  <c r="R14" i="26"/>
  <c r="S14" i="26"/>
  <c r="R48" i="26"/>
  <c r="O48" i="26"/>
  <c r="N48" i="26"/>
  <c r="R66" i="26"/>
  <c r="O66" i="26"/>
  <c r="N66" i="26"/>
  <c r="S21" i="26"/>
  <c r="R21" i="26"/>
  <c r="R70" i="26"/>
  <c r="O70" i="26"/>
  <c r="N70" i="26"/>
  <c r="S32" i="26"/>
  <c r="R32" i="26"/>
  <c r="R60" i="26"/>
  <c r="O60" i="26"/>
  <c r="N60" i="26"/>
  <c r="S25" i="26"/>
  <c r="R25" i="26"/>
  <c r="N25" i="26"/>
  <c r="S33" i="26"/>
  <c r="R33" i="26"/>
  <c r="BJ5" i="26"/>
  <c r="BJ3" i="26"/>
  <c r="S31" i="26"/>
  <c r="R31" i="26"/>
  <c r="S17" i="26"/>
  <c r="R17" i="26"/>
  <c r="N17" i="26"/>
  <c r="S13" i="26"/>
  <c r="R13" i="26"/>
  <c r="N61" i="26"/>
  <c r="R61" i="26"/>
  <c r="O61" i="26"/>
  <c r="O53" i="26"/>
  <c r="N53" i="26"/>
  <c r="R53" i="26"/>
  <c r="R59" i="26"/>
  <c r="O59" i="26"/>
  <c r="N59" i="26"/>
  <c r="S44" i="26"/>
  <c r="R44" i="26"/>
  <c r="N44" i="26"/>
  <c r="N7" i="26"/>
  <c r="BJ6" i="26" s="1"/>
  <c r="S7" i="26"/>
  <c r="R7" i="26"/>
  <c r="Q23" i="24"/>
  <c r="U23" i="24"/>
  <c r="W23" i="24"/>
  <c r="Q31" i="24"/>
  <c r="W31" i="24"/>
  <c r="U31" i="24"/>
  <c r="O50" i="24"/>
  <c r="R50" i="24"/>
  <c r="N50" i="24"/>
  <c r="U70" i="24"/>
  <c r="Q70" i="24"/>
  <c r="W70" i="24"/>
  <c r="N17" i="24"/>
  <c r="R17" i="24"/>
  <c r="W15" i="24"/>
  <c r="U15" i="24"/>
  <c r="Q15" i="24"/>
  <c r="U59" i="24"/>
  <c r="Q59" i="24"/>
  <c r="W59" i="24"/>
  <c r="N30" i="24"/>
  <c r="R30" i="24"/>
  <c r="Q22" i="24"/>
  <c r="U22" i="24"/>
  <c r="W22" i="24"/>
  <c r="N66" i="24"/>
  <c r="O66" i="24"/>
  <c r="R66" i="24"/>
  <c r="W60" i="24"/>
  <c r="U60" i="24"/>
  <c r="Q60" i="24"/>
  <c r="R13" i="24"/>
  <c r="N13" i="24"/>
  <c r="W41" i="24"/>
  <c r="U41" i="24"/>
  <c r="Q41" i="24"/>
  <c r="W16" i="24"/>
  <c r="Q16" i="24"/>
  <c r="U16" i="24"/>
  <c r="R71" i="24"/>
  <c r="O71" i="24"/>
  <c r="N71" i="24"/>
  <c r="R12" i="24"/>
  <c r="N12" i="24"/>
  <c r="O51" i="24"/>
  <c r="N51" i="24"/>
  <c r="R51" i="24"/>
  <c r="W21" i="24"/>
  <c r="Q21" i="24"/>
  <c r="U21" i="24"/>
  <c r="W44" i="24"/>
  <c r="Q44" i="24"/>
  <c r="U44" i="24"/>
  <c r="Q68" i="24"/>
  <c r="W68" i="24"/>
  <c r="U68" i="24"/>
  <c r="W25" i="24"/>
  <c r="U25" i="24"/>
  <c r="Q25" i="24"/>
  <c r="U48" i="24"/>
  <c r="Q48" i="24"/>
  <c r="W48" i="24"/>
  <c r="Q52" i="24"/>
  <c r="W52" i="24"/>
  <c r="U52" i="24"/>
  <c r="W61" i="24"/>
  <c r="U61" i="24"/>
  <c r="Q61" i="24"/>
  <c r="U5" i="24"/>
  <c r="Q5" i="24"/>
  <c r="W5" i="24"/>
  <c r="D6" i="24"/>
  <c r="N39" i="24"/>
  <c r="R39" i="24"/>
  <c r="N67" i="24"/>
  <c r="O67" i="24"/>
  <c r="R67" i="24"/>
  <c r="U24" i="24"/>
  <c r="Q24" i="24"/>
  <c r="W24" i="24"/>
  <c r="W7" i="24"/>
  <c r="D8" i="24"/>
  <c r="Q7" i="24"/>
  <c r="U7" i="24"/>
  <c r="W35" i="24"/>
  <c r="U35" i="24"/>
  <c r="Q35" i="24"/>
  <c r="R8" i="24"/>
  <c r="N8" i="24"/>
  <c r="Q43" i="24"/>
  <c r="U43" i="24"/>
  <c r="W43" i="24"/>
  <c r="U57" i="24"/>
  <c r="Q57" i="24"/>
  <c r="W57" i="24"/>
  <c r="W6" i="24"/>
  <c r="Q6" i="24"/>
  <c r="U6" i="24"/>
  <c r="D7" i="24"/>
  <c r="R33" i="24"/>
  <c r="N33" i="24"/>
  <c r="O53" i="24"/>
  <c r="N62" i="24"/>
  <c r="O62" i="24"/>
  <c r="R62" i="24"/>
  <c r="R49" i="24"/>
  <c r="O49" i="24"/>
  <c r="N49" i="24"/>
  <c r="Q40" i="24"/>
  <c r="W40" i="24"/>
  <c r="U40" i="24"/>
  <c r="W32" i="24"/>
  <c r="U32" i="24"/>
  <c r="Q32" i="24"/>
  <c r="Q34" i="24"/>
  <c r="U34" i="24"/>
  <c r="W34" i="24"/>
  <c r="Q69" i="24"/>
  <c r="U69" i="24"/>
  <c r="W69" i="24"/>
  <c r="W42" i="24"/>
  <c r="Q42" i="24"/>
  <c r="U42" i="24"/>
  <c r="R14" i="24"/>
  <c r="N14" i="24"/>
  <c r="U17" i="23"/>
  <c r="W17" i="23"/>
  <c r="Q24" i="23"/>
  <c r="U24" i="23"/>
  <c r="U42" i="23"/>
  <c r="Q42" i="23"/>
  <c r="W4" i="23"/>
  <c r="D5" i="23"/>
  <c r="Q33" i="23"/>
  <c r="W6" i="23"/>
  <c r="D7" i="23"/>
  <c r="W60" i="23"/>
  <c r="N60" i="23" s="1"/>
  <c r="U60" i="23"/>
  <c r="U39" i="23"/>
  <c r="Q39" i="23"/>
  <c r="W39" i="23"/>
  <c r="U16" i="23"/>
  <c r="W16" i="23"/>
  <c r="Q16" i="23"/>
  <c r="W7" i="23"/>
  <c r="Q7" i="23"/>
  <c r="U7" i="23"/>
  <c r="D8" i="23"/>
  <c r="W41" i="23"/>
  <c r="U41" i="23"/>
  <c r="Q41" i="23"/>
  <c r="R67" i="23"/>
  <c r="O67" i="23"/>
  <c r="N67" i="23"/>
  <c r="S4" i="23"/>
  <c r="R4" i="23"/>
  <c r="N4" i="23"/>
  <c r="Q69" i="23"/>
  <c r="W69" i="23"/>
  <c r="U69" i="23"/>
  <c r="U13" i="23"/>
  <c r="Q13" i="23"/>
  <c r="W13" i="23"/>
  <c r="U14" i="23"/>
  <c r="W14" i="23"/>
  <c r="Q14" i="23"/>
  <c r="W5" i="23"/>
  <c r="U5" i="23"/>
  <c r="Q5" i="23"/>
  <c r="D6" i="23"/>
  <c r="W57" i="23"/>
  <c r="U57" i="23"/>
  <c r="Q57" i="23"/>
  <c r="O52" i="23"/>
  <c r="N52" i="23"/>
  <c r="R52" i="23"/>
  <c r="U22" i="23"/>
  <c r="Q22" i="23"/>
  <c r="W22" i="23"/>
  <c r="Q53" i="23"/>
  <c r="W53" i="23"/>
  <c r="U53" i="23"/>
  <c r="R51" i="23"/>
  <c r="O51" i="23"/>
  <c r="N51" i="23"/>
  <c r="W3" i="23"/>
  <c r="U3" i="23"/>
  <c r="Q3" i="23"/>
  <c r="D4" i="23"/>
  <c r="N33" i="23"/>
  <c r="S33" i="23"/>
  <c r="R33" i="23"/>
  <c r="Q58" i="23"/>
  <c r="W58" i="23"/>
  <c r="U58" i="23"/>
  <c r="U32" i="23"/>
  <c r="Q32" i="23"/>
  <c r="W32" i="23"/>
  <c r="Q31" i="23"/>
  <c r="W31" i="23"/>
  <c r="U31" i="23"/>
  <c r="Q43" i="23"/>
  <c r="W43" i="23"/>
  <c r="U43" i="23"/>
  <c r="W12" i="23"/>
  <c r="U12" i="23"/>
  <c r="Q12" i="23"/>
  <c r="S24" i="23"/>
  <c r="R24" i="23"/>
  <c r="N24" i="23"/>
  <c r="S26" i="23"/>
  <c r="R26" i="23"/>
  <c r="N26" i="23"/>
  <c r="U70" i="23"/>
  <c r="Q70" i="23"/>
  <c r="W70" i="23"/>
  <c r="U48" i="23"/>
  <c r="Q48" i="23"/>
  <c r="W48" i="23"/>
  <c r="W71" i="23"/>
  <c r="U71" i="23"/>
  <c r="Q71" i="23"/>
  <c r="W49" i="23"/>
  <c r="U49" i="23"/>
  <c r="Q49" i="23"/>
  <c r="W66" i="23"/>
  <c r="U66" i="23"/>
  <c r="Q66" i="23"/>
  <c r="S8" i="23"/>
  <c r="R8" i="23"/>
  <c r="N8" i="23"/>
  <c r="O68" i="23"/>
  <c r="N68" i="23"/>
  <c r="R68" i="23"/>
  <c r="S44" i="23"/>
  <c r="R44" i="23"/>
  <c r="N44" i="23"/>
  <c r="R6" i="23"/>
  <c r="S6" i="23"/>
  <c r="N6" i="23"/>
  <c r="U23" i="23"/>
  <c r="Q23" i="23"/>
  <c r="W23" i="23"/>
  <c r="W25" i="23"/>
  <c r="U25" i="23"/>
  <c r="Q25" i="23"/>
  <c r="W61" i="23"/>
  <c r="U61" i="23"/>
  <c r="Q61" i="23"/>
  <c r="N30" i="23"/>
  <c r="S30" i="23"/>
  <c r="R30" i="23"/>
  <c r="R62" i="23"/>
  <c r="O62" i="23"/>
  <c r="N62" i="23"/>
  <c r="U59" i="23"/>
  <c r="Q59" i="23"/>
  <c r="W59" i="23"/>
  <c r="W40" i="23"/>
  <c r="U40" i="23"/>
  <c r="Q40" i="23"/>
  <c r="W34" i="23"/>
  <c r="Q34" i="23"/>
  <c r="U34" i="23"/>
  <c r="U21" i="23"/>
  <c r="Q21" i="23"/>
  <c r="W21" i="23"/>
  <c r="W50" i="23"/>
  <c r="U50" i="23"/>
  <c r="Q50" i="23"/>
  <c r="V71" i="22"/>
  <c r="V70" i="22"/>
  <c r="V69" i="22"/>
  <c r="V68" i="22"/>
  <c r="V67" i="22"/>
  <c r="V66" i="22"/>
  <c r="V62" i="22"/>
  <c r="V61" i="22"/>
  <c r="V60" i="22"/>
  <c r="V59" i="22"/>
  <c r="V58" i="22"/>
  <c r="V57" i="22"/>
  <c r="V53" i="22"/>
  <c r="V52" i="22"/>
  <c r="V51" i="22"/>
  <c r="V50" i="22"/>
  <c r="V49" i="22"/>
  <c r="V48" i="22"/>
  <c r="A9" i="22"/>
  <c r="A8" i="22"/>
  <c r="H7" i="22"/>
  <c r="G7" i="22"/>
  <c r="W71" i="22" s="1"/>
  <c r="A7" i="22"/>
  <c r="W51" i="22" s="1"/>
  <c r="A6" i="22"/>
  <c r="A5" i="22"/>
  <c r="H4" i="22"/>
  <c r="G4" i="22"/>
  <c r="A4" i="22"/>
  <c r="S42" i="19"/>
  <c r="S41" i="19"/>
  <c r="S40" i="19"/>
  <c r="S33" i="19"/>
  <c r="S31" i="19"/>
  <c r="S26" i="19"/>
  <c r="V25" i="19"/>
  <c r="V24" i="19"/>
  <c r="S24" i="19" s="1"/>
  <c r="V23" i="19"/>
  <c r="S23" i="19" s="1"/>
  <c r="V22" i="19"/>
  <c r="V21" i="19"/>
  <c r="S15" i="19"/>
  <c r="S12" i="19"/>
  <c r="S8" i="19"/>
  <c r="S5" i="19"/>
  <c r="F12" i="19"/>
  <c r="F13" i="19"/>
  <c r="F14" i="19"/>
  <c r="F15" i="19"/>
  <c r="F16" i="19"/>
  <c r="S44" i="19"/>
  <c r="S39" i="19"/>
  <c r="S35" i="19"/>
  <c r="S32" i="19"/>
  <c r="S30" i="19"/>
  <c r="S22" i="19"/>
  <c r="S21" i="19"/>
  <c r="S17" i="19"/>
  <c r="S14" i="19"/>
  <c r="S13" i="19"/>
  <c r="S6" i="19"/>
  <c r="S4" i="19"/>
  <c r="S3" i="19"/>
  <c r="S22" i="15"/>
  <c r="S13" i="15"/>
  <c r="S70" i="15"/>
  <c r="S69" i="15"/>
  <c r="S68" i="15"/>
  <c r="S67" i="15"/>
  <c r="S66" i="15"/>
  <c r="S61" i="15"/>
  <c r="S60" i="15"/>
  <c r="S59" i="15"/>
  <c r="S58" i="15"/>
  <c r="S57" i="15"/>
  <c r="S52" i="15"/>
  <c r="S51" i="15"/>
  <c r="S50" i="15"/>
  <c r="S49" i="15"/>
  <c r="S48" i="15"/>
  <c r="S43" i="15"/>
  <c r="S42" i="15"/>
  <c r="S41" i="15"/>
  <c r="S40" i="15"/>
  <c r="S39" i="15"/>
  <c r="S34" i="15"/>
  <c r="S33" i="15"/>
  <c r="S32" i="15"/>
  <c r="S31" i="15"/>
  <c r="S30" i="15"/>
  <c r="S25" i="15"/>
  <c r="S24" i="15"/>
  <c r="S23" i="15"/>
  <c r="S21" i="15"/>
  <c r="S16" i="15"/>
  <c r="S15" i="15"/>
  <c r="S14" i="15"/>
  <c r="S12" i="15"/>
  <c r="S4" i="15"/>
  <c r="S5" i="15"/>
  <c r="S6" i="15"/>
  <c r="S7" i="15"/>
  <c r="S3" i="15"/>
  <c r="R3" i="15"/>
  <c r="A4" i="19"/>
  <c r="M57" i="19" s="1"/>
  <c r="A5" i="19"/>
  <c r="A6" i="19"/>
  <c r="A7" i="19"/>
  <c r="M16" i="19"/>
  <c r="A9" i="19"/>
  <c r="U71" i="22"/>
  <c r="X66" i="22"/>
  <c r="W61" i="22"/>
  <c r="U61" i="22"/>
  <c r="X57" i="22"/>
  <c r="W57" i="22"/>
  <c r="U53" i="22"/>
  <c r="U52" i="22"/>
  <c r="W48" i="22"/>
  <c r="U48" i="22"/>
  <c r="X48" i="22"/>
  <c r="D9" i="22"/>
  <c r="F16" i="15"/>
  <c r="D25" i="15" s="1"/>
  <c r="BJ21" i="15"/>
  <c r="BJ20" i="15"/>
  <c r="BJ11" i="15"/>
  <c r="BJ3" i="15"/>
  <c r="BJ2" i="15"/>
  <c r="A22" i="22"/>
  <c r="A21" i="22"/>
  <c r="A17" i="22"/>
  <c r="A13" i="22"/>
  <c r="A12" i="22"/>
  <c r="A25" i="22"/>
  <c r="W42" i="15"/>
  <c r="D22" i="15"/>
  <c r="D21" i="15"/>
  <c r="J107" i="19"/>
  <c r="J106" i="19"/>
  <c r="J105" i="19"/>
  <c r="J104" i="19"/>
  <c r="J103" i="19"/>
  <c r="J102" i="19"/>
  <c r="J98" i="19"/>
  <c r="J97" i="19"/>
  <c r="J96" i="19"/>
  <c r="J95" i="19"/>
  <c r="J94" i="19"/>
  <c r="J93" i="19"/>
  <c r="J89" i="19"/>
  <c r="J88" i="19"/>
  <c r="J87" i="19"/>
  <c r="J86" i="19"/>
  <c r="J85" i="19"/>
  <c r="J84" i="19"/>
  <c r="J80" i="19"/>
  <c r="J79" i="19"/>
  <c r="J78" i="19"/>
  <c r="J77" i="19"/>
  <c r="J76" i="19"/>
  <c r="J75" i="19"/>
  <c r="V71" i="19"/>
  <c r="P71" i="19"/>
  <c r="J71" i="19"/>
  <c r="V70" i="19"/>
  <c r="P70" i="19"/>
  <c r="J70" i="19"/>
  <c r="V69" i="19"/>
  <c r="P69" i="19"/>
  <c r="J69" i="19"/>
  <c r="V68" i="19"/>
  <c r="P68" i="19"/>
  <c r="J68" i="19"/>
  <c r="V67" i="19"/>
  <c r="P67" i="19"/>
  <c r="J67" i="19"/>
  <c r="V66" i="19"/>
  <c r="P66" i="19"/>
  <c r="J66" i="19"/>
  <c r="X66" i="19" s="1"/>
  <c r="V62" i="19"/>
  <c r="P62" i="19"/>
  <c r="J62" i="19"/>
  <c r="V61" i="19"/>
  <c r="P61" i="19"/>
  <c r="J61" i="19"/>
  <c r="V60" i="19"/>
  <c r="P60" i="19"/>
  <c r="J60" i="19"/>
  <c r="V59" i="19"/>
  <c r="P59" i="19"/>
  <c r="J59" i="19"/>
  <c r="V58" i="19"/>
  <c r="P58" i="19"/>
  <c r="J58" i="19"/>
  <c r="V57" i="19"/>
  <c r="P57" i="19"/>
  <c r="J57" i="19"/>
  <c r="X57" i="19" s="1"/>
  <c r="V53" i="19"/>
  <c r="P53" i="19"/>
  <c r="J53" i="19"/>
  <c r="V52" i="19"/>
  <c r="P52" i="19"/>
  <c r="J52" i="19"/>
  <c r="V51" i="19"/>
  <c r="P51" i="19"/>
  <c r="J51" i="19"/>
  <c r="V50" i="19"/>
  <c r="P50" i="19"/>
  <c r="J50" i="19"/>
  <c r="V49" i="19"/>
  <c r="P49" i="19"/>
  <c r="J49" i="19"/>
  <c r="V48" i="19"/>
  <c r="P48" i="19"/>
  <c r="J48" i="19"/>
  <c r="X48" i="19" s="1"/>
  <c r="J44" i="19"/>
  <c r="J43" i="19"/>
  <c r="J42" i="19"/>
  <c r="J41" i="19"/>
  <c r="J40" i="19"/>
  <c r="J39" i="19"/>
  <c r="X39" i="19" s="1"/>
  <c r="J35" i="19"/>
  <c r="J34" i="19"/>
  <c r="J33" i="19"/>
  <c r="J32" i="19"/>
  <c r="J31" i="19"/>
  <c r="J30" i="19"/>
  <c r="X30" i="19" s="1"/>
  <c r="J26" i="19"/>
  <c r="J25" i="19"/>
  <c r="J24" i="19"/>
  <c r="J23" i="19"/>
  <c r="J22" i="19"/>
  <c r="J21" i="19"/>
  <c r="X21" i="19" s="1"/>
  <c r="J17" i="19"/>
  <c r="J16" i="19"/>
  <c r="J15" i="19"/>
  <c r="J14" i="19"/>
  <c r="J13" i="19"/>
  <c r="J12" i="19"/>
  <c r="X12" i="19" s="1"/>
  <c r="M17" i="19"/>
  <c r="H7" i="19"/>
  <c r="G7" i="19"/>
  <c r="M96" i="19"/>
  <c r="M5" i="19"/>
  <c r="U5" i="19" s="1"/>
  <c r="M67" i="19"/>
  <c r="H4" i="19"/>
  <c r="G4" i="19"/>
  <c r="F14" i="15"/>
  <c r="V32" i="15"/>
  <c r="F15" i="15"/>
  <c r="F12" i="15"/>
  <c r="Q39" i="1"/>
  <c r="N31" i="1"/>
  <c r="N32" i="1"/>
  <c r="N33" i="1"/>
  <c r="N34" i="1"/>
  <c r="N35" i="1"/>
  <c r="N30" i="1"/>
  <c r="V5" i="15"/>
  <c r="V14" i="15"/>
  <c r="BJ5" i="27" l="1"/>
  <c r="BJ14" i="27"/>
  <c r="BJ11" i="27"/>
  <c r="BJ2" i="27"/>
  <c r="BJ15" i="27"/>
  <c r="BJ6" i="27"/>
  <c r="BJ4" i="27"/>
  <c r="BJ13" i="27"/>
  <c r="BJ12" i="27"/>
  <c r="BJ55" i="27"/>
  <c r="BJ3" i="27"/>
  <c r="BJ2" i="26"/>
  <c r="BJ4" i="26"/>
  <c r="N25" i="22"/>
  <c r="O48" i="22"/>
  <c r="N48" i="22"/>
  <c r="N35" i="22"/>
  <c r="N61" i="22"/>
  <c r="O61" i="22"/>
  <c r="N16" i="22"/>
  <c r="O71" i="22"/>
  <c r="N71" i="22"/>
  <c r="N22" i="22"/>
  <c r="R35" i="22"/>
  <c r="R25" i="22"/>
  <c r="R48" i="24"/>
  <c r="O48" i="24"/>
  <c r="N48" i="24"/>
  <c r="N22" i="24"/>
  <c r="R22" i="24"/>
  <c r="O69" i="24"/>
  <c r="R69" i="24"/>
  <c r="N69" i="24"/>
  <c r="R41" i="24"/>
  <c r="N41" i="24"/>
  <c r="R25" i="24"/>
  <c r="N25" i="24"/>
  <c r="R5" i="24"/>
  <c r="N5" i="24"/>
  <c r="R34" i="24"/>
  <c r="N34" i="24"/>
  <c r="O68" i="24"/>
  <c r="N68" i="24"/>
  <c r="R68" i="24"/>
  <c r="N43" i="24"/>
  <c r="R43" i="24"/>
  <c r="N61" i="24"/>
  <c r="R61" i="24"/>
  <c r="O61" i="24"/>
  <c r="R24" i="24"/>
  <c r="N24" i="24"/>
  <c r="R60" i="24"/>
  <c r="O60" i="24"/>
  <c r="N60" i="24"/>
  <c r="R59" i="24"/>
  <c r="O59" i="24"/>
  <c r="N59" i="24"/>
  <c r="R31" i="24"/>
  <c r="N31" i="24"/>
  <c r="R7" i="24"/>
  <c r="N7" i="24"/>
  <c r="R70" i="24"/>
  <c r="O70" i="24"/>
  <c r="N70" i="24"/>
  <c r="R32" i="24"/>
  <c r="N32" i="24"/>
  <c r="O52" i="24"/>
  <c r="N52" i="24"/>
  <c r="R52" i="24"/>
  <c r="R44" i="24"/>
  <c r="N44" i="24"/>
  <c r="N15" i="24"/>
  <c r="R15" i="24"/>
  <c r="N42" i="24"/>
  <c r="R42" i="24"/>
  <c r="N40" i="24"/>
  <c r="R40" i="24"/>
  <c r="N16" i="24"/>
  <c r="R16" i="24"/>
  <c r="R6" i="24"/>
  <c r="N6" i="24"/>
  <c r="R35" i="24"/>
  <c r="N35" i="24"/>
  <c r="R21" i="24"/>
  <c r="N21" i="24"/>
  <c r="N23" i="24"/>
  <c r="R23" i="24"/>
  <c r="R57" i="24"/>
  <c r="O57" i="24"/>
  <c r="N57" i="24"/>
  <c r="S42" i="23"/>
  <c r="R42" i="23"/>
  <c r="N42" i="23"/>
  <c r="R60" i="23"/>
  <c r="O60" i="23"/>
  <c r="N17" i="23"/>
  <c r="BJ28" i="23" s="1"/>
  <c r="S17" i="23"/>
  <c r="R17" i="23"/>
  <c r="S13" i="23"/>
  <c r="R13" i="23"/>
  <c r="N13" i="23"/>
  <c r="S41" i="23"/>
  <c r="R41" i="23"/>
  <c r="N41" i="23"/>
  <c r="O69" i="23"/>
  <c r="N69" i="23"/>
  <c r="R69" i="23"/>
  <c r="O58" i="23"/>
  <c r="N58" i="23"/>
  <c r="R58" i="23"/>
  <c r="N7" i="23"/>
  <c r="S7" i="23"/>
  <c r="R7" i="23"/>
  <c r="S25" i="23"/>
  <c r="R25" i="23"/>
  <c r="N25" i="23"/>
  <c r="S12" i="23"/>
  <c r="R12" i="23"/>
  <c r="N12" i="23"/>
  <c r="O53" i="23"/>
  <c r="N53" i="23"/>
  <c r="R53" i="23"/>
  <c r="S21" i="23"/>
  <c r="R21" i="23"/>
  <c r="N21" i="23"/>
  <c r="S23" i="23"/>
  <c r="R23" i="23"/>
  <c r="N23" i="23"/>
  <c r="R48" i="23"/>
  <c r="O48" i="23"/>
  <c r="N48" i="23"/>
  <c r="R71" i="23"/>
  <c r="O71" i="23"/>
  <c r="N71" i="23"/>
  <c r="N57" i="23"/>
  <c r="O57" i="23"/>
  <c r="R57" i="23"/>
  <c r="S34" i="23"/>
  <c r="R34" i="23"/>
  <c r="N34" i="23"/>
  <c r="BJ26" i="23"/>
  <c r="S43" i="23"/>
  <c r="R43" i="23"/>
  <c r="N43" i="23"/>
  <c r="R5" i="23"/>
  <c r="S5" i="23"/>
  <c r="N5" i="23"/>
  <c r="R66" i="23"/>
  <c r="O66" i="23"/>
  <c r="N66" i="23"/>
  <c r="R59" i="23"/>
  <c r="O59" i="23"/>
  <c r="N59" i="23"/>
  <c r="R70" i="23"/>
  <c r="O70" i="23"/>
  <c r="N70" i="23"/>
  <c r="S16" i="23"/>
  <c r="R16" i="23"/>
  <c r="N16" i="23"/>
  <c r="R50" i="23"/>
  <c r="O50" i="23"/>
  <c r="N50" i="23"/>
  <c r="N31" i="23"/>
  <c r="S31" i="23"/>
  <c r="R31" i="23"/>
  <c r="S22" i="23"/>
  <c r="R22" i="23"/>
  <c r="N22" i="23"/>
  <c r="S32" i="23"/>
  <c r="R32" i="23"/>
  <c r="N32" i="23"/>
  <c r="S40" i="23"/>
  <c r="R40" i="23"/>
  <c r="N40" i="23"/>
  <c r="R61" i="23"/>
  <c r="O61" i="23"/>
  <c r="N61" i="23"/>
  <c r="R49" i="23"/>
  <c r="O49" i="23"/>
  <c r="N49" i="23"/>
  <c r="S14" i="23"/>
  <c r="R14" i="23"/>
  <c r="N14" i="23"/>
  <c r="N3" i="23"/>
  <c r="S3" i="23"/>
  <c r="R3" i="23"/>
  <c r="S39" i="23"/>
  <c r="R39" i="23"/>
  <c r="N39" i="23"/>
  <c r="R22" i="22"/>
  <c r="N31" i="22"/>
  <c r="W68" i="22"/>
  <c r="U68" i="22"/>
  <c r="N34" i="22"/>
  <c r="W52" i="22"/>
  <c r="O52" i="22" s="1"/>
  <c r="D5" i="22"/>
  <c r="U57" i="22"/>
  <c r="W66" i="22"/>
  <c r="A14" i="22"/>
  <c r="A23" i="22"/>
  <c r="N12" i="22"/>
  <c r="D7" i="22"/>
  <c r="N3" i="22"/>
  <c r="N21" i="22"/>
  <c r="W53" i="22"/>
  <c r="O53" i="22" s="1"/>
  <c r="W67" i="22"/>
  <c r="U49" i="22"/>
  <c r="W62" i="22"/>
  <c r="A24" i="22"/>
  <c r="D4" i="22"/>
  <c r="D8" i="22"/>
  <c r="U70" i="22"/>
  <c r="N6" i="22"/>
  <c r="W49" i="22"/>
  <c r="N44" i="22"/>
  <c r="N8" i="22"/>
  <c r="BJ16" i="22" s="1"/>
  <c r="N96" i="19"/>
  <c r="U16" i="19"/>
  <c r="S16" i="19" s="1"/>
  <c r="A25" i="19"/>
  <c r="R71" i="22"/>
  <c r="R16" i="22"/>
  <c r="R52" i="22"/>
  <c r="R48" i="22"/>
  <c r="R53" i="22"/>
  <c r="R61" i="22"/>
  <c r="R6" i="22"/>
  <c r="R3" i="22"/>
  <c r="R44" i="22"/>
  <c r="N40" i="22"/>
  <c r="N43" i="22"/>
  <c r="W59" i="22"/>
  <c r="W70" i="22"/>
  <c r="N4" i="22"/>
  <c r="N7" i="22"/>
  <c r="N14" i="22"/>
  <c r="N24" i="22"/>
  <c r="N33" i="22"/>
  <c r="N39" i="22"/>
  <c r="U51" i="22"/>
  <c r="U62" i="22"/>
  <c r="U67" i="22"/>
  <c r="U66" i="22"/>
  <c r="N13" i="22"/>
  <c r="N17" i="22"/>
  <c r="N23" i="22"/>
  <c r="N26" i="22"/>
  <c r="A16" i="22"/>
  <c r="A26" i="22"/>
  <c r="A15" i="22"/>
  <c r="M7" i="19"/>
  <c r="M35" i="19"/>
  <c r="M15" i="19"/>
  <c r="M6" i="19"/>
  <c r="A23" i="19"/>
  <c r="M8" i="19"/>
  <c r="M26" i="19"/>
  <c r="M71" i="19"/>
  <c r="A16" i="19"/>
  <c r="A24" i="19"/>
  <c r="M52" i="19"/>
  <c r="A17" i="19"/>
  <c r="M59" i="19"/>
  <c r="W52" i="19"/>
  <c r="M14" i="19"/>
  <c r="M32" i="19"/>
  <c r="U67" i="19"/>
  <c r="R5" i="19"/>
  <c r="U17" i="19"/>
  <c r="W17" i="19"/>
  <c r="W57" i="19"/>
  <c r="U57" i="19"/>
  <c r="D6" i="19"/>
  <c r="D8" i="19"/>
  <c r="M66" i="19"/>
  <c r="A12" i="19"/>
  <c r="A13" i="19"/>
  <c r="M53" i="19"/>
  <c r="M75" i="19"/>
  <c r="M79" i="19"/>
  <c r="M86" i="19"/>
  <c r="N86" i="19" s="1"/>
  <c r="M93" i="19"/>
  <c r="N93" i="19" s="1"/>
  <c r="M97" i="19"/>
  <c r="N97" i="19" s="1"/>
  <c r="M104" i="19"/>
  <c r="M25" i="19"/>
  <c r="M41" i="19"/>
  <c r="M44" i="19"/>
  <c r="M62" i="19"/>
  <c r="M3" i="19"/>
  <c r="M4" i="19"/>
  <c r="M12" i="19"/>
  <c r="M24" i="19"/>
  <c r="M61" i="19"/>
  <c r="M76" i="19"/>
  <c r="M80" i="19"/>
  <c r="M87" i="19"/>
  <c r="N87" i="19" s="1"/>
  <c r="M94" i="19"/>
  <c r="N94" i="19" s="1"/>
  <c r="M98" i="19"/>
  <c r="N98" i="19" s="1"/>
  <c r="M105" i="19"/>
  <c r="U15" i="19"/>
  <c r="A22" i="19"/>
  <c r="M31" i="19"/>
  <c r="M34" i="19"/>
  <c r="M51" i="19"/>
  <c r="M70" i="19"/>
  <c r="U6" i="19"/>
  <c r="U8" i="19"/>
  <c r="W16" i="19"/>
  <c r="A21" i="19"/>
  <c r="M23" i="19"/>
  <c r="M40" i="19"/>
  <c r="M43" i="19"/>
  <c r="M60" i="19"/>
  <c r="M13" i="19"/>
  <c r="W15" i="19"/>
  <c r="W32" i="19"/>
  <c r="M50" i="19"/>
  <c r="W67" i="19"/>
  <c r="M69" i="19"/>
  <c r="M77" i="19"/>
  <c r="M84" i="19"/>
  <c r="N84" i="19" s="1"/>
  <c r="M88" i="19"/>
  <c r="N88" i="19" s="1"/>
  <c r="M95" i="19"/>
  <c r="N95" i="19" s="1"/>
  <c r="M102" i="19"/>
  <c r="M106" i="19"/>
  <c r="W5" i="19"/>
  <c r="W7" i="19"/>
  <c r="M21" i="19"/>
  <c r="A26" i="19"/>
  <c r="M33" i="19"/>
  <c r="M39" i="19"/>
  <c r="M49" i="19"/>
  <c r="M68" i="19"/>
  <c r="M22" i="19"/>
  <c r="M30" i="19"/>
  <c r="A15" i="19"/>
  <c r="M42" i="19"/>
  <c r="M48" i="19"/>
  <c r="M58" i="19"/>
  <c r="M78" i="19"/>
  <c r="M85" i="19"/>
  <c r="N85" i="19" s="1"/>
  <c r="M89" i="19"/>
  <c r="N89" i="19" s="1"/>
  <c r="M103" i="19"/>
  <c r="M107" i="19"/>
  <c r="W69" i="1"/>
  <c r="V33" i="15"/>
  <c r="F8" i="15"/>
  <c r="F7" i="15"/>
  <c r="F6" i="15"/>
  <c r="A4" i="15"/>
  <c r="F5" i="15"/>
  <c r="A8" i="15"/>
  <c r="A7" i="15"/>
  <c r="A6" i="15"/>
  <c r="A14" i="15" s="1"/>
  <c r="A5" i="15"/>
  <c r="J107" i="15"/>
  <c r="J106" i="15"/>
  <c r="J105" i="15"/>
  <c r="J104" i="15"/>
  <c r="J103" i="15"/>
  <c r="J102" i="15"/>
  <c r="J98" i="15"/>
  <c r="J97" i="15"/>
  <c r="J96" i="15"/>
  <c r="J95" i="15"/>
  <c r="J94" i="15"/>
  <c r="J93" i="15"/>
  <c r="J89" i="15"/>
  <c r="J88" i="15"/>
  <c r="J87" i="15"/>
  <c r="J86" i="15"/>
  <c r="J85" i="15"/>
  <c r="J84" i="15"/>
  <c r="J80" i="15"/>
  <c r="J79" i="15"/>
  <c r="J78" i="15"/>
  <c r="J77" i="15"/>
  <c r="J76" i="15"/>
  <c r="J75" i="15"/>
  <c r="P71" i="15"/>
  <c r="J71" i="15"/>
  <c r="V70" i="15"/>
  <c r="P70" i="15"/>
  <c r="J70" i="15"/>
  <c r="V69" i="15"/>
  <c r="P69" i="15"/>
  <c r="J69" i="15"/>
  <c r="V68" i="15"/>
  <c r="P68" i="15"/>
  <c r="J68" i="15"/>
  <c r="V67" i="15"/>
  <c r="P67" i="15"/>
  <c r="J67" i="15"/>
  <c r="X66" i="15"/>
  <c r="V66" i="15"/>
  <c r="P66" i="15"/>
  <c r="J66" i="15"/>
  <c r="P62" i="15"/>
  <c r="M62" i="15"/>
  <c r="U62" i="15" s="1"/>
  <c r="S62" i="15" s="1"/>
  <c r="J62" i="15"/>
  <c r="V61" i="15"/>
  <c r="P61" i="15"/>
  <c r="J61" i="15"/>
  <c r="V60" i="15"/>
  <c r="P60" i="15"/>
  <c r="J60" i="15"/>
  <c r="V59" i="15"/>
  <c r="P59" i="15"/>
  <c r="J59" i="15"/>
  <c r="V58" i="15"/>
  <c r="P58" i="15"/>
  <c r="J58" i="15"/>
  <c r="V57" i="15"/>
  <c r="P57" i="15"/>
  <c r="J57" i="15"/>
  <c r="X57" i="15" s="1"/>
  <c r="P53" i="15"/>
  <c r="J53" i="15"/>
  <c r="V52" i="15"/>
  <c r="P52" i="15"/>
  <c r="J52" i="15"/>
  <c r="V51" i="15"/>
  <c r="P51" i="15"/>
  <c r="J51" i="15"/>
  <c r="V50" i="15"/>
  <c r="P50" i="15"/>
  <c r="J50" i="15"/>
  <c r="V49" i="15"/>
  <c r="P49" i="15"/>
  <c r="J49" i="15"/>
  <c r="X48" i="15"/>
  <c r="V48" i="15"/>
  <c r="P48" i="15"/>
  <c r="J48" i="15"/>
  <c r="M44" i="15"/>
  <c r="U44" i="15" s="1"/>
  <c r="S44" i="15" s="1"/>
  <c r="J44" i="15"/>
  <c r="V43" i="15"/>
  <c r="J43" i="15"/>
  <c r="V42" i="15"/>
  <c r="J42" i="15"/>
  <c r="V41" i="15"/>
  <c r="J41" i="15"/>
  <c r="V40" i="15"/>
  <c r="J40" i="15"/>
  <c r="V39" i="15"/>
  <c r="J39" i="15"/>
  <c r="X39" i="15" s="1"/>
  <c r="M35" i="15"/>
  <c r="U35" i="15" s="1"/>
  <c r="S35" i="15" s="1"/>
  <c r="J35" i="15"/>
  <c r="V34" i="15"/>
  <c r="J34" i="15"/>
  <c r="J33" i="15"/>
  <c r="J32" i="15"/>
  <c r="V31" i="15"/>
  <c r="J31" i="15"/>
  <c r="V30" i="15"/>
  <c r="J30" i="15"/>
  <c r="X30" i="15" s="1"/>
  <c r="J26" i="15"/>
  <c r="V25" i="15"/>
  <c r="M25" i="15"/>
  <c r="J25" i="15"/>
  <c r="V24" i="15"/>
  <c r="M24" i="15"/>
  <c r="U24" i="15" s="1"/>
  <c r="J24" i="15"/>
  <c r="V23" i="15"/>
  <c r="J23" i="15"/>
  <c r="V22" i="15"/>
  <c r="J22" i="15"/>
  <c r="V21" i="15"/>
  <c r="J21" i="15"/>
  <c r="X21" i="15" s="1"/>
  <c r="A21" i="15"/>
  <c r="M17" i="15"/>
  <c r="J17" i="15"/>
  <c r="A17" i="15"/>
  <c r="V16" i="15"/>
  <c r="J16" i="15"/>
  <c r="V15" i="15"/>
  <c r="J15" i="15"/>
  <c r="J14" i="15"/>
  <c r="V13" i="15"/>
  <c r="M13" i="15"/>
  <c r="U13" i="15" s="1"/>
  <c r="J13" i="15"/>
  <c r="V12" i="15"/>
  <c r="M12" i="15"/>
  <c r="J12" i="15"/>
  <c r="X12" i="15" s="1"/>
  <c r="A12" i="15"/>
  <c r="M53" i="15"/>
  <c r="M8" i="15"/>
  <c r="D9" i="15" s="1"/>
  <c r="M16" i="15"/>
  <c r="V7" i="15"/>
  <c r="M7" i="15"/>
  <c r="D8" i="15" s="1"/>
  <c r="H7" i="15"/>
  <c r="G7" i="15"/>
  <c r="A24" i="15"/>
  <c r="D24" i="15" s="1"/>
  <c r="V6" i="15"/>
  <c r="M6" i="15"/>
  <c r="D7" i="15" s="1"/>
  <c r="A13" i="15"/>
  <c r="V4" i="15"/>
  <c r="H4" i="15"/>
  <c r="G4" i="15"/>
  <c r="M66" i="15"/>
  <c r="V3" i="15"/>
  <c r="M3" i="15"/>
  <c r="D4" i="15" s="1"/>
  <c r="N103" i="1"/>
  <c r="N104" i="1"/>
  <c r="N105" i="1"/>
  <c r="N106" i="1"/>
  <c r="N107" i="1"/>
  <c r="N102" i="1"/>
  <c r="M103" i="1"/>
  <c r="BJ11" i="22" l="1"/>
  <c r="BJ15" i="22"/>
  <c r="BJ12" i="22"/>
  <c r="O70" i="22"/>
  <c r="N70" i="22"/>
  <c r="O68" i="22"/>
  <c r="N68" i="22"/>
  <c r="N53" i="22"/>
  <c r="O66" i="22"/>
  <c r="N66" i="22"/>
  <c r="N15" i="22"/>
  <c r="BJ14" i="22" s="1"/>
  <c r="N52" i="22"/>
  <c r="O67" i="22"/>
  <c r="N67" i="22"/>
  <c r="O62" i="22"/>
  <c r="N62" i="22"/>
  <c r="O51" i="22"/>
  <c r="N51" i="22"/>
  <c r="O49" i="22"/>
  <c r="N49" i="22"/>
  <c r="N30" i="22"/>
  <c r="R57" i="22"/>
  <c r="N57" i="22"/>
  <c r="O57" i="22"/>
  <c r="R70" i="22"/>
  <c r="R34" i="22"/>
  <c r="R31" i="22"/>
  <c r="R12" i="22"/>
  <c r="R8" i="22"/>
  <c r="R16" i="19"/>
  <c r="BJ24" i="23"/>
  <c r="BJ25" i="23"/>
  <c r="BJ27" i="23"/>
  <c r="BJ23" i="23"/>
  <c r="Q8" i="15"/>
  <c r="U60" i="22"/>
  <c r="W60" i="22"/>
  <c r="R21" i="22"/>
  <c r="W50" i="22"/>
  <c r="U50" i="22"/>
  <c r="R49" i="22"/>
  <c r="N42" i="22"/>
  <c r="U59" i="22"/>
  <c r="R68" i="22"/>
  <c r="U69" i="22"/>
  <c r="W69" i="22"/>
  <c r="U58" i="22"/>
  <c r="W58" i="22"/>
  <c r="R15" i="22"/>
  <c r="D6" i="22"/>
  <c r="N5" i="22"/>
  <c r="BJ13" i="22" s="1"/>
  <c r="N32" i="22"/>
  <c r="W13" i="19"/>
  <c r="W59" i="19"/>
  <c r="D7" i="19"/>
  <c r="W25" i="19"/>
  <c r="W8" i="19"/>
  <c r="U7" i="19"/>
  <c r="U35" i="19"/>
  <c r="R35" i="19" s="1"/>
  <c r="W35" i="19"/>
  <c r="R51" i="22"/>
  <c r="R23" i="22"/>
  <c r="R40" i="22"/>
  <c r="R62" i="22"/>
  <c r="R26" i="22"/>
  <c r="R17" i="22"/>
  <c r="R30" i="22"/>
  <c r="R24" i="22"/>
  <c r="R39" i="22"/>
  <c r="R14" i="22"/>
  <c r="R13" i="22"/>
  <c r="R66" i="22"/>
  <c r="R33" i="22"/>
  <c r="R7" i="22"/>
  <c r="R4" i="22"/>
  <c r="R43" i="22"/>
  <c r="R67" i="22"/>
  <c r="W4" i="19"/>
  <c r="N15" i="19"/>
  <c r="W70" i="19"/>
  <c r="W6" i="19"/>
  <c r="W58" i="19"/>
  <c r="W62" i="19"/>
  <c r="W23" i="19"/>
  <c r="W60" i="19"/>
  <c r="U32" i="19"/>
  <c r="U14" i="19"/>
  <c r="U71" i="19"/>
  <c r="U59" i="19"/>
  <c r="R59" i="19" s="1"/>
  <c r="U26" i="19"/>
  <c r="W50" i="19"/>
  <c r="W71" i="19"/>
  <c r="W42" i="19"/>
  <c r="W24" i="19"/>
  <c r="W68" i="19"/>
  <c r="W41" i="19"/>
  <c r="W51" i="19"/>
  <c r="U52" i="19"/>
  <c r="D9" i="19"/>
  <c r="W14" i="19"/>
  <c r="W49" i="19"/>
  <c r="U13" i="19"/>
  <c r="N13" i="19" s="1"/>
  <c r="W48" i="19"/>
  <c r="U48" i="19"/>
  <c r="W39" i="19"/>
  <c r="U39" i="19"/>
  <c r="W30" i="19"/>
  <c r="U30" i="19"/>
  <c r="U50" i="19"/>
  <c r="U24" i="19"/>
  <c r="U33" i="19"/>
  <c r="U34" i="19"/>
  <c r="S34" i="19" s="1"/>
  <c r="U69" i="19"/>
  <c r="U40" i="19"/>
  <c r="W40" i="19"/>
  <c r="U31" i="19"/>
  <c r="U61" i="19"/>
  <c r="W21" i="19"/>
  <c r="U21" i="19"/>
  <c r="W34" i="19"/>
  <c r="R15" i="19"/>
  <c r="U41" i="19"/>
  <c r="N41" i="19" s="1"/>
  <c r="U53" i="19"/>
  <c r="R17" i="19"/>
  <c r="U25" i="19"/>
  <c r="R57" i="19"/>
  <c r="O57" i="19"/>
  <c r="N57" i="19"/>
  <c r="U22" i="19"/>
  <c r="R8" i="19"/>
  <c r="W33" i="19"/>
  <c r="W12" i="19"/>
  <c r="U12" i="19"/>
  <c r="W22" i="19"/>
  <c r="R6" i="19"/>
  <c r="W66" i="19"/>
  <c r="U66" i="19"/>
  <c r="R67" i="19"/>
  <c r="O67" i="19"/>
  <c r="N67" i="19"/>
  <c r="U68" i="19"/>
  <c r="W69" i="19"/>
  <c r="U70" i="19"/>
  <c r="W61" i="19"/>
  <c r="U42" i="19"/>
  <c r="W44" i="19"/>
  <c r="U44" i="19"/>
  <c r="W53" i="19"/>
  <c r="U4" i="19"/>
  <c r="D5" i="19"/>
  <c r="U43" i="19"/>
  <c r="S43" i="19" s="1"/>
  <c r="U62" i="19"/>
  <c r="U23" i="19"/>
  <c r="N23" i="19" s="1"/>
  <c r="U58" i="19"/>
  <c r="U49" i="19"/>
  <c r="U60" i="19"/>
  <c r="U51" i="19"/>
  <c r="W3" i="19"/>
  <c r="U3" i="19"/>
  <c r="D4" i="19"/>
  <c r="W43" i="19"/>
  <c r="W31" i="19"/>
  <c r="Q25" i="15"/>
  <c r="Q12" i="15"/>
  <c r="Q17" i="15"/>
  <c r="Q35" i="15"/>
  <c r="U17" i="15"/>
  <c r="M41" i="15"/>
  <c r="Q41" i="15" s="1"/>
  <c r="M5" i="15"/>
  <c r="D6" i="15" s="1"/>
  <c r="M32" i="15"/>
  <c r="U32" i="15" s="1"/>
  <c r="N32" i="15" s="1"/>
  <c r="A23" i="15"/>
  <c r="D23" i="15" s="1"/>
  <c r="W23" i="15"/>
  <c r="N23" i="15" s="1"/>
  <c r="M23" i="15"/>
  <c r="U23" i="15" s="1"/>
  <c r="R23" i="15" s="1"/>
  <c r="M14" i="15"/>
  <c r="U14" i="15" s="1"/>
  <c r="R44" i="15"/>
  <c r="R62" i="15"/>
  <c r="U66" i="15"/>
  <c r="Q66" i="15"/>
  <c r="W16" i="15"/>
  <c r="U16" i="15"/>
  <c r="Q16" i="15"/>
  <c r="R13" i="15"/>
  <c r="R14" i="15"/>
  <c r="R24" i="15"/>
  <c r="Q32" i="15"/>
  <c r="R35" i="15"/>
  <c r="U53" i="15"/>
  <c r="S53" i="15" s="1"/>
  <c r="Q53" i="15"/>
  <c r="M52" i="15"/>
  <c r="W52" i="15" s="1"/>
  <c r="M75" i="15"/>
  <c r="N75" i="15" s="1"/>
  <c r="M79" i="15"/>
  <c r="N79" i="15" s="1"/>
  <c r="M86" i="15"/>
  <c r="N86" i="15" s="1"/>
  <c r="M93" i="15"/>
  <c r="N93" i="15" s="1"/>
  <c r="M97" i="15"/>
  <c r="N97" i="15" s="1"/>
  <c r="M104" i="15"/>
  <c r="N104" i="15" s="1"/>
  <c r="Q44" i="15"/>
  <c r="M4" i="15"/>
  <c r="W4" i="15" s="1"/>
  <c r="Q6" i="15"/>
  <c r="Q13" i="15"/>
  <c r="W17" i="15"/>
  <c r="N17" i="15" s="1"/>
  <c r="A22" i="15"/>
  <c r="M31" i="15"/>
  <c r="M34" i="15"/>
  <c r="Q34" i="15" s="1"/>
  <c r="M51" i="15"/>
  <c r="W51" i="15" s="1"/>
  <c r="M61" i="15"/>
  <c r="M71" i="15"/>
  <c r="Q24" i="15"/>
  <c r="M40" i="15"/>
  <c r="U41" i="15"/>
  <c r="M43" i="15"/>
  <c r="W43" i="15" s="1"/>
  <c r="M76" i="15"/>
  <c r="N76" i="15" s="1"/>
  <c r="M80" i="15"/>
  <c r="N80" i="15" s="1"/>
  <c r="M87" i="15"/>
  <c r="N87" i="15" s="1"/>
  <c r="M94" i="15"/>
  <c r="N94" i="15" s="1"/>
  <c r="M98" i="15"/>
  <c r="N98" i="15" s="1"/>
  <c r="M105" i="15"/>
  <c r="N105" i="15" s="1"/>
  <c r="U8" i="15"/>
  <c r="S8" i="15" s="1"/>
  <c r="M50" i="15"/>
  <c r="M60" i="15"/>
  <c r="Q62" i="15"/>
  <c r="M70" i="15"/>
  <c r="W70" i="15" s="1"/>
  <c r="Q14" i="15"/>
  <c r="Q3" i="15"/>
  <c r="Q7" i="15"/>
  <c r="U25" i="15"/>
  <c r="U5" i="15"/>
  <c r="U7" i="15"/>
  <c r="W14" i="15"/>
  <c r="N14" i="15" s="1"/>
  <c r="M22" i="15"/>
  <c r="W25" i="15"/>
  <c r="W41" i="15"/>
  <c r="W44" i="15"/>
  <c r="N44" i="15" s="1"/>
  <c r="Q5" i="15"/>
  <c r="BJ4" i="15" s="1"/>
  <c r="W32" i="15"/>
  <c r="W8" i="15"/>
  <c r="U12" i="15"/>
  <c r="Q23" i="15"/>
  <c r="M30" i="15"/>
  <c r="W6" i="15"/>
  <c r="W13" i="15"/>
  <c r="N13" i="15" s="1"/>
  <c r="A16" i="15"/>
  <c r="M21" i="15"/>
  <c r="W21" i="15" s="1"/>
  <c r="A26" i="15"/>
  <c r="D26" i="15" s="1"/>
  <c r="M33" i="15"/>
  <c r="M39" i="15"/>
  <c r="W39" i="15" s="1"/>
  <c r="M49" i="15"/>
  <c r="W53" i="15"/>
  <c r="M59" i="15"/>
  <c r="W66" i="15"/>
  <c r="M69" i="15"/>
  <c r="W69" i="15" s="1"/>
  <c r="M77" i="15"/>
  <c r="N77" i="15" s="1"/>
  <c r="BJ22" i="15" s="1"/>
  <c r="M84" i="15"/>
  <c r="N84" i="15" s="1"/>
  <c r="M88" i="15"/>
  <c r="N88" i="15" s="1"/>
  <c r="M95" i="15"/>
  <c r="N95" i="15" s="1"/>
  <c r="M102" i="15"/>
  <c r="N102" i="15" s="1"/>
  <c r="M106" i="15"/>
  <c r="N106" i="15" s="1"/>
  <c r="U6" i="15"/>
  <c r="W35" i="15"/>
  <c r="N35" i="15" s="1"/>
  <c r="U3" i="15"/>
  <c r="W3" i="15"/>
  <c r="W5" i="15"/>
  <c r="W7" i="15"/>
  <c r="W12" i="15"/>
  <c r="A15" i="15"/>
  <c r="W24" i="15"/>
  <c r="N24" i="15" s="1"/>
  <c r="M42" i="15"/>
  <c r="M48" i="15"/>
  <c r="W48" i="15" s="1"/>
  <c r="M58" i="15"/>
  <c r="W58" i="15" s="1"/>
  <c r="W62" i="15"/>
  <c r="O62" i="15" s="1"/>
  <c r="M68" i="15"/>
  <c r="W68" i="15" s="1"/>
  <c r="A25" i="15"/>
  <c r="W34" i="15"/>
  <c r="M26" i="15"/>
  <c r="W26" i="15" s="1"/>
  <c r="M57" i="15"/>
  <c r="M67" i="15"/>
  <c r="M78" i="15"/>
  <c r="N78" i="15" s="1"/>
  <c r="M85" i="15"/>
  <c r="N85" i="15" s="1"/>
  <c r="M89" i="15"/>
  <c r="N89" i="15" s="1"/>
  <c r="M96" i="15"/>
  <c r="N96" i="15" s="1"/>
  <c r="M103" i="15"/>
  <c r="N103" i="15" s="1"/>
  <c r="M107" i="15"/>
  <c r="N107" i="15" s="1"/>
  <c r="M15" i="15"/>
  <c r="D22" i="1"/>
  <c r="BJ67" i="1"/>
  <c r="BJ55" i="1"/>
  <c r="M104" i="1"/>
  <c r="M105" i="1"/>
  <c r="M106" i="1"/>
  <c r="M107" i="1"/>
  <c r="M102" i="1"/>
  <c r="J102" i="1"/>
  <c r="J107" i="1"/>
  <c r="J106" i="1"/>
  <c r="J105" i="1"/>
  <c r="J104" i="1"/>
  <c r="J103" i="1"/>
  <c r="N70" i="1"/>
  <c r="U67" i="1"/>
  <c r="V66" i="1"/>
  <c r="U68" i="1"/>
  <c r="U69" i="1"/>
  <c r="U70" i="1"/>
  <c r="U71" i="1"/>
  <c r="U66" i="1"/>
  <c r="O50" i="22" l="1"/>
  <c r="N50" i="22"/>
  <c r="O58" i="22"/>
  <c r="N58" i="22"/>
  <c r="O69" i="22"/>
  <c r="N69" i="22"/>
  <c r="O60" i="22"/>
  <c r="N60" i="22"/>
  <c r="N59" i="22"/>
  <c r="O59" i="22"/>
  <c r="N41" i="22"/>
  <c r="R42" i="22"/>
  <c r="R7" i="19"/>
  <c r="S7" i="19"/>
  <c r="S25" i="19"/>
  <c r="R17" i="15"/>
  <c r="S17" i="15"/>
  <c r="R5" i="22"/>
  <c r="R69" i="22"/>
  <c r="R50" i="22"/>
  <c r="R59" i="22"/>
  <c r="R60" i="22"/>
  <c r="R32" i="22"/>
  <c r="R58" i="22"/>
  <c r="R41" i="22"/>
  <c r="N42" i="19"/>
  <c r="N12" i="19"/>
  <c r="N59" i="19"/>
  <c r="O59" i="19"/>
  <c r="N33" i="19"/>
  <c r="N40" i="19"/>
  <c r="N22" i="19"/>
  <c r="N31" i="19"/>
  <c r="N24" i="19"/>
  <c r="N21" i="19"/>
  <c r="N39" i="19"/>
  <c r="R52" i="19"/>
  <c r="O52" i="19"/>
  <c r="N52" i="19"/>
  <c r="N32" i="19"/>
  <c r="R32" i="19"/>
  <c r="R26" i="19"/>
  <c r="R71" i="19"/>
  <c r="O71" i="19"/>
  <c r="N71" i="19"/>
  <c r="N30" i="19"/>
  <c r="N14" i="19"/>
  <c r="R14" i="19"/>
  <c r="R51" i="19"/>
  <c r="O51" i="19"/>
  <c r="N51" i="19"/>
  <c r="R21" i="19"/>
  <c r="R39" i="19"/>
  <c r="R4" i="19"/>
  <c r="R12" i="19"/>
  <c r="R61" i="19"/>
  <c r="O61" i="19"/>
  <c r="N61" i="19"/>
  <c r="N48" i="19"/>
  <c r="R48" i="19"/>
  <c r="O48" i="19"/>
  <c r="O49" i="19"/>
  <c r="N49" i="19"/>
  <c r="R49" i="19"/>
  <c r="O68" i="19"/>
  <c r="N68" i="19"/>
  <c r="R68" i="19"/>
  <c r="R43" i="19"/>
  <c r="R70" i="19"/>
  <c r="O70" i="19"/>
  <c r="N70" i="19"/>
  <c r="R24" i="19"/>
  <c r="R60" i="19"/>
  <c r="O60" i="19"/>
  <c r="N60" i="19"/>
  <c r="N58" i="19"/>
  <c r="R58" i="19"/>
  <c r="O58" i="19"/>
  <c r="R44" i="19"/>
  <c r="R53" i="19"/>
  <c r="O53" i="19"/>
  <c r="N53" i="19"/>
  <c r="R31" i="19"/>
  <c r="N50" i="19"/>
  <c r="O50" i="19"/>
  <c r="R50" i="19"/>
  <c r="R13" i="19"/>
  <c r="R34" i="19"/>
  <c r="R25" i="19"/>
  <c r="R23" i="19"/>
  <c r="R22" i="19"/>
  <c r="R41" i="19"/>
  <c r="R30" i="19"/>
  <c r="R3" i="19"/>
  <c r="R42" i="19"/>
  <c r="R66" i="19"/>
  <c r="O66" i="19"/>
  <c r="N66" i="19"/>
  <c r="R40" i="19"/>
  <c r="R33" i="19"/>
  <c r="R62" i="19"/>
  <c r="O62" i="19"/>
  <c r="N62" i="19"/>
  <c r="N69" i="19"/>
  <c r="O69" i="19"/>
  <c r="R69" i="19"/>
  <c r="Q31" i="15"/>
  <c r="U31" i="15"/>
  <c r="U43" i="15"/>
  <c r="Q43" i="15"/>
  <c r="Q15" i="15"/>
  <c r="BJ5" i="15" s="1"/>
  <c r="U15" i="15"/>
  <c r="U68" i="15"/>
  <c r="Q68" i="15"/>
  <c r="U30" i="15"/>
  <c r="Q30" i="15"/>
  <c r="R41" i="15"/>
  <c r="N41" i="15"/>
  <c r="U22" i="15"/>
  <c r="W22" i="15"/>
  <c r="Q22" i="15"/>
  <c r="U40" i="15"/>
  <c r="Q40" i="15"/>
  <c r="U52" i="15"/>
  <c r="Q52" i="15"/>
  <c r="Q59" i="15"/>
  <c r="U59" i="15"/>
  <c r="R12" i="15"/>
  <c r="N12" i="15"/>
  <c r="U50" i="15"/>
  <c r="Q50" i="15"/>
  <c r="N66" i="15"/>
  <c r="R66" i="15"/>
  <c r="O66" i="15"/>
  <c r="N3" i="15"/>
  <c r="R7" i="15"/>
  <c r="N7" i="15"/>
  <c r="BJ24" i="15" s="1"/>
  <c r="N8" i="15"/>
  <c r="R8" i="15"/>
  <c r="U71" i="15"/>
  <c r="S71" i="15" s="1"/>
  <c r="Q71" i="15"/>
  <c r="U4" i="15"/>
  <c r="Q4" i="15"/>
  <c r="D5" i="15"/>
  <c r="N62" i="15"/>
  <c r="R32" i="15"/>
  <c r="U58" i="15"/>
  <c r="Q58" i="15"/>
  <c r="W31" i="15"/>
  <c r="Q49" i="15"/>
  <c r="U49" i="15"/>
  <c r="R5" i="15"/>
  <c r="N5" i="15"/>
  <c r="W50" i="15"/>
  <c r="U67" i="15"/>
  <c r="Q67" i="15"/>
  <c r="W30" i="15"/>
  <c r="N6" i="15"/>
  <c r="R6" i="15"/>
  <c r="U39" i="15"/>
  <c r="N39" i="15" s="1"/>
  <c r="Q39" i="15"/>
  <c r="W15" i="15"/>
  <c r="R25" i="15"/>
  <c r="N25" i="15"/>
  <c r="U61" i="15"/>
  <c r="Q61" i="15"/>
  <c r="W61" i="15"/>
  <c r="Q69" i="15"/>
  <c r="U69" i="15"/>
  <c r="U60" i="15"/>
  <c r="Q60" i="15"/>
  <c r="W60" i="15"/>
  <c r="U57" i="15"/>
  <c r="Q57" i="15"/>
  <c r="Q48" i="15"/>
  <c r="U48" i="15"/>
  <c r="U33" i="15"/>
  <c r="N33" i="15" s="1"/>
  <c r="Q33" i="15"/>
  <c r="W33" i="15"/>
  <c r="W59" i="15"/>
  <c r="W40" i="15"/>
  <c r="W71" i="15"/>
  <c r="U51" i="15"/>
  <c r="Q51" i="15"/>
  <c r="N53" i="15"/>
  <c r="R53" i="15"/>
  <c r="O53" i="15"/>
  <c r="U26" i="15"/>
  <c r="S26" i="15" s="1"/>
  <c r="Q26" i="15"/>
  <c r="U21" i="15"/>
  <c r="Q21" i="15"/>
  <c r="W67" i="15"/>
  <c r="W49" i="15"/>
  <c r="N16" i="15"/>
  <c r="R16" i="15"/>
  <c r="U42" i="15"/>
  <c r="Q42" i="15"/>
  <c r="W57" i="15"/>
  <c r="U70" i="15"/>
  <c r="Q70" i="15"/>
  <c r="U34" i="15"/>
  <c r="N34" i="15" s="1"/>
  <c r="BJ23" i="15" l="1"/>
  <c r="N30" i="15"/>
  <c r="N31" i="15"/>
  <c r="R71" i="15"/>
  <c r="O71" i="15"/>
  <c r="N71" i="15"/>
  <c r="O59" i="15"/>
  <c r="N59" i="15"/>
  <c r="R59" i="15"/>
  <c r="R30" i="15"/>
  <c r="R39" i="15"/>
  <c r="N57" i="15"/>
  <c r="O57" i="15"/>
  <c r="R57" i="15"/>
  <c r="R51" i="15"/>
  <c r="O51" i="15"/>
  <c r="N51" i="15"/>
  <c r="O58" i="15"/>
  <c r="N58" i="15"/>
  <c r="R58" i="15"/>
  <c r="O68" i="15"/>
  <c r="N68" i="15"/>
  <c r="R68" i="15"/>
  <c r="R70" i="15"/>
  <c r="O70" i="15"/>
  <c r="N70" i="15"/>
  <c r="O48" i="15"/>
  <c r="N48" i="15"/>
  <c r="R48" i="15"/>
  <c r="R60" i="15"/>
  <c r="O60" i="15"/>
  <c r="N60" i="15"/>
  <c r="R52" i="15"/>
  <c r="O52" i="15"/>
  <c r="N52" i="15"/>
  <c r="R15" i="15"/>
  <c r="N15" i="15"/>
  <c r="R42" i="15"/>
  <c r="N42" i="15"/>
  <c r="O69" i="15"/>
  <c r="N69" i="15"/>
  <c r="R69" i="15"/>
  <c r="N26" i="15"/>
  <c r="R26" i="15"/>
  <c r="R40" i="15"/>
  <c r="N40" i="15"/>
  <c r="R50" i="15"/>
  <c r="O50" i="15"/>
  <c r="N50" i="15"/>
  <c r="N67" i="15"/>
  <c r="O67" i="15"/>
  <c r="R67" i="15"/>
  <c r="N43" i="15"/>
  <c r="BJ6" i="15" s="1"/>
  <c r="R43" i="15"/>
  <c r="O49" i="15"/>
  <c r="R49" i="15"/>
  <c r="N49" i="15"/>
  <c r="R34" i="15"/>
  <c r="R21" i="15"/>
  <c r="N21" i="15"/>
  <c r="R31" i="15"/>
  <c r="R33" i="15"/>
  <c r="R61" i="15"/>
  <c r="O61" i="15"/>
  <c r="N61" i="15"/>
  <c r="N4" i="15"/>
  <c r="R4" i="15"/>
  <c r="R22" i="15"/>
  <c r="N22" i="15"/>
  <c r="O58" i="1"/>
  <c r="O59" i="1"/>
  <c r="O60" i="1"/>
  <c r="O61" i="1"/>
  <c r="O62" i="1"/>
  <c r="O57" i="1"/>
  <c r="BJ3" i="1"/>
  <c r="BJ4" i="1"/>
  <c r="BJ5" i="1"/>
  <c r="BJ6" i="1"/>
  <c r="BJ2" i="1"/>
  <c r="P11" i="3"/>
  <c r="O11" i="3"/>
  <c r="N11" i="3"/>
  <c r="A11" i="3"/>
  <c r="P10" i="3"/>
  <c r="O10" i="3"/>
  <c r="N10" i="3"/>
  <c r="A10" i="3"/>
  <c r="P9" i="3"/>
  <c r="O9" i="3"/>
  <c r="N9" i="3"/>
  <c r="A9" i="3"/>
  <c r="P8" i="3"/>
  <c r="O8" i="3"/>
  <c r="N8" i="3"/>
  <c r="A8" i="3"/>
  <c r="P7" i="3"/>
  <c r="O7" i="3"/>
  <c r="N7" i="3"/>
  <c r="A7" i="3"/>
  <c r="P6" i="3"/>
  <c r="O6" i="3"/>
  <c r="N6" i="3"/>
  <c r="A6" i="3"/>
  <c r="BJ16" i="15" l="1"/>
  <c r="BJ25" i="15"/>
  <c r="BJ7" i="15"/>
  <c r="BJ14" i="15"/>
  <c r="BJ15" i="15"/>
  <c r="BJ13" i="15"/>
  <c r="BJ12" i="15"/>
  <c r="V71" i="1"/>
  <c r="V70" i="1"/>
  <c r="V69" i="1"/>
  <c r="V68" i="1"/>
  <c r="V67" i="1"/>
  <c r="V62" i="1"/>
  <c r="V61" i="1"/>
  <c r="V60" i="1"/>
  <c r="V59" i="1"/>
  <c r="V58" i="1"/>
  <c r="V57" i="1"/>
  <c r="V53" i="1"/>
  <c r="V52" i="1"/>
  <c r="V51" i="1"/>
  <c r="V50" i="1"/>
  <c r="V49" i="1"/>
  <c r="V48" i="1"/>
  <c r="V44" i="1"/>
  <c r="V43" i="1"/>
  <c r="V42" i="1"/>
  <c r="V41" i="1"/>
  <c r="V40" i="1"/>
  <c r="V39" i="1"/>
  <c r="V35" i="1"/>
  <c r="V34" i="1"/>
  <c r="V33" i="1"/>
  <c r="V31" i="1"/>
  <c r="V26" i="1"/>
  <c r="V25" i="1"/>
  <c r="V24" i="1"/>
  <c r="V23" i="1"/>
  <c r="V22" i="1"/>
  <c r="V21" i="1"/>
  <c r="V17" i="1"/>
  <c r="V16" i="1"/>
  <c r="V15" i="1"/>
  <c r="V14" i="1"/>
  <c r="V13" i="1"/>
  <c r="V12" i="1"/>
  <c r="V6" i="1"/>
  <c r="V5" i="1"/>
  <c r="V4" i="1"/>
  <c r="U3" i="1"/>
  <c r="F8" i="1"/>
  <c r="F7" i="1"/>
  <c r="F6" i="1"/>
  <c r="F5" i="1"/>
  <c r="F4" i="1"/>
  <c r="A7" i="1"/>
  <c r="A6" i="1"/>
  <c r="A5" i="1"/>
  <c r="A4" i="1"/>
  <c r="V7" i="1"/>
  <c r="V8" i="1"/>
  <c r="F17" i="1"/>
  <c r="F12" i="1"/>
  <c r="J98" i="1"/>
  <c r="J97" i="1"/>
  <c r="J96" i="1"/>
  <c r="M95" i="1"/>
  <c r="J95" i="1"/>
  <c r="J94" i="1"/>
  <c r="J93" i="1"/>
  <c r="J89" i="1"/>
  <c r="M88" i="1"/>
  <c r="J88" i="1"/>
  <c r="J87" i="1"/>
  <c r="J86" i="1"/>
  <c r="J85" i="1"/>
  <c r="M84" i="1"/>
  <c r="N84" i="1" s="1"/>
  <c r="J84" i="1"/>
  <c r="J80" i="1"/>
  <c r="J79" i="1"/>
  <c r="J78" i="1"/>
  <c r="M77" i="1"/>
  <c r="J77" i="1"/>
  <c r="J76" i="1"/>
  <c r="J75" i="1"/>
  <c r="P71" i="1"/>
  <c r="J71" i="1"/>
  <c r="P70" i="1"/>
  <c r="J70" i="1"/>
  <c r="P69" i="1"/>
  <c r="M69" i="1"/>
  <c r="J69" i="1"/>
  <c r="P68" i="1"/>
  <c r="J68" i="1"/>
  <c r="P67" i="1"/>
  <c r="J67" i="1"/>
  <c r="X66" i="1"/>
  <c r="P66" i="1"/>
  <c r="J66" i="1"/>
  <c r="P62" i="1"/>
  <c r="J62" i="1"/>
  <c r="P61" i="1"/>
  <c r="J61" i="1"/>
  <c r="P60" i="1"/>
  <c r="J60" i="1"/>
  <c r="P59" i="1"/>
  <c r="J59" i="1"/>
  <c r="P58" i="1"/>
  <c r="M58" i="1"/>
  <c r="U58" i="1" s="1"/>
  <c r="J58" i="1"/>
  <c r="P57" i="1"/>
  <c r="M57" i="1"/>
  <c r="U57" i="1" s="1"/>
  <c r="J57" i="1"/>
  <c r="X57" i="1" s="1"/>
  <c r="P53" i="1"/>
  <c r="J53" i="1"/>
  <c r="P52" i="1"/>
  <c r="J52" i="1"/>
  <c r="P51" i="1"/>
  <c r="J51" i="1"/>
  <c r="P50" i="1"/>
  <c r="J50" i="1"/>
  <c r="P49" i="1"/>
  <c r="J49" i="1"/>
  <c r="X48" i="1"/>
  <c r="P48" i="1"/>
  <c r="J48" i="1"/>
  <c r="J44" i="1"/>
  <c r="J43" i="1"/>
  <c r="J42" i="1"/>
  <c r="J41" i="1"/>
  <c r="J40" i="1"/>
  <c r="X39" i="1"/>
  <c r="J39" i="1"/>
  <c r="M35" i="1"/>
  <c r="U35" i="1" s="1"/>
  <c r="J35" i="1"/>
  <c r="J34" i="1"/>
  <c r="J33" i="1"/>
  <c r="V32" i="1"/>
  <c r="J32" i="1"/>
  <c r="M31" i="1"/>
  <c r="U31" i="1" s="1"/>
  <c r="J31" i="1"/>
  <c r="V30" i="1"/>
  <c r="J30" i="1"/>
  <c r="X30" i="1" s="1"/>
  <c r="J26" i="1"/>
  <c r="A26" i="1"/>
  <c r="J25" i="1"/>
  <c r="J24" i="1"/>
  <c r="J23" i="1"/>
  <c r="J22" i="1"/>
  <c r="J21" i="1"/>
  <c r="X21" i="1" s="1"/>
  <c r="J17" i="1"/>
  <c r="D26" i="1"/>
  <c r="J16" i="1"/>
  <c r="F16" i="1"/>
  <c r="D25" i="1" s="1"/>
  <c r="J15" i="1"/>
  <c r="F15" i="1"/>
  <c r="A15" i="1"/>
  <c r="M14" i="1"/>
  <c r="J14" i="1"/>
  <c r="F14" i="1"/>
  <c r="M13" i="1"/>
  <c r="W13" i="1" s="1"/>
  <c r="J13" i="1"/>
  <c r="J12" i="1"/>
  <c r="X12" i="1" s="1"/>
  <c r="A12" i="1"/>
  <c r="F9" i="1"/>
  <c r="A9" i="1"/>
  <c r="M98" i="1" s="1"/>
  <c r="M8" i="1"/>
  <c r="D9" i="1" s="1"/>
  <c r="A8" i="1"/>
  <c r="M70" i="1" s="1"/>
  <c r="H7" i="1"/>
  <c r="G7" i="1"/>
  <c r="M87" i="1"/>
  <c r="M32" i="1"/>
  <c r="M49" i="1"/>
  <c r="U4" i="1"/>
  <c r="M4" i="1"/>
  <c r="Q4" i="1" s="1"/>
  <c r="H4" i="1"/>
  <c r="W3" i="1" s="1"/>
  <c r="G4" i="1"/>
  <c r="W57" i="1"/>
  <c r="M39" i="1"/>
  <c r="V3" i="1"/>
  <c r="M3" i="1"/>
  <c r="Q3" i="1" s="1"/>
  <c r="W58" i="1" l="1"/>
  <c r="R3" i="1"/>
  <c r="Q14" i="1"/>
  <c r="N98" i="1"/>
  <c r="N88" i="1"/>
  <c r="N77" i="1"/>
  <c r="N87" i="1"/>
  <c r="N95" i="1"/>
  <c r="U39" i="1"/>
  <c r="R31" i="1"/>
  <c r="R58" i="1"/>
  <c r="N58" i="1"/>
  <c r="R69" i="1"/>
  <c r="Q70" i="1"/>
  <c r="Q49" i="1"/>
  <c r="U49" i="1"/>
  <c r="W34" i="1"/>
  <c r="N3" i="1"/>
  <c r="U32" i="1"/>
  <c r="Q32" i="1"/>
  <c r="R35" i="1"/>
  <c r="R57" i="1"/>
  <c r="N57" i="1"/>
  <c r="R4" i="1"/>
  <c r="A13" i="1"/>
  <c r="M15" i="1"/>
  <c r="W26" i="1"/>
  <c r="M42" i="1"/>
  <c r="M48" i="1"/>
  <c r="M60" i="1"/>
  <c r="M59" i="1"/>
  <c r="W59" i="1" s="1"/>
  <c r="M68" i="1"/>
  <c r="M12" i="1"/>
  <c r="Q13" i="1"/>
  <c r="A25" i="1"/>
  <c r="M30" i="1"/>
  <c r="W30" i="1" s="1"/>
  <c r="Q31" i="1"/>
  <c r="Q35" i="1"/>
  <c r="M41" i="1"/>
  <c r="W41" i="1" s="1"/>
  <c r="M44" i="1"/>
  <c r="M78" i="1"/>
  <c r="N78" i="1" s="1"/>
  <c r="M85" i="1"/>
  <c r="N85" i="1" s="1"/>
  <c r="M89" i="1"/>
  <c r="N89" i="1" s="1"/>
  <c r="M96" i="1"/>
  <c r="N96" i="1" s="1"/>
  <c r="D4" i="1"/>
  <c r="D5" i="1"/>
  <c r="M6" i="1"/>
  <c r="W6" i="1" s="1"/>
  <c r="M7" i="1"/>
  <c r="Q8" i="1"/>
  <c r="U14" i="1"/>
  <c r="A24" i="1"/>
  <c r="D24" i="1" s="1"/>
  <c r="W32" i="1"/>
  <c r="M34" i="1"/>
  <c r="W39" i="1"/>
  <c r="M53" i="1"/>
  <c r="M67" i="1"/>
  <c r="Q69" i="1"/>
  <c r="W4" i="1"/>
  <c r="N4" i="1" s="1"/>
  <c r="U13" i="1"/>
  <c r="W15" i="1"/>
  <c r="A23" i="1"/>
  <c r="D23" i="1" s="1"/>
  <c r="M26" i="1"/>
  <c r="W42" i="1"/>
  <c r="W61" i="1"/>
  <c r="M66" i="1"/>
  <c r="W24" i="1"/>
  <c r="M5" i="1"/>
  <c r="U8" i="1"/>
  <c r="W14" i="1"/>
  <c r="A17" i="1"/>
  <c r="A21" i="1"/>
  <c r="D21" i="1" s="1"/>
  <c r="A22" i="1"/>
  <c r="M25" i="1"/>
  <c r="W49" i="1"/>
  <c r="M52" i="1"/>
  <c r="Q57" i="1"/>
  <c r="Q58" i="1"/>
  <c r="W70" i="1"/>
  <c r="M75" i="1"/>
  <c r="N75" i="1" s="1"/>
  <c r="M79" i="1"/>
  <c r="N79" i="1" s="1"/>
  <c r="M86" i="1"/>
  <c r="N86" i="1" s="1"/>
  <c r="M93" i="1"/>
  <c r="N93" i="1" s="1"/>
  <c r="M97" i="1"/>
  <c r="N97" i="1" s="1"/>
  <c r="A16" i="1"/>
  <c r="M24" i="1"/>
  <c r="W31" i="1"/>
  <c r="M33" i="1"/>
  <c r="W35" i="1"/>
  <c r="M40" i="1"/>
  <c r="M43" i="1"/>
  <c r="W43" i="1" s="1"/>
  <c r="W48" i="1"/>
  <c r="M51" i="1"/>
  <c r="W51" i="1" s="1"/>
  <c r="W60" i="1"/>
  <c r="M62" i="1"/>
  <c r="W62" i="1" s="1"/>
  <c r="M23" i="1"/>
  <c r="M50" i="1"/>
  <c r="W50" i="1" s="1"/>
  <c r="O69" i="1"/>
  <c r="M71" i="1"/>
  <c r="A14" i="1"/>
  <c r="M17" i="1"/>
  <c r="M21" i="1"/>
  <c r="M22" i="1"/>
  <c r="M61" i="1"/>
  <c r="M76" i="1"/>
  <c r="N76" i="1" s="1"/>
  <c r="M80" i="1"/>
  <c r="N80" i="1" s="1"/>
  <c r="M94" i="1"/>
  <c r="N94" i="1" s="1"/>
  <c r="W8" i="1"/>
  <c r="W7" i="1"/>
  <c r="M16" i="1"/>
  <c r="W16" i="1" s="1"/>
  <c r="U22" i="1" l="1"/>
  <c r="Q22" i="1"/>
  <c r="U5" i="1"/>
  <c r="R5" i="1" s="1"/>
  <c r="D6" i="1"/>
  <c r="Q5" i="1"/>
  <c r="W5" i="1"/>
  <c r="W67" i="1"/>
  <c r="Q67" i="1"/>
  <c r="U30" i="1"/>
  <c r="Q30" i="1"/>
  <c r="U42" i="1"/>
  <c r="Q42" i="1"/>
  <c r="R32" i="1"/>
  <c r="U17" i="1"/>
  <c r="Q17" i="1"/>
  <c r="Q40" i="1"/>
  <c r="W40" i="1"/>
  <c r="U40" i="1"/>
  <c r="Q66" i="1"/>
  <c r="W66" i="1"/>
  <c r="W22" i="1"/>
  <c r="Q15" i="1"/>
  <c r="U15" i="1"/>
  <c r="U21" i="1"/>
  <c r="Q21" i="1"/>
  <c r="W21" i="1"/>
  <c r="Q71" i="1"/>
  <c r="Q33" i="1"/>
  <c r="U33" i="1"/>
  <c r="Q52" i="1"/>
  <c r="U52" i="1"/>
  <c r="U34" i="1"/>
  <c r="Q34" i="1"/>
  <c r="W17" i="1"/>
  <c r="R49" i="1"/>
  <c r="N49" i="1"/>
  <c r="O49" i="1"/>
  <c r="U26" i="1"/>
  <c r="Q26" i="1"/>
  <c r="U50" i="1"/>
  <c r="Q50" i="1"/>
  <c r="Q24" i="1"/>
  <c r="U24" i="1"/>
  <c r="U25" i="1"/>
  <c r="Q25" i="1"/>
  <c r="W25" i="1"/>
  <c r="W12" i="1"/>
  <c r="U12" i="1"/>
  <c r="Q12" i="1"/>
  <c r="R70" i="1"/>
  <c r="O70" i="1"/>
  <c r="Q23" i="1"/>
  <c r="U23" i="1"/>
  <c r="W23" i="1"/>
  <c r="Q68" i="1"/>
  <c r="U16" i="1"/>
  <c r="Q16" i="1"/>
  <c r="U61" i="1"/>
  <c r="Q61" i="1"/>
  <c r="W33" i="1"/>
  <c r="N13" i="1"/>
  <c r="R13" i="1"/>
  <c r="R14" i="1"/>
  <c r="N14" i="1"/>
  <c r="U44" i="1"/>
  <c r="Q44" i="1"/>
  <c r="W52" i="1"/>
  <c r="Q43" i="1"/>
  <c r="U43" i="1"/>
  <c r="U62" i="1"/>
  <c r="Q62" i="1"/>
  <c r="U41" i="1"/>
  <c r="Q41" i="1"/>
  <c r="U59" i="1"/>
  <c r="Q59" i="1"/>
  <c r="R39" i="1"/>
  <c r="N39" i="1"/>
  <c r="U53" i="1"/>
  <c r="Q53" i="1"/>
  <c r="W53" i="1"/>
  <c r="W71" i="1"/>
  <c r="Q7" i="1"/>
  <c r="D8" i="1"/>
  <c r="U7" i="1"/>
  <c r="U60" i="1"/>
  <c r="Q60" i="1"/>
  <c r="N69" i="1"/>
  <c r="BJ14" i="1" s="1"/>
  <c r="W44" i="1"/>
  <c r="U51" i="1"/>
  <c r="Q51" i="1"/>
  <c r="R8" i="1"/>
  <c r="N8" i="1"/>
  <c r="U6" i="1"/>
  <c r="Q6" i="1"/>
  <c r="D7" i="1"/>
  <c r="U48" i="1"/>
  <c r="Q48" i="1"/>
  <c r="W68" i="1"/>
  <c r="BJ15" i="1" l="1"/>
  <c r="N17" i="1"/>
  <c r="R17" i="1"/>
  <c r="R16" i="1"/>
  <c r="N16" i="1"/>
  <c r="N21" i="1"/>
  <c r="R21" i="1"/>
  <c r="N5" i="1"/>
  <c r="R53" i="1"/>
  <c r="O53" i="1"/>
  <c r="N53" i="1"/>
  <c r="R15" i="1"/>
  <c r="N15" i="1"/>
  <c r="R51" i="1"/>
  <c r="O51" i="1"/>
  <c r="N51" i="1"/>
  <c r="R68" i="1"/>
  <c r="O68" i="1"/>
  <c r="BJ13" i="1" s="1"/>
  <c r="N68" i="1"/>
  <c r="R25" i="1"/>
  <c r="N25" i="1"/>
  <c r="N22" i="1"/>
  <c r="R22" i="1"/>
  <c r="R44" i="1"/>
  <c r="N44" i="1"/>
  <c r="R24" i="1"/>
  <c r="N24" i="1"/>
  <c r="R34" i="1"/>
  <c r="N42" i="1"/>
  <c r="R42" i="1"/>
  <c r="N23" i="1"/>
  <c r="R23" i="1"/>
  <c r="O52" i="1"/>
  <c r="N52" i="1"/>
  <c r="R52" i="1"/>
  <c r="R66" i="1"/>
  <c r="O66" i="1"/>
  <c r="BJ11" i="1" s="1"/>
  <c r="N66" i="1"/>
  <c r="N62" i="1"/>
  <c r="R62" i="1"/>
  <c r="R12" i="1"/>
  <c r="N12" i="1"/>
  <c r="R30" i="1"/>
  <c r="O50" i="1"/>
  <c r="N50" i="1"/>
  <c r="R50" i="1"/>
  <c r="R33" i="1"/>
  <c r="R6" i="1"/>
  <c r="N6" i="1"/>
  <c r="N61" i="1"/>
  <c r="R61" i="1"/>
  <c r="R59" i="1"/>
  <c r="N59" i="1"/>
  <c r="N60" i="1"/>
  <c r="R60" i="1"/>
  <c r="N48" i="1"/>
  <c r="O48" i="1"/>
  <c r="R48" i="1"/>
  <c r="R7" i="1"/>
  <c r="N7" i="1"/>
  <c r="R41" i="1"/>
  <c r="N41" i="1"/>
  <c r="R40" i="1"/>
  <c r="N40" i="1"/>
  <c r="R43" i="1"/>
  <c r="N43" i="1"/>
  <c r="R26" i="1"/>
  <c r="N26" i="1"/>
  <c r="O71" i="1"/>
  <c r="N71" i="1"/>
  <c r="R71" i="1"/>
  <c r="R67" i="1"/>
  <c r="O67" i="1"/>
  <c r="N67" i="1"/>
  <c r="BJ16" i="1" l="1"/>
  <c r="BJ12" i="1"/>
</calcChain>
</file>

<file path=xl/sharedStrings.xml><?xml version="1.0" encoding="utf-8"?>
<sst xmlns="http://schemas.openxmlformats.org/spreadsheetml/2006/main" count="3143" uniqueCount="170">
  <si>
    <t>Constants</t>
  </si>
  <si>
    <t>[Folder]</t>
  </si>
  <si>
    <t>[a] |Δ|</t>
  </si>
  <si>
    <t>[m] Modulus</t>
  </si>
  <si>
    <t>|Δ|</t>
  </si>
  <si>
    <t>Polymult-1.4 Input</t>
  </si>
  <si>
    <t>Clgrp-1.3 Input</t>
  </si>
  <si>
    <t>Checks</t>
  </si>
  <si>
    <t>Calculations</t>
  </si>
  <si>
    <t>Largest g possible</t>
  </si>
  <si>
    <t>Largest g</t>
  </si>
  <si>
    <t>Largest sum</t>
  </si>
  <si>
    <t>a [Δ = 0 (mod4)]</t>
  </si>
  <si>
    <t>b [Δ = 0 (mod4)]</t>
  </si>
  <si>
    <t>./polymult [limit] [files] [bundle] [bound] [resultname] [folder][c0] [r0] [s0] [m0] [a0] [c1] [r1] [s1] [m1] [a1] ...</t>
  </si>
  <si>
    <t>mpirun - np [ procs ] ./ clgrp [ D_max ] [ files ] [ a ] [ m ] [ h_prefix ] [ folder ]</t>
  </si>
  <si>
    <t>[limit] / ([files] * [bundle]) Must Be Multiple Of 512 (i.e integer)</t>
  </si>
  <si>
    <t>[Limit] (/16)</t>
  </si>
  <si>
    <t>[Bundle]</t>
  </si>
  <si>
    <t>[Bound]</t>
  </si>
  <si>
    <t>Δ</t>
  </si>
  <si>
    <t>Formula</t>
  </si>
  <si>
    <t>Pari Code in</t>
  </si>
  <si>
    <t>Pari Code Output</t>
  </si>
  <si>
    <t>Bound Calc Parameters (MUST BE CHANGED DEPENDING ON Δ)</t>
  </si>
  <si>
    <t>h8mod16</t>
  </si>
  <si>
    <r>
      <t>ϑ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 * 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</t>
    </r>
  </si>
  <si>
    <r>
      <t>ϑ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 =  ∇</t>
    </r>
    <r>
      <rPr>
        <vertAlign val="subscript"/>
        <sz val="11"/>
        <color theme="1"/>
        <rFont val="Calibri"/>
        <family val="2"/>
        <scheme val="minor"/>
      </rPr>
      <t>0,1</t>
    </r>
    <r>
      <rPr>
        <sz val="11"/>
        <color theme="1"/>
        <rFont val="Calibri"/>
        <family val="2"/>
        <scheme val="minor"/>
      </rPr>
      <t>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</si>
  <si>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∇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= [∇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 xml:space="preserve"> 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* [∇1,1 (q2)]</t>
    </r>
  </si>
  <si>
    <t>1 0 2 0 1</t>
  </si>
  <si>
    <r>
      <t>∇</t>
    </r>
    <r>
      <rPr>
        <vertAlign val="subscript"/>
        <sz val="11"/>
        <color theme="1"/>
        <rFont val="Calibri"/>
        <family val="2"/>
        <scheme val="minor"/>
      </rPr>
      <t xml:space="preserve">1,1 </t>
    </r>
    <r>
      <rPr>
        <sz val="11"/>
        <color theme="1"/>
        <rFont val="Calibri"/>
        <family val="2"/>
        <scheme val="minor"/>
      </rPr>
      <t>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</t>
    </r>
  </si>
  <si>
    <t>1 0 2 1 1</t>
  </si>
  <si>
    <t>a [Δ = 1 (mod4)]</t>
  </si>
  <si>
    <t>b [Δ = 1 (mod4)]</t>
  </si>
  <si>
    <t>[Procs]</t>
  </si>
  <si>
    <t>[Files]</t>
  </si>
  <si>
    <t>/home/Class_Number_Tabulation</t>
  </si>
  <si>
    <r>
      <t>∇(q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* ϑ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</t>
    </r>
  </si>
  <si>
    <r>
      <t>∇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>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</si>
  <si>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ϑ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 = [∇</t>
    </r>
    <r>
      <rPr>
        <vertAlign val="subscript"/>
        <sz val="11"/>
        <color theme="1"/>
        <rFont val="Calibri"/>
        <family val="2"/>
        <scheme val="minor"/>
      </rPr>
      <t>0,1</t>
    </r>
    <r>
      <rPr>
        <sz val="11"/>
        <color theme="1"/>
        <rFont val="Calibri"/>
        <family val="2"/>
        <scheme val="minor"/>
      </rPr>
      <t>(q2)] * [∇0,1(q2)]</t>
    </r>
  </si>
  <si>
    <r>
      <t>∇</t>
    </r>
    <r>
      <rPr>
        <vertAlign val="subscript"/>
        <sz val="11"/>
        <color theme="1"/>
        <rFont val="Calibri"/>
        <family val="2"/>
        <scheme val="minor"/>
      </rPr>
      <t>0,1</t>
    </r>
    <r>
      <rPr>
        <sz val="11"/>
        <color theme="1"/>
        <rFont val="Calibri"/>
        <family val="2"/>
        <scheme val="minor"/>
      </rPr>
      <t>(q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</si>
  <si>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Verification Input</t>
  </si>
  <si>
    <t>[Limit] (/8)</t>
  </si>
  <si>
    <r>
      <t xml:space="preserve"> ∇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</t>
    </r>
  </si>
  <si>
    <r>
      <t xml:space="preserve"> ∇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(q) = [∇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>(q)]*[∇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>(q)]*[∇</t>
    </r>
    <r>
      <rPr>
        <vertAlign val="subscript"/>
        <sz val="11"/>
        <color theme="1"/>
        <rFont val="Calibri"/>
        <family val="2"/>
        <scheme val="minor"/>
      </rPr>
      <t>1,1</t>
    </r>
    <r>
      <rPr>
        <sz val="11"/>
        <color theme="1"/>
        <rFont val="Calibri"/>
        <family val="2"/>
        <scheme val="minor"/>
      </rPr>
      <t>(q)]</t>
    </r>
  </si>
  <si>
    <t>1 0 1 1 1</t>
  </si>
  <si>
    <t>[Limit]  (/24)</t>
  </si>
  <si>
    <t>∇(q)</t>
  </si>
  <si>
    <t xml:space="preserve">∇1,3(q) </t>
  </si>
  <si>
    <t xml:space="preserve">∇(q) </t>
  </si>
  <si>
    <t xml:space="preserve"> ∇1,3(q4) </t>
  </si>
  <si>
    <t xml:space="preserve">∇0,1(q4) </t>
  </si>
  <si>
    <t xml:space="preserve"> 2q∇2,3(q4)</t>
  </si>
  <si>
    <t>∇(q4)</t>
  </si>
  <si>
    <t>1 0 1 1 3</t>
  </si>
  <si>
    <t>1 0 4 1 3</t>
  </si>
  <si>
    <t>1 0 4 0 1</t>
  </si>
  <si>
    <t>2 1 4 2 3</t>
  </si>
  <si>
    <t>1 0 4 1 1</t>
  </si>
  <si>
    <t>[Limit] (/24)</t>
  </si>
  <si>
    <t>∇(q3)</t>
  </si>
  <si>
    <t xml:space="preserve">q∇(q12)  </t>
  </si>
  <si>
    <t xml:space="preserve">ϑ3(q2)  </t>
  </si>
  <si>
    <t xml:space="preserve">ϑ3(q6) </t>
  </si>
  <si>
    <t>1 0 3 1 1</t>
  </si>
  <si>
    <t>1 1 12 1 1</t>
  </si>
  <si>
    <t>1 0 12 0 1</t>
  </si>
  <si>
    <t>find /home/Class_Number_Tabulation -type f -delete</t>
  </si>
  <si>
    <t>Polymult-1.4 Input [pt 1]</t>
  </si>
  <si>
    <t>Polymult-1.4 Input [pt 2]</t>
  </si>
  <si>
    <t>Binary Add Input</t>
  </si>
  <si>
    <t>./polyadd [folder] [a] [b]</t>
  </si>
  <si>
    <t>[Limit] (/120)</t>
  </si>
  <si>
    <t>Formula [c r s a m]</t>
  </si>
  <si>
    <t xml:space="preserve">2∇2,15(q2) </t>
  </si>
  <si>
    <t xml:space="preserve">∇1,3(q2) </t>
  </si>
  <si>
    <t xml:space="preserve">q∇8,15(q2) </t>
  </si>
  <si>
    <t>∇1,3(q2)</t>
  </si>
  <si>
    <t xml:space="preserve">q∇7,15(q2) </t>
  </si>
  <si>
    <t xml:space="preserve">∇2,3(q2) </t>
  </si>
  <si>
    <t xml:space="preserve"> q3∇13,15(q2) </t>
  </si>
  <si>
    <t xml:space="preserve">q3∇12,15(q2) </t>
  </si>
  <si>
    <t xml:space="preserve">∇(q6) </t>
  </si>
  <si>
    <t xml:space="preserve"> ∇3,15(q2) </t>
  </si>
  <si>
    <t xml:space="preserve">ϑ3(q3)) </t>
  </si>
  <si>
    <t>+</t>
  </si>
  <si>
    <t xml:space="preserve"> ∇(q3)</t>
  </si>
  <si>
    <t xml:space="preserve">2q∇2,15(q2) </t>
  </si>
  <si>
    <t xml:space="preserve"> 2q2∇8,15(q2) </t>
  </si>
  <si>
    <t xml:space="preserve"> q∇7,15(q2) </t>
  </si>
  <si>
    <t xml:space="preserve">ϑ3(q3) </t>
  </si>
  <si>
    <t>ϑ3(q3))</t>
  </si>
  <si>
    <t>2 0 2 2 15</t>
  </si>
  <si>
    <t>1 0 2 1 3</t>
  </si>
  <si>
    <t>1 1 2 8 15</t>
  </si>
  <si>
    <t>1 1 2 7 15</t>
  </si>
  <si>
    <t>1 0 2 2 3</t>
  </si>
  <si>
    <t>1 3 2 13 15</t>
  </si>
  <si>
    <t>1 3 2 12 15</t>
  </si>
  <si>
    <t>1 0 6 1 1</t>
  </si>
  <si>
    <t>1 0 2 3 15</t>
  </si>
  <si>
    <t xml:space="preserve">1 0 6 0 1 </t>
  </si>
  <si>
    <t>2 1 2 2 15</t>
  </si>
  <si>
    <t>2 2 2 8 15</t>
  </si>
  <si>
    <t>1 0 6 0 1</t>
  </si>
  <si>
    <t>∇1,3(q)</t>
  </si>
  <si>
    <t>(2∇4,15(q2)</t>
  </si>
  <si>
    <t xml:space="preserve"> 2q3∇14,15(q2)</t>
  </si>
  <si>
    <t xml:space="preserve"> 2∇1,15(q2)</t>
  </si>
  <si>
    <t>∇2,3(q2)</t>
  </si>
  <si>
    <t xml:space="preserve"> 2q2∇11,15(q2) </t>
  </si>
  <si>
    <t xml:space="preserve"> 2q∇6,15(q2)</t>
  </si>
  <si>
    <t xml:space="preserve"> q∇9,15(q2)</t>
  </si>
  <si>
    <t>(4q∇4,15(q2)</t>
  </si>
  <si>
    <t xml:space="preserve"> 4q4∇14,15(q2)</t>
  </si>
  <si>
    <t xml:space="preserve"> 2q2∇11,15(q2)</t>
  </si>
  <si>
    <t>ϑ3(q3)).</t>
  </si>
  <si>
    <t>2 1 2 4 15</t>
  </si>
  <si>
    <t>2 3 2 14 15</t>
  </si>
  <si>
    <t>2 0 2 1 15</t>
  </si>
  <si>
    <t>2 2 2 11 15</t>
  </si>
  <si>
    <t>2 1 2 6 15</t>
  </si>
  <si>
    <t>1 1 2 9 15</t>
  </si>
  <si>
    <t>4 1 2 4 15</t>
  </si>
  <si>
    <t>4 4 2 14 15</t>
  </si>
  <si>
    <t>(2q∇10,15(q2)</t>
  </si>
  <si>
    <t xml:space="preserve"> 2∇5,15(q2)</t>
  </si>
  <si>
    <t xml:space="preserve"> ϑ3(q15)</t>
  </si>
  <si>
    <t xml:space="preserve"> q3∇(q30)</t>
  </si>
  <si>
    <t>(2∇5,15(q2)</t>
  </si>
  <si>
    <t xml:space="preserve"> 4q2∇10,15(q2)</t>
  </si>
  <si>
    <t>∇(q6)).</t>
  </si>
  <si>
    <t>2 1 2 10 15</t>
  </si>
  <si>
    <t>2 0 2 5 15</t>
  </si>
  <si>
    <t>1 0 30 0 1</t>
  </si>
  <si>
    <t>1 3 30 1 1</t>
  </si>
  <si>
    <t>4 2 2 10 15</t>
  </si>
  <si>
    <t>Classical Formulas</t>
  </si>
  <si>
    <t>New Formulas</t>
  </si>
  <si>
    <t>Extra inputs</t>
  </si>
  <si>
    <t>Raw Output Data</t>
  </si>
  <si>
    <t>Local Tabulation (Original 3 Formulas)</t>
  </si>
  <si>
    <t>Polymult 1.4 (seconds)</t>
  </si>
  <si>
    <t>Clgrp 1.3 (seconds)</t>
  </si>
  <si>
    <t>Verify (seconds)</t>
  </si>
  <si>
    <t>Real</t>
  </si>
  <si>
    <t>User</t>
  </si>
  <si>
    <t>System</t>
  </si>
  <si>
    <t>^</t>
  </si>
  <si>
    <t>Local Tabulation (New Formulas)</t>
  </si>
  <si>
    <t>2 0 1 1 3</t>
  </si>
  <si>
    <t>Classical Formulas with mod24</t>
  </si>
  <si>
    <t>find /home/anthony.kostalvazque/Class_Number_Tabulation -type f -delete</t>
  </si>
  <si>
    <t>./polymult exicutable location</t>
  </si>
  <si>
    <t>./clgrp exicutable location</t>
  </si>
  <si>
    <t xml:space="preserve">/home/anthony.kostalvazque/polymult-1.4/polymult </t>
  </si>
  <si>
    <t>/home/anthony.kostalvazque/clgrp-1.3_NEW/clgrp</t>
  </si>
  <si>
    <t xml:space="preserve"> /home/anthony.kostalvazque/clgrp-1.3_NEW/clgrp </t>
  </si>
  <si>
    <t xml:space="preserve"> /home/anthony.kostalvazque/clgrp-1.3_OLD/clgrp </t>
  </si>
  <si>
    <t>Classical with mod24 and mod120</t>
  </si>
  <si>
    <t>Classical Approach</t>
  </si>
  <si>
    <t>[limit] / [bundle] MUST BE AN INTEGER &amp; NOT EXCEED FILES</t>
  </si>
  <si>
    <t>Total Tabulation Time (seconds)</t>
  </si>
  <si>
    <t>/tmp/Class_Number_Tabulation</t>
  </si>
  <si>
    <t>Polymult</t>
  </si>
  <si>
    <t>clgrp 1-3</t>
  </si>
  <si>
    <t xml:space="preserve">./polymult </t>
  </si>
  <si>
    <t xml:space="preserve"> ./clgrp </t>
  </si>
  <si>
    <t>\</t>
  </si>
  <si>
    <t>/dev/shm/Class_Number_Tabulation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</si>
</sst>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sz val="22"/>
      <color rgb="FF9C5700"/>
      <name val="Calibri"/>
      <family val="2"/>
      <scheme val="minor"/>
    </font>
    <font>
      <sz val="22"/>
      <color rgb="FF9C000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5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rgb="FF006100"/>
      <name val="Calibri"/>
      <family val="2"/>
      <scheme val="minor"/>
    </font>
    <font>
      <sz val="25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1" tint="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</cellStyleXfs>
  <cellXfs count="149">
    <xf numFmtId="0" fontId="0" fillId="0" borderId="0" xfId="0"/>
    <xf numFmtId="0" fontId="0" fillId="9" borderId="0" xfId="0" applyFill="1"/>
    <xf numFmtId="0" fontId="9" fillId="10" borderId="6" xfId="0" applyFont="1" applyFill="1" applyBorder="1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12" fillId="10" borderId="12" xfId="3" applyFont="1" applyFill="1" applyBorder="1"/>
    <xf numFmtId="0" fontId="12" fillId="10" borderId="12" xfId="3" applyFont="1" applyFill="1" applyBorder="1" applyAlignment="1">
      <alignment horizontal="center"/>
    </xf>
    <xf numFmtId="0" fontId="8" fillId="10" borderId="6" xfId="0" applyFont="1" applyFill="1" applyBorder="1" applyAlignment="1">
      <alignment vertical="center"/>
    </xf>
    <xf numFmtId="0" fontId="8" fillId="10" borderId="6" xfId="0" applyFont="1" applyFill="1" applyBorder="1" applyAlignment="1">
      <alignment horizontal="center" vertical="center"/>
    </xf>
    <xf numFmtId="1" fontId="13" fillId="10" borderId="0" xfId="0" applyNumberFormat="1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" fillId="11" borderId="16" xfId="0" applyFont="1" applyFill="1" applyBorder="1"/>
    <xf numFmtId="0" fontId="12" fillId="10" borderId="16" xfId="3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12" borderId="22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" fillId="11" borderId="4" xfId="0" applyFont="1" applyFill="1" applyBorder="1" applyAlignment="1">
      <alignment horizontal="right"/>
    </xf>
    <xf numFmtId="0" fontId="0" fillId="11" borderId="6" xfId="0" applyFill="1" applyBorder="1" applyAlignment="1">
      <alignment horizontal="right"/>
    </xf>
    <xf numFmtId="0" fontId="16" fillId="11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right"/>
    </xf>
    <xf numFmtId="1" fontId="0" fillId="9" borderId="0" xfId="0" applyNumberFormat="1" applyFill="1"/>
    <xf numFmtId="0" fontId="8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6" xfId="0" applyFill="1" applyBorder="1"/>
    <xf numFmtId="0" fontId="18" fillId="0" borderId="0" xfId="0" applyFont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0" xfId="0" applyAlignment="1">
      <alignment vertical="center"/>
    </xf>
    <xf numFmtId="0" fontId="9" fillId="10" borderId="6" xfId="0" applyFont="1" applyFill="1" applyBorder="1" applyAlignment="1">
      <alignment vertical="center"/>
    </xf>
    <xf numFmtId="0" fontId="0" fillId="10" borderId="6" xfId="0" applyFill="1" applyBorder="1" applyAlignment="1">
      <alignment horizontal="left"/>
    </xf>
    <xf numFmtId="0" fontId="0" fillId="12" borderId="6" xfId="0" applyFill="1" applyBorder="1"/>
    <xf numFmtId="0" fontId="0" fillId="12" borderId="6" xfId="0" applyFill="1" applyBorder="1" applyAlignment="1">
      <alignment horizontal="left"/>
    </xf>
    <xf numFmtId="0" fontId="8" fillId="10" borderId="5" xfId="0" applyFont="1" applyFill="1" applyBorder="1" applyAlignment="1">
      <alignment horizontal="center" vertical="center"/>
    </xf>
    <xf numFmtId="1" fontId="0" fillId="0" borderId="0" xfId="0" applyNumberFormat="1"/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right"/>
    </xf>
    <xf numFmtId="164" fontId="1" fillId="11" borderId="5" xfId="0" applyNumberFormat="1" applyFont="1" applyFill="1" applyBorder="1" applyAlignment="1">
      <alignment horizontal="right"/>
    </xf>
    <xf numFmtId="0" fontId="20" fillId="8" borderId="6" xfId="7" applyFont="1" applyBorder="1" applyAlignment="1">
      <alignment horizontal="center"/>
    </xf>
    <xf numFmtId="0" fontId="20" fillId="7" borderId="6" xfId="6" applyFont="1" applyBorder="1" applyAlignment="1">
      <alignment horizontal="center"/>
    </xf>
    <xf numFmtId="0" fontId="20" fillId="6" borderId="6" xfId="5" applyFont="1" applyBorder="1" applyAlignment="1">
      <alignment horizontal="center"/>
    </xf>
    <xf numFmtId="0" fontId="18" fillId="1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1" borderId="2" xfId="0" applyFill="1" applyBorder="1" applyAlignment="1">
      <alignment horizontal="right"/>
    </xf>
    <xf numFmtId="0" fontId="0" fillId="11" borderId="3" xfId="0" applyFill="1" applyBorder="1"/>
    <xf numFmtId="0" fontId="0" fillId="11" borderId="3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3" xfId="0" applyBorder="1"/>
    <xf numFmtId="0" fontId="11" fillId="3" borderId="0" xfId="2" applyFon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left"/>
    </xf>
    <xf numFmtId="0" fontId="8" fillId="10" borderId="6" xfId="0" applyFont="1" applyFill="1" applyBorder="1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20" fillId="15" borderId="6" xfId="8" applyFont="1" applyBorder="1" applyAlignment="1">
      <alignment horizontal="center"/>
    </xf>
    <xf numFmtId="0" fontId="8" fillId="10" borderId="5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1" fontId="8" fillId="10" borderId="6" xfId="0" applyNumberFormat="1" applyFont="1" applyFill="1" applyBorder="1" applyAlignment="1">
      <alignment horizontal="center" vertical="center"/>
    </xf>
    <xf numFmtId="1" fontId="8" fillId="10" borderId="5" xfId="0" applyNumberFormat="1" applyFont="1" applyFill="1" applyBorder="1" applyAlignment="1">
      <alignment horizontal="center" vertical="center"/>
    </xf>
    <xf numFmtId="1" fontId="8" fillId="1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9" xfId="3" applyFont="1" applyBorder="1" applyAlignment="1">
      <alignment horizontal="center" vertical="center"/>
    </xf>
    <xf numFmtId="0" fontId="10" fillId="4" borderId="10" xfId="3" applyFont="1" applyBorder="1" applyAlignment="1">
      <alignment horizontal="center" vertical="center"/>
    </xf>
    <xf numFmtId="0" fontId="11" fillId="3" borderId="0" xfId="2" applyFont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0" borderId="6" xfId="0" applyBorder="1" applyAlignment="1">
      <alignment horizontal="left"/>
    </xf>
    <xf numFmtId="0" fontId="8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" fontId="0" fillId="10" borderId="4" xfId="0" applyNumberFormat="1" applyFill="1" applyBorder="1" applyAlignment="1">
      <alignment horizont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9" fillId="2" borderId="2" xfId="1" applyFont="1" applyBorder="1" applyAlignment="1">
      <alignment horizontal="center" vertical="center"/>
    </xf>
    <xf numFmtId="0" fontId="19" fillId="2" borderId="3" xfId="1" applyFont="1" applyBorder="1" applyAlignment="1">
      <alignment horizontal="center" vertical="center"/>
    </xf>
    <xf numFmtId="0" fontId="19" fillId="2" borderId="4" xfId="1" applyFont="1" applyBorder="1" applyAlignment="1">
      <alignment horizontal="center" vertical="center"/>
    </xf>
    <xf numFmtId="0" fontId="17" fillId="5" borderId="2" xfId="4" applyFont="1" applyBorder="1" applyAlignment="1">
      <alignment horizontal="center"/>
    </xf>
    <xf numFmtId="0" fontId="17" fillId="5" borderId="3" xfId="4" applyFont="1" applyBorder="1" applyAlignment="1">
      <alignment horizontal="center"/>
    </xf>
    <xf numFmtId="0" fontId="17" fillId="5" borderId="4" xfId="4" applyFont="1" applyBorder="1" applyAlignment="1">
      <alignment horizontal="center"/>
    </xf>
    <xf numFmtId="1" fontId="0" fillId="11" borderId="2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7" fillId="5" borderId="2" xfId="4" applyFont="1" applyBorder="1" applyAlignment="1">
      <alignment horizontal="center" vertical="center"/>
    </xf>
    <xf numFmtId="0" fontId="7" fillId="5" borderId="3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2" borderId="6" xfId="1" applyBorder="1" applyAlignment="1">
      <alignment horizontal="center"/>
    </xf>
    <xf numFmtId="0" fontId="18" fillId="13" borderId="0" xfId="0" applyFont="1" applyFill="1" applyAlignment="1">
      <alignment horizontal="center" vertical="center"/>
    </xf>
  </cellXfs>
  <cellStyles count="9">
    <cellStyle name="Accent1" xfId="5" builtinId="29"/>
    <cellStyle name="Accent2" xfId="6" builtinId="33"/>
    <cellStyle name="Accent4" xfId="8" builtinId="41"/>
    <cellStyle name="Accent6" xfId="7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Tabulation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 3 Formuals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'[1]Outputs &amp; Graphs'!$D$6:$D$11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</c:numCache>
            </c:numRef>
          </c:xVal>
          <c:yVal>
            <c:numRef>
              <c:f>'[1]Outputs &amp; Graphs'!$O$6:$O$11</c:f>
              <c:numCache>
                <c:formatCode>General</c:formatCode>
                <c:ptCount val="6"/>
                <c:pt idx="0">
                  <c:v>3.6080000000000001</c:v>
                </c:pt>
                <c:pt idx="1">
                  <c:v>9.6539999999999999</c:v>
                </c:pt>
                <c:pt idx="2">
                  <c:v>25.416</c:v>
                </c:pt>
                <c:pt idx="3">
                  <c:v>79.697000000000003</c:v>
                </c:pt>
                <c:pt idx="4">
                  <c:v>312.73899999999998</c:v>
                </c:pt>
                <c:pt idx="5">
                  <c:v>1408.038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D-4AA8-BA4A-F3C4D8C1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59872"/>
        <c:axId val="1555656544"/>
      </c:scatterChart>
      <c:valAx>
        <c:axId val="15556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|Δ|</a:t>
                </a:r>
                <a:r>
                  <a:rPr lang="en-US"/>
                  <a:t> (log_2)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56544"/>
        <c:crosses val="autoZero"/>
        <c:crossBetween val="midCat"/>
      </c:valAx>
      <c:valAx>
        <c:axId val="1555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5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247649</xdr:colOff>
      <xdr:row>0</xdr:row>
      <xdr:rowOff>0</xdr:rowOff>
    </xdr:from>
    <xdr:to>
      <xdr:col>27</xdr:col>
      <xdr:colOff>571499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1F437-213C-4C3B-BED1-6FCFA6B7E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all%20Scale%20Tab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Thesis INPUT"/>
      <sheetName val="Outputs &amp; Graphs"/>
      <sheetName val="New Formulas INPUT"/>
      <sheetName val="Sheet1"/>
      <sheetName val="Sheet2"/>
    </sheetNames>
    <sheetDataSet>
      <sheetData sheetId="0" refreshError="1"/>
      <sheetData sheetId="1">
        <row r="6">
          <cell r="D6">
            <v>16</v>
          </cell>
          <cell r="O6">
            <v>3.6080000000000001</v>
          </cell>
        </row>
        <row r="7">
          <cell r="D7">
            <v>18</v>
          </cell>
          <cell r="O7">
            <v>9.6539999999999999</v>
          </cell>
        </row>
        <row r="8">
          <cell r="D8">
            <v>20</v>
          </cell>
          <cell r="O8">
            <v>25.416</v>
          </cell>
        </row>
        <row r="9">
          <cell r="D9">
            <v>22</v>
          </cell>
          <cell r="O9">
            <v>79.697000000000003</v>
          </cell>
        </row>
        <row r="10">
          <cell r="D10">
            <v>24</v>
          </cell>
          <cell r="O10">
            <v>312.73899999999998</v>
          </cell>
        </row>
        <row r="11">
          <cell r="D11">
            <v>26</v>
          </cell>
          <cell r="O11">
            <v>1408.038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FC96-65A2-4456-AEFB-A747135C310D}">
  <dimension ref="A1:BK108"/>
  <sheetViews>
    <sheetView topLeftCell="A31" zoomScale="60" zoomScaleNormal="60" workbookViewId="0">
      <selection activeCell="G65" sqref="A1:XFD1048576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35.42578125" bestFit="1" customWidth="1"/>
    <col min="5" max="5" width="12.28515625" customWidth="1"/>
    <col min="6" max="6" width="23" bestFit="1" customWidth="1"/>
    <col min="7" max="7" width="37.140625" customWidth="1"/>
    <col min="8" max="8" width="34.7109375" customWidth="1"/>
    <col min="9" max="9" width="4" customWidth="1"/>
    <col min="10" max="10" width="13.28515625" customWidth="1"/>
    <col min="12" max="12" width="12.5703125" customWidth="1"/>
    <col min="13" max="13" width="18.42578125" bestFit="1" customWidth="1"/>
    <col min="14" max="14" width="254" customWidth="1"/>
    <col min="15" max="15" width="213" customWidth="1"/>
    <col min="16" max="16" width="53.7109375" bestFit="1" customWidth="1"/>
    <col min="17" max="17" width="118.140625" bestFit="1" customWidth="1"/>
    <col min="18" max="18" width="65.42578125" bestFit="1" customWidth="1"/>
    <col min="19" max="19" width="37.42578125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1"/>
      <c r="BJ1" s="41" t="s">
        <v>137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" t="s">
        <v>16</v>
      </c>
      <c r="S2" s="7"/>
      <c r="T2" s="1"/>
      <c r="U2" s="8" t="s">
        <v>17</v>
      </c>
      <c r="V2" s="9" t="s">
        <v>18</v>
      </c>
      <c r="W2" s="9" t="s">
        <v>19</v>
      </c>
      <c r="X2" s="9" t="s">
        <v>20</v>
      </c>
      <c r="Y2" s="98" t="s">
        <v>21</v>
      </c>
      <c r="Z2" s="98"/>
      <c r="AA2" s="98"/>
      <c r="AB2" s="98"/>
      <c r="AC2" s="98"/>
      <c r="AD2" s="98"/>
      <c r="AE2" s="98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"/>
      <c r="BJ2" t="str">
        <f xml:space="preserve">  "time ("&amp;N3 &amp; " &amp;&amp; " &amp; N12&amp; " &amp;&amp; " &amp; N21&amp; " &amp;&amp; " &amp; Q3&amp; " &amp;&amp; " &amp; Q12&amp; " &amp;&amp; " &amp; Q21&amp; " &amp;&amp; " &amp; N75&amp; " &amp;&amp; " &amp; D21    &amp; ") 2&gt;&gt; Classical_To_" &amp; A4 &amp; ".txt"</f>
        <v>time (./polymult 15360 2 2 1860 h8mod16. /home/Class_Number_Tabulation/h8mod16 1 0 2 0 1 1 0 2 1 1 1 0 2 1 1 &amp;&amp; ./polymult 15360 2 2 1860 h4mod16. /home/Class_Number_Tabulation/h4mod16 1 0 2 1 1 1 0 2 0 1 1 0 2 0 1 &amp;&amp; ./polymult 30720 2 2 3382 h3mod8. /home/Class_Number_Tabulation/h3mod8 1 0 1 1 1 1 0 1 1 1 1 0 1 1 1 &amp;&amp; mpirun -np 2 ./clgrp 245760 2 8 16 h8mod16/h8mod16. /home/Class_Number_Tabulation &amp;&amp; mpirun -np 2 ./clgrp 245760 2 4 16 h4mod16/h4mod16. /home/Class_Number_Tabulation &amp;&amp; mpirun -np 2 ./clgrp 245760 2 3 8 h3mod8/h3mod8. /home/Class_Number_Tabulation &amp;&amp; mpirun -np 2 ./clgrp 245760 2 7 8 null /home/Class_Number_Tabulation &amp;&amp; ./verify 245760 2 /home/Class_Number_Tabulation) 2&gt;&gt; Classical_To_245760.txt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245760</v>
      </c>
      <c r="N3" s="99" t="str">
        <f t="shared" ref="N3:N8" si="1" xml:space="preserve"> "./polymult " &amp; U3 &amp;" " &amp;F12 &amp;" " &amp; V3 &amp;" " &amp; W3 &amp;" " &amp; J3 &amp;". " &amp; D12 &amp; "/" &amp; J3 &amp;" " &amp;$Z$4 &amp;" "&amp;$AA$5 &amp;" "&amp;$AB$5</f>
        <v>./polymult 15360 2 2 1860 h8mod16. /home/Class_Number_Tabulation/h8mod16 1 0 2 0 1 1 0 2 1 1 1 0 2 1 1</v>
      </c>
      <c r="O3" s="99"/>
      <c r="P3" s="99"/>
      <c r="Q3" s="14" t="str">
        <f t="shared" ref="Q3:Q8" si="2" xml:space="preserve"> "mpirun -np " &amp; E12 &amp; " ./clgrp " &amp;M3 &amp;" " &amp;F12 &amp;" " &amp;K3 &amp;" " &amp;L3 &amp;" " &amp;J3 &amp; "/" &amp;J3 &amp;". " &amp;D12</f>
        <v>mpirun -np 2 ./clgrp 245760 2 8 16 h8mod16/h8mod16. /home/Class_Number_Tabulation</v>
      </c>
      <c r="R3" s="15">
        <f t="shared" ref="R3:R8" si="3" xml:space="preserve"> (U3 / (F12*V3))/512</f>
        <v>7.5</v>
      </c>
      <c r="S3" s="15"/>
      <c r="T3" s="1"/>
      <c r="U3" s="16">
        <f t="shared" ref="U3:U8" si="4" xml:space="preserve"> M3 / 16</f>
        <v>15360</v>
      </c>
      <c r="V3">
        <f xml:space="preserve"> POWER(2,1)</f>
        <v>2</v>
      </c>
      <c r="W3">
        <f t="shared" ref="W3:W8" si="5" xml:space="preserve"> FLOOR(((F4)*(1/PI())*(SQRT(M3))*(($G$4*LN(M3))+($H$4))),1)</f>
        <v>1860</v>
      </c>
      <c r="X3" s="94" t="s">
        <v>25</v>
      </c>
      <c r="Y3" s="94" t="s">
        <v>26</v>
      </c>
      <c r="Z3" s="17" t="s">
        <v>27</v>
      </c>
      <c r="AA3" s="94" t="s">
        <v>28</v>
      </c>
      <c r="AB3" s="94"/>
      <c r="BI3" s="1"/>
      <c r="BJ3" t="str">
        <f xml:space="preserve">  "time ("&amp;N4 &amp; " &amp;&amp; " &amp; N13&amp; " &amp;&amp; " &amp; N22&amp; " &amp;&amp; " &amp; Q4&amp; " &amp;&amp; " &amp; Q13&amp; " &amp;&amp; " &amp; Q22&amp; " &amp;&amp; " &amp; N76&amp; " &amp;&amp; " &amp; D22    &amp; ") 2&gt;&gt; Classical_To_" &amp; A5 &amp; ".txt"</f>
        <v>time (./polymult 61440 2 4 4256 h8mod16. /home/Class_Number_Tabulation/h8mod16 1 0 2 0 1 1 0 2 1 1 1 0 2 1 1 &amp;&amp; ./polymult 61440 2 4 4256 h4mod16. /home/Class_Number_Tabulation/h4mod16 1 0 2 1 1 1 0 2 0 1 1 0 2 0 1 &amp;&amp; ./polymult 122880 2 8 7802 h3mod8. /home/Class_Number_Tabulation/h3mod8 1 0 1 1 1 1 0 1 1 1 1 0 1 1 1 &amp;&amp; mpirun -np 2 ./clgrp 983040 2 8 16 h8mod16/h8mod16. /home/Class_Number_Tabulation &amp;&amp; mpirun -np 2 ./clgrp 983040 2 4 16 h4mod16/h4mod16. /home/Class_Number_Tabulation &amp;&amp; mpirun -np 2 ./clgrp 983040 2 3 8 h3mod8/h3mod8. /home/Class_Number_Tabulation &amp;&amp; mpirun -np 2 ./clgrp 983040 2 7 8 null /home/Class_Number_Tabulation &amp;&amp; ./verify 983040 2 /home/Class_Number_Tabulation) 2&gt;&gt; Classical_To_983040.txt</v>
      </c>
    </row>
    <row r="4" spans="1:62" ht="18">
      <c r="A4" s="106">
        <f xml:space="preserve"> POWER(2,14) *3 * 5</f>
        <v>245760</v>
      </c>
      <c r="B4" s="107"/>
      <c r="C4" s="108"/>
      <c r="D4" s="18" t="str">
        <f t="shared" ref="D4:D9" si="6" xml:space="preserve"> "s(" &amp; FLOOR(SQRT(M3)/SQRT(3), 1) &amp;")"</f>
        <v>s(286)</v>
      </c>
      <c r="E4" s="19">
        <v>240</v>
      </c>
      <c r="F4" s="39">
        <f xml:space="preserve"> 31/10</f>
        <v>3.1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983040</v>
      </c>
      <c r="N4" s="99" t="str">
        <f t="shared" si="1"/>
        <v>./polymult 61440 2 4 4256 h8mod16. /home/Class_Number_Tabulation/h8mod16 1 0 2 0 1 1 0 2 1 1 1 0 2 1 1</v>
      </c>
      <c r="O4" s="99"/>
      <c r="P4" s="99"/>
      <c r="Q4" s="14" t="str">
        <f t="shared" si="2"/>
        <v>mpirun -np 2 ./clgrp 983040 2 8 16 h8mod16/h8mod16. /home/Class_Number_Tabulation</v>
      </c>
      <c r="R4" s="15">
        <f t="shared" si="3"/>
        <v>15</v>
      </c>
      <c r="S4" s="15"/>
      <c r="T4" s="1"/>
      <c r="U4" s="16">
        <f t="shared" si="4"/>
        <v>61440</v>
      </c>
      <c r="V4">
        <f xml:space="preserve"> POWER(2,2)</f>
        <v>4</v>
      </c>
      <c r="W4">
        <f t="shared" si="5"/>
        <v>4256</v>
      </c>
      <c r="X4" s="94"/>
      <c r="Y4" s="94"/>
      <c r="Z4" s="94" t="s">
        <v>29</v>
      </c>
      <c r="AA4" s="17" t="s">
        <v>30</v>
      </c>
      <c r="AB4" s="17" t="s">
        <v>30</v>
      </c>
      <c r="BI4" s="1"/>
      <c r="BJ4" t="str">
        <f xml:space="preserve">  "time ("&amp;N5 &amp; " &amp;&amp; " &amp; N14&amp; " &amp;&amp; " &amp; N23&amp; " &amp;&amp; " &amp; Q5&amp; " &amp;&amp; " &amp; Q14&amp; " &amp;&amp; " &amp; Q23&amp; " &amp;&amp; " &amp; N77&amp; " &amp;&amp; " &amp; D23    &amp; ") 2&gt;&gt; Classical_To_" &amp; A6 &amp; ".txt"</f>
        <v>time (./polymult 245760 8 4 9731 h8mod16. /home/Class_Number_Tabulation/h8mod16 1 0 2 0 1 1 0 2 1 1 1 0 2 1 1 &amp;&amp; ./polymult 245760 8 4 9731 h4mod16. /home/Class_Number_Tabulation/h4mod16 1 0 2 1 1 1 0 2 0 1 1 0 2 0 1 &amp;&amp; ./polymult 491520 8 8 17963 h3mod8. /home/Class_Number_Tabulation/h3mod8 1 0 1 1 1 1 0 1 1 1 1 0 1 1 1 &amp;&amp; mpirun -np 6 ./clgrp 3932160 8 8 16 h8mod16/h8mod16. /home/Class_Number_Tabulation &amp;&amp; mpirun -np 6 ./clgrp 3932160 8 4 16 h4mod16/h4mod16. /home/Class_Number_Tabulation &amp;&amp; mpirun -np 6 ./clgrp 3932160 8 3 8 h3mod8/h3mod8. /home/Class_Number_Tabulation &amp;&amp; mpirun -np 6 ./clgrp 3932160 8 7 8 null /home/Class_Number_Tabulation &amp;&amp; ./verify 3932160 8 /home/Class_Number_Tabulation) 2&gt;&gt; Classical_To_3932160.txt</v>
      </c>
    </row>
    <row r="5" spans="1:62">
      <c r="A5" s="106">
        <f xml:space="preserve"> POWER(2,16) *3 * 5</f>
        <v>983040</v>
      </c>
      <c r="B5" s="107"/>
      <c r="C5" s="108"/>
      <c r="D5" s="18" t="str">
        <f t="shared" si="6"/>
        <v>s(572)</v>
      </c>
      <c r="E5" s="19">
        <v>360</v>
      </c>
      <c r="F5" s="39">
        <f xml:space="preserve"> 13/4</f>
        <v>3.25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3932160</v>
      </c>
      <c r="N5" s="99" t="str">
        <f t="shared" si="1"/>
        <v>./polymult 245760 8 4 9731 h8mod16. /home/Class_Number_Tabulation/h8mod16 1 0 2 0 1 1 0 2 1 1 1 0 2 1 1</v>
      </c>
      <c r="O5" s="99"/>
      <c r="P5" s="99"/>
      <c r="Q5" s="14" t="str">
        <f t="shared" si="2"/>
        <v>mpirun -np 6 ./clgrp 3932160 8 8 16 h8mod16/h8mod16. /home/Class_Number_Tabulation</v>
      </c>
      <c r="R5" s="15">
        <f t="shared" si="3"/>
        <v>15</v>
      </c>
      <c r="S5" s="15"/>
      <c r="T5" s="1"/>
      <c r="U5" s="16">
        <f t="shared" si="4"/>
        <v>245760</v>
      </c>
      <c r="V5">
        <f xml:space="preserve"> POWER(2,2)</f>
        <v>4</v>
      </c>
      <c r="W5">
        <f t="shared" si="5"/>
        <v>9731</v>
      </c>
      <c r="X5" s="94"/>
      <c r="Y5" s="94"/>
      <c r="Z5" s="94"/>
      <c r="AA5" s="94" t="s">
        <v>31</v>
      </c>
      <c r="AB5" s="94" t="s">
        <v>31</v>
      </c>
      <c r="BI5" s="1"/>
      <c r="BJ5" t="str">
        <f xml:space="preserve">  "time ("&amp;N6 &amp; " &amp;&amp; " &amp; N15&amp; " &amp;&amp; " &amp; N24&amp; " &amp;&amp; " &amp; Q6&amp; " &amp;&amp; " &amp; Q15&amp; " &amp;&amp; " &amp; Q24&amp; " &amp;&amp; " &amp; N78&amp; " &amp;&amp; " &amp; D24    &amp; ") 2&gt;&gt; Classical_To_" &amp; A7 &amp; ".txt"</f>
        <v>time (./polymult 983040 16 8 21662 h8mod16. /home/Class_Number_Tabulation/h8mod16 1 0 2 0 1 1 0 2 1 1 1 0 2 1 1 &amp;&amp; ./polymult 983040 16 8 21662 h4mod16. /home/Class_Number_Tabulation/h4mod16 1 0 2 1 1 1 0 2 0 1 1 0 2 0 1 &amp;&amp; ./polymult 1966080 16 16 40224 h3mod8. /home/Class_Number_Tabulation/h3mod8 1 0 1 1 1 1 0 1 1 1 1 0 1 1 1 &amp;&amp; mpirun -np 6 ./clgrp 15728640 16 8 16 h8mod16/h8mod16. /home/Class_Number_Tabulation &amp;&amp; mpirun -np 6 ./clgrp 15728640 16 4 16 h4mod16/h4mod16. /home/Class_Number_Tabulation &amp;&amp; mpirun -np 6 ./clgrp 15728640 16 3 8 h3mod8/h3mod8. /home/Class_Number_Tabulation &amp;&amp; mpirun -np 6 ./clgrp 15728640 16 7 8 null /home/Class_Number_Tabulation &amp;&amp; ./verify 15728640 16 /home/Class_Number_Tabulation) 2&gt;&gt; Classical_To_15728640.txt</v>
      </c>
    </row>
    <row r="6" spans="1:62">
      <c r="A6" s="106">
        <f xml:space="preserve"> POWER(2,18) *3 * 5</f>
        <v>3932160</v>
      </c>
      <c r="B6" s="107"/>
      <c r="C6" s="108"/>
      <c r="D6" s="18" t="str">
        <f t="shared" si="6"/>
        <v>s(1144)</v>
      </c>
      <c r="E6" s="19">
        <v>840</v>
      </c>
      <c r="F6" s="39">
        <f xml:space="preserve"> 24/7</f>
        <v>3.4285714285714284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15728640</v>
      </c>
      <c r="N6" s="99" t="str">
        <f t="shared" si="1"/>
        <v>./polymult 983040 16 8 21662 h8mod16. /home/Class_Number_Tabulation/h8mod16 1 0 2 0 1 1 0 2 1 1 1 0 2 1 1</v>
      </c>
      <c r="O6" s="99"/>
      <c r="P6" s="99"/>
      <c r="Q6" s="14" t="str">
        <f t="shared" si="2"/>
        <v>mpirun -np 6 ./clgrp 15728640 16 8 16 h8mod16/h8mod16. /home/Class_Number_Tabulation</v>
      </c>
      <c r="R6" s="15">
        <f t="shared" si="3"/>
        <v>15</v>
      </c>
      <c r="S6" s="15"/>
      <c r="T6" s="1"/>
      <c r="U6" s="16">
        <f t="shared" si="4"/>
        <v>983040</v>
      </c>
      <c r="V6">
        <f xml:space="preserve"> POWER(2,3)</f>
        <v>8</v>
      </c>
      <c r="W6">
        <f t="shared" si="5"/>
        <v>21662</v>
      </c>
      <c r="X6" s="94"/>
      <c r="Y6" s="94"/>
      <c r="Z6" s="94"/>
      <c r="AA6" s="94"/>
      <c r="AB6" s="94"/>
      <c r="BI6" s="1"/>
      <c r="BJ6" t="str">
        <f xml:space="preserve">  "time ("&amp;N7 &amp; " &amp;&amp; " &amp; N16&amp; " &amp;&amp; " &amp; N25&amp; " &amp;&amp; " &amp; Q7&amp; " &amp;&amp; " &amp; Q16&amp; " &amp;&amp; " &amp; Q25&amp; " &amp;&amp; " &amp; N79&amp; " &amp;&amp; " &amp; D25    &amp; ") 2&gt;&gt; Classical_To_" &amp; A8 &amp; ".txt"</f>
        <v>time (./polymult 3932160 32 16 48670 h8mod16. /home/Class_Number_Tabulation/h8mod16 1 0 2 0 1 1 0 2 1 1 1 0 2 1 1 &amp;&amp; ./polymult 3932160 32 16 48670 h4mod16. /home/Class_Number_Tabulation/h4mod16 1 0 2 1 1 1 0 2 0 1 1 0 2 0 1 &amp;&amp; ./polymult 7864320 32 32 90841 h3mod8. /home/Class_Number_Tabulation/h3mod8 1 0 1 1 1 1 0 1 1 1 1 0 1 1 1 &amp;&amp; mpirun -np 6 ./clgrp 62914560 32 8 16 h8mod16/h8mod16. /home/Class_Number_Tabulation &amp;&amp; mpirun -np 6 ./clgrp 62914560 32 4 16 h4mod16/h4mod16. /home/Class_Number_Tabulation &amp;&amp; mpirun -np 6 ./clgrp 62914560 32 3 8 h3mod8/h3mod8. /home/Class_Number_Tabulation &amp;&amp; mpirun -np 6 ./clgrp 62914560 32 7 8 null /home/Class_Number_Tabulation &amp;&amp; ./verify 62914560 32 /home/Class_Number_Tabulation) 2&gt;&gt; Classical_To_62914560.txt</v>
      </c>
    </row>
    <row r="7" spans="1:62">
      <c r="A7" s="106">
        <f xml:space="preserve"> POWER(2,20) *3 * 5</f>
        <v>15728640</v>
      </c>
      <c r="B7" s="107"/>
      <c r="C7" s="108"/>
      <c r="D7" s="18" t="str">
        <f t="shared" si="6"/>
        <v>s(2289)</v>
      </c>
      <c r="E7" s="19">
        <v>1680</v>
      </c>
      <c r="F7" s="39">
        <f xml:space="preserve"> 124/35</f>
        <v>3.5428571428571427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62914560</v>
      </c>
      <c r="N7" s="99" t="str">
        <f t="shared" si="1"/>
        <v>./polymult 3932160 32 16 48670 h8mod16. /home/Class_Number_Tabulation/h8mod16 1 0 2 0 1 1 0 2 1 1 1 0 2 1 1</v>
      </c>
      <c r="O7" s="99"/>
      <c r="P7" s="99"/>
      <c r="Q7" s="14" t="str">
        <f t="shared" si="2"/>
        <v>mpirun -np 6 ./clgrp 62914560 32 8 16 h8mod16/h8mod16. /home/Class_Number_Tabulation</v>
      </c>
      <c r="R7" s="15">
        <f t="shared" si="3"/>
        <v>15</v>
      </c>
      <c r="S7" s="15"/>
      <c r="T7" s="1"/>
      <c r="U7" s="16">
        <f t="shared" si="4"/>
        <v>3932160</v>
      </c>
      <c r="V7">
        <f xml:space="preserve"> POWER(2,4)</f>
        <v>16</v>
      </c>
      <c r="W7">
        <f t="shared" si="5"/>
        <v>48670</v>
      </c>
      <c r="X7" s="94"/>
      <c r="Y7" s="94"/>
      <c r="Z7" s="94"/>
      <c r="AA7" s="94"/>
      <c r="AB7" s="94"/>
      <c r="BI7" s="1"/>
    </row>
    <row r="8" spans="1:62">
      <c r="A8" s="106">
        <f xml:space="preserve"> POWER(2,22) *3 * 5</f>
        <v>62914560</v>
      </c>
      <c r="B8" s="107"/>
      <c r="C8" s="108"/>
      <c r="D8" s="18" t="str">
        <f t="shared" si="6"/>
        <v>s(4579)</v>
      </c>
      <c r="E8" s="19">
        <v>2520</v>
      </c>
      <c r="F8" s="39">
        <f xml:space="preserve"> 26/7</f>
        <v>3.7142857142857144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16492674416640</v>
      </c>
      <c r="N8" s="99" t="str">
        <f t="shared" si="1"/>
        <v>./polymult 1030792151040 4096 16384 49675027 h8mod16. /home/Class_Number_Tabulation/h8mod16 1 0 2 0 1 1 0 2 1 1 1 0 2 1 1</v>
      </c>
      <c r="O8" s="99"/>
      <c r="P8" s="99"/>
      <c r="Q8" s="14" t="str">
        <f t="shared" si="2"/>
        <v>mpirun -np 6 ./clgrp 16492674416640 4096 8 16 h8mod16/h8mod16. /home/Class_Number_Tabulation</v>
      </c>
      <c r="R8" s="15">
        <f t="shared" si="3"/>
        <v>30</v>
      </c>
      <c r="S8" s="15"/>
      <c r="T8" s="1"/>
      <c r="U8" s="16">
        <f t="shared" si="4"/>
        <v>1030792151040</v>
      </c>
      <c r="V8">
        <f xml:space="preserve"> POWER(2,14)</f>
        <v>16384</v>
      </c>
      <c r="W8">
        <f t="shared" si="5"/>
        <v>49675027</v>
      </c>
      <c r="X8" s="94"/>
      <c r="Y8" s="94"/>
      <c r="Z8" s="94"/>
      <c r="AA8" s="94"/>
      <c r="AB8" s="94"/>
      <c r="BI8" s="1"/>
    </row>
    <row r="9" spans="1:62">
      <c r="A9" s="124">
        <f xml:space="preserve"> POWER(2,40) *3 * 5</f>
        <v>16492674416640</v>
      </c>
      <c r="B9" s="125"/>
      <c r="C9" s="126"/>
      <c r="D9" s="18" t="str">
        <f t="shared" si="6"/>
        <v>s(2344687)</v>
      </c>
      <c r="E9" s="21">
        <v>2162160</v>
      </c>
      <c r="F9" s="40">
        <f xml:space="preserve"> 1984/429</f>
        <v>4.6247086247086244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2.2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1"/>
      <c r="BJ10" s="42" t="s">
        <v>138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/>
      <c r="H11" s="24"/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" t="s">
        <v>16</v>
      </c>
      <c r="S11" s="7"/>
      <c r="T11" s="1"/>
      <c r="U11" s="8" t="s">
        <v>17</v>
      </c>
      <c r="V11" s="9" t="s">
        <v>18</v>
      </c>
      <c r="W11" s="9" t="s">
        <v>19</v>
      </c>
      <c r="X11" s="9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"/>
      <c r="BJ11" t="str">
        <f t="shared" ref="BJ11:BJ16" si="7" xml:space="preserve">  "time (" &amp; N3&amp; " &amp;&amp; " &amp; N12&amp; " &amp;&amp; " &amp; N21&amp; " &amp;&amp; " &amp; N30 &amp; " &amp;&amp; " &amp;N39&amp; " &amp;&amp; " &amp; N48&amp; " &amp;&amp; " &amp; O48&amp; " &amp;&amp; " &amp; P48&amp; " &amp;&amp; " &amp; N57&amp; " &amp;&amp; " &amp; O57 &amp; " &amp;&amp; " &amp;P57 &amp; " &amp;&amp; " &amp;N66 &amp; " &amp;&amp; " &amp;O66 &amp; " &amp;&amp; " &amp;P66 &amp; " &amp;&amp; " &amp;Q3 &amp; " &amp;&amp; " &amp;Q12 &amp; " &amp;&amp; " &amp;Q21 &amp; " &amp;&amp; " &amp;Q30 &amp; " &amp;&amp; " &amp;Q39 &amp; " &amp;&amp; " &amp;Q48 &amp; " &amp;&amp; " &amp;Q57 &amp; " &amp;&amp; " &amp;Q66 &amp; " &amp;&amp; " &amp;N75 &amp; " &amp;&amp; " &amp;N84 &amp; " &amp;&amp; " &amp;N93    &amp; ") 2&gt;&gt; New_Formulas_To_" &amp; A4 &amp; ".txt"</f>
        <v>time (./polymult 15360 2 2 1860 h8mod16. /home/Class_Number_Tabulation/h8mod16 1 0 2 0 1 1 0 2 1 1 1 0 2 1 1 &amp;&amp; ./polymult 15360 2 2 1860 h4mod16. /home/Class_Number_Tabulation/h4mod16 1 0 2 1 1 1 0 2 0 1 1 0 2 0 1 &amp;&amp; ./polymult 30720 2 2 3382 h3mod8. /home/Class_Number_Tabulation/h3mod8 1 0 1 1 1 1 0 1 1 1 1 0 1 1 1 &amp;&amp; ./polymult 10240 2 2 3382 h7mod24. /home/Class_Number_Tabulation/h7mod24 1 0 1 1 1 1 0 1 1 3 1 0 1 1 1 1 0 4 1 3 1 0 4 0 1 2 1 4 2 3 1 0 4 1 1 &amp;&amp; ./polymult 10240 2 2 3382 h15mod24. /home/Class_Number_Tabulation/h15mod24 1 0 1 1 1 1 0 3 1 1 1 0 1 1 1 1 1 12 1 1 1 0 4 0 1 1 0 12 0 1 1 0 4 1 1 &amp;&amp; ./polymult 2048 2 2 3382 h23mod120PART1. /home/Class_Number_Tabulation/h23mod120 1 0 1 1 3 2 0 2 2 15 1 0 2 1 3 1 1 2 8 15 1 0 2 1 3 1 1 2 7 15 1 0 2 2 3 1 3 2 13 15 1 0 2 2 3 1 3 2 12 15 1 0 6 1 1 1 0 2 3 15 1 0 6 0 1  &amp;&amp; ./polymult 2048 2 2 3382 h23mod120PART2. /home/Class_Number_Tabulation/h23mod120 1 0 3 1 1 2 1 2 2 15 1 0 6 1 1 2 2 2 8 15 1 0 6 1 1 1 1 2 7 15 1 0 6 0 1 1 3 2 13 15 1 0 6 0 1  &amp;&amp; ./polyadd /home/Class_Number_Tabulation 23 120 &amp;&amp; ./polymult 2048 2 2 3382 h47mod120PART1. /home/Class_Number_Tabulation/h47mod120 1 0 1 1 3 2 1 2 4 15 1 0 2 1 3 2 3 2 14 15 1 0 2 1 3 2 0 2 1 15 1 0 2 2 3 2 2 2 11 15 1 0 2 2 3 2 1 2 6 15 1 0 6 1 1 1 1 2 9 15 1 0 6 0 1 &amp;&amp; ./polymult 2048 2 2 3382 h47mod120PART2. /home/Class_Number_Tabulation/h47mod120 1 0 3 1 1 4 1 2 4 15 1 0 6 1 1 4 4 2 14 15 1 0 6 1 1 2 0 2 1 15 1 0 6 1 1 2 2 2 11 15 1 0 6 0 1 &amp;&amp; ./polyadd /home/Class_Number_Tabulation 47 120 &amp;&amp; ./polymult 2048 2 2 3382 h95mod120PART1. /home/Class_Number_Tabulation/h95mod120 2 0 1 1 3 2 1 2 10 15 1 0 2 1 3 2 0 2 5 15 1 0 2 2 3 1 0 30 0 1 1 0 6 1 1 1 3 30 1 1 1 0 6 0 1 &amp;&amp; ./polymult 2048 2 2 3382 h95mod120PART2. /home/Class_Number_Tabulation/h95mod120 1 0 3 1 1 2 0 2 5 15 1 0 6 0 1 4 2 2 10 15 1 0 6 1 1 &amp;&amp; ./polyadd /home/Class_Number_Tabulation 95 120 &amp;&amp; mpirun -np 2 ./clgrp 245760 2 8 16 h8mod16/h8mod16. /home/Class_Number_Tabulation &amp;&amp; mpirun -np 2 ./clgrp 245760 2 4 16 h4mod16/h4mod16. /home/Class_Number_Tabulation &amp;&amp; mpirun -np 2 ./clgrp 245760 2 3 8 h3mod8/h3mod8. /home/Class_Number_Tabulation &amp;&amp; mpirun -np 2 ./clgrp 245760 2 7 24 h7mod24/h7mod24. /home/Class_Number_Tabulation &amp;&amp; mpirun -np 2 ./clgrp 245760 2 15 24 h15mod24/h15mod24. /home/Class_Number_Tabulation &amp;&amp; mpirun -np 2 ./clgrp 245760 2 23 120 h23mod120/h23mod120. /home/Class_Number_Tabulation &amp;&amp; mpirun -np 2 ./clgrp 245760 2 47 120 h47mod120/h47mod120. /home/Class_Number_Tabulation &amp;&amp; mpirun -np 2 ./clgrp 245760 2 95 120 h95mod120/h95mod120. /home/Class_Number_Tabulation &amp;&amp; mpirun -np 2 ./clgrp 245760 2 7 8 null /home/Class_Number_Tabulation &amp;&amp; mpirun -np 2 ./clgrp 245760 2 71 120 null /home/Class_Number_Tabulation &amp;&amp; mpirun -np 2 ./clgrp 245760 2 119 120 null /home/Class_Number_Tabulation) 2&gt;&gt; New_Formulas_To_245760.txt</v>
      </c>
    </row>
    <row r="12" spans="1:62" ht="18">
      <c r="A12" s="106">
        <f t="shared" ref="A12:A17" si="8">A4</f>
        <v>245760</v>
      </c>
      <c r="B12" s="107"/>
      <c r="C12" s="108"/>
      <c r="D12" s="25" t="s">
        <v>36</v>
      </c>
      <c r="E12" s="26">
        <v>2</v>
      </c>
      <c r="F12" s="27">
        <f xml:space="preserve"> POWER(2,ROW()-ROW($F$12)+1)</f>
        <v>2</v>
      </c>
      <c r="G12" s="27"/>
      <c r="H12" s="27"/>
      <c r="I12" s="1"/>
      <c r="J12" s="11" t="str">
        <f t="shared" ref="J12:J17" si="9" xml:space="preserve"> "h" &amp;K12 &amp; "mod" &amp;L12</f>
        <v>h4mod16</v>
      </c>
      <c r="K12" s="12">
        <v>4</v>
      </c>
      <c r="L12" s="12">
        <v>16</v>
      </c>
      <c r="M12" s="13">
        <f t="shared" ref="M12:M17" si="10" xml:space="preserve"> A4</f>
        <v>245760</v>
      </c>
      <c r="N12" s="99" t="str">
        <f t="shared" ref="N12:N17" si="11" xml:space="preserve"> "./polymult " &amp; U12 &amp;" " &amp;F12 &amp;" " &amp; V12 &amp;" " &amp; W12 &amp;" " &amp; J12 &amp;". " &amp; D12 &amp; "/" &amp; J12 &amp;" " &amp;$Z$13&amp;" " &amp; $AA$14&amp;" " &amp; $AB$14</f>
        <v>./polymult 15360 2 2 1860 h4mod16. /home/Class_Number_Tabulation/h4mod16 1 0 2 1 1 1 0 2 0 1 1 0 2 0 1</v>
      </c>
      <c r="O12" s="99"/>
      <c r="P12" s="99"/>
      <c r="Q12" s="14" t="str">
        <f t="shared" ref="Q12:Q17" si="12" xml:space="preserve"> "mpirun -np " &amp; E12 &amp; " ./clgrp " &amp;M12 &amp;" " &amp;F12 &amp;" " &amp;K12 &amp;" " &amp;L12 &amp;" " &amp;J12 &amp; "/" &amp;J12 &amp;". " &amp;D$12</f>
        <v>mpirun -np 2 ./clgrp 245760 2 4 16 h4mod16/h4mod16. /home/Class_Number_Tabulation</v>
      </c>
      <c r="R12" s="15">
        <f t="shared" ref="R12:R17" si="13" xml:space="preserve"> (U12 / (F12*V12))/512</f>
        <v>7.5</v>
      </c>
      <c r="S12" s="15"/>
      <c r="T12" s="1"/>
      <c r="U12" s="16">
        <f t="shared" ref="U12:U17" si="14" xml:space="preserve"> M12 / 16</f>
        <v>15360</v>
      </c>
      <c r="V12">
        <f xml:space="preserve"> POWER(2,1)</f>
        <v>2</v>
      </c>
      <c r="W12">
        <f t="shared" ref="W12:W17" si="15" xml:space="preserve"> FLOOR((($F4)*(1/PI())*(SQRT(M12))*(($G$4*LN(M12))+($H$4))),1)</f>
        <v>1860</v>
      </c>
      <c r="X12" s="94" t="str">
        <f xml:space="preserve"> J12</f>
        <v>h4mod16</v>
      </c>
      <c r="Y12" s="94" t="s">
        <v>37</v>
      </c>
      <c r="Z12" s="17" t="s">
        <v>38</v>
      </c>
      <c r="AA12" s="94" t="s">
        <v>39</v>
      </c>
      <c r="AB12" s="94"/>
      <c r="BI12" s="1"/>
      <c r="BJ12" t="str">
        <f t="shared" si="7"/>
        <v>time (./polymult 61440 2 4 4256 h8mod16. /home/Class_Number_Tabulation/h8mod16 1 0 2 0 1 1 0 2 1 1 1 0 2 1 1 &amp;&amp; ./polymult 61440 2 4 4256 h4mod16. /home/Class_Number_Tabulation/h4mod16 1 0 2 1 1 1 0 2 0 1 1 0 2 0 1 &amp;&amp; ./polymult 122880 2 8 7802 h3mod8. /home/Class_Number_Tabulation/h3mod8 1 0 1 1 1 1 0 1 1 1 1 0 1 1 1 &amp;&amp; ./polymult 40960 2 4 7802 h7mod24. /home/Class_Number_Tabulation/h7mod24 1 0 1 1 1 1 0 1 1 3 1 0 1 1 1 1 0 4 1 3 1 0 4 0 1 2 1 4 2 3 1 0 4 1 1 &amp;&amp; ./polymult 40960 2 4 7802 h15mod24. /home/Class_Number_Tabulation/h15mod24 1 0 1 1 1 1 0 3 1 1 1 0 1 1 1 1 1 12 1 1 1 0 4 0 1 1 0 12 0 1 1 0 4 1 1 &amp;&amp; ./polymult 8192 2 4 7802 h23mod120PART1. /home/Class_Number_Tabulation/h23mod120 1 0 1 1 3 2 0 2 2 15 1 0 2 1 3 1 1 2 8 15 1 0 2 1 3 1 1 2 7 15 1 0 2 2 3 1 3 2 13 15 1 0 2 2 3 1 3 2 12 15 1 0 6 1 1 1 0 2 3 15 1 0 6 0 1  &amp;&amp; ./polymult 8192 2 4 7802 h23mod120PART2. /home/Class_Number_Tabulation/h23mod120 1 0 3 1 1 2 1 2 2 15 1 0 6 1 1 2 2 2 8 15 1 0 6 1 1 1 1 2 7 15 1 0 6 0 1 1 3 2 13 15 1 0 6 0 1  &amp;&amp; ./polyadd /home/Class_Number_Tabulation 23 120 &amp;&amp; ./polymult 8192 2 4 7802 h47mod120PART1. /home/Class_Number_Tabulation/h47mod120 1 0 1 1 3 2 1 2 4 15 1 0 2 1 3 2 3 2 14 15 1 0 2 1 3 2 0 2 1 15 1 0 2 2 3 2 2 2 11 15 1 0 2 2 3 2 1 2 6 15 1 0 6 1 1 1 1 2 9 15 1 0 6 0 1 &amp;&amp; ./polymult 8192 2 4 7802 h47mod120PART2. /home/Class_Number_Tabulation/h47mod120 1 0 3 1 1 4 1 2 4 15 1 0 6 1 1 4 4 2 14 15 1 0 6 1 1 2 0 2 1 15 1 0 6 1 1 2 2 2 11 15 1 0 6 0 1 &amp;&amp; ./polyadd /home/Class_Number_Tabulation 47 120 &amp;&amp; ./polymult 8192 2 4 7802 h95mod120PART1. /home/Class_Number_Tabulation/h95mod120 2 0 1 1 3 2 1 2 10 15 1 0 2 1 3 2 0 2 5 15 1 0 2 2 3 1 0 30 0 1 1 0 6 1 1 1 3 30 1 1 1 0 6 0 1 &amp;&amp; ./polymult 8192 2 4 7802 h95mod120PART2. /home/Class_Number_Tabulation/h95mod120 1 0 3 1 1 2 0 2 5 15 1 0 6 0 1 4 2 2 10 15 1 0 6 1 1 &amp;&amp; ./polyadd /home/Class_Number_Tabulation 95 120 &amp;&amp; mpirun -np 2 ./clgrp 983040 2 8 16 h8mod16/h8mod16. /home/Class_Number_Tabulation &amp;&amp; mpirun -np 2 ./clgrp 983040 2 4 16 h4mod16/h4mod16. /home/Class_Number_Tabulation &amp;&amp; mpirun -np 2 ./clgrp 983040 2 3 8 h3mod8/h3mod8. /home/Class_Number_Tabulation &amp;&amp; mpirun -np 2 ./clgrp 983040 2 7 24 h7mod24/h7mod24. /home/Class_Number_Tabulation &amp;&amp; mpirun -np 2 ./clgrp 983040 2 15 24 h15mod24/h15mod24. /home/Class_Number_Tabulation &amp;&amp; mpirun -np 2 ./clgrp 983040 2 23 120 h23mod120/h23mod120. /home/Class_Number_Tabulation &amp;&amp; mpirun -np 2 ./clgrp 983040 2 47 120 h47mod120/h47mod120. /home/Class_Number_Tabulation &amp;&amp; mpirun -np 2 ./clgrp 983040 2 95 120 h95mod120/h95mod120. /home/Class_Number_Tabulation &amp;&amp; mpirun -np 2 ./clgrp 983040 2 7 8 null /home/Class_Number_Tabulation &amp;&amp; mpirun -np 2 ./clgrp 983040 2 71 120 null /home/Class_Number_Tabulation &amp;&amp; mpirun -np 2 ./clgrp 983040 2 119 120 null /home/Class_Number_Tabulation) 2&gt;&gt; New_Formulas_To_983040.txt</v>
      </c>
    </row>
    <row r="13" spans="1:62" ht="18">
      <c r="A13" s="106">
        <f t="shared" si="8"/>
        <v>983040</v>
      </c>
      <c r="B13" s="107"/>
      <c r="C13" s="108"/>
      <c r="D13" s="25" t="s">
        <v>36</v>
      </c>
      <c r="E13" s="29">
        <v>2</v>
      </c>
      <c r="F13" s="27">
        <v>2</v>
      </c>
      <c r="G13" s="27"/>
      <c r="H13" s="27"/>
      <c r="I13" s="1"/>
      <c r="J13" s="11" t="str">
        <f t="shared" si="9"/>
        <v>h4mod16</v>
      </c>
      <c r="K13" s="12">
        <v>4</v>
      </c>
      <c r="L13" s="12">
        <v>16</v>
      </c>
      <c r="M13" s="13">
        <f t="shared" si="10"/>
        <v>983040</v>
      </c>
      <c r="N13" s="99" t="str">
        <f t="shared" si="11"/>
        <v>./polymult 61440 2 4 4256 h4mod16. /home/Class_Number_Tabulation/h4mod16 1 0 2 1 1 1 0 2 0 1 1 0 2 0 1</v>
      </c>
      <c r="O13" s="99"/>
      <c r="P13" s="99"/>
      <c r="Q13" s="14" t="str">
        <f t="shared" si="12"/>
        <v>mpirun -np 2 ./clgrp 983040 2 4 16 h4mod16/h4mod16. /home/Class_Number_Tabulation</v>
      </c>
      <c r="R13" s="15">
        <f t="shared" si="13"/>
        <v>15</v>
      </c>
      <c r="S13" s="15"/>
      <c r="T13" s="1"/>
      <c r="U13" s="16">
        <f t="shared" si="14"/>
        <v>61440</v>
      </c>
      <c r="V13">
        <f xml:space="preserve"> POWER(2,2)</f>
        <v>4</v>
      </c>
      <c r="W13">
        <f t="shared" si="15"/>
        <v>4256</v>
      </c>
      <c r="X13" s="94"/>
      <c r="Y13" s="94"/>
      <c r="Z13" s="94" t="s">
        <v>31</v>
      </c>
      <c r="AA13" s="17" t="s">
        <v>40</v>
      </c>
      <c r="AB13" s="17" t="s">
        <v>40</v>
      </c>
      <c r="BI13" s="1"/>
      <c r="BJ13" t="str">
        <f t="shared" si="7"/>
        <v>time (./polymult 245760 8 4 9731 h8mod16. /home/Class_Number_Tabulation/h8mod16 1 0 2 0 1 1 0 2 1 1 1 0 2 1 1 &amp;&amp; ./polymult 245760 8 4 9731 h4mod16. /home/Class_Number_Tabulation/h4mod16 1 0 2 1 1 1 0 2 0 1 1 0 2 0 1 &amp;&amp; ./polymult 491520 8 8 17963 h3mod8. /home/Class_Number_Tabulation/h3mod8 1 0 1 1 1 1 0 1 1 1 1 0 1 1 1 &amp;&amp; ./polymult 163840 8 4 17963 h7mod24. /home/Class_Number_Tabulation/h7mod24 1 0 1 1 1 1 0 1 1 3 1 0 1 1 1 1 0 4 1 3 1 0 4 0 1 2 1 4 2 3 1 0 4 1 1 &amp;&amp; ./polymult 163840 8 4 17963 h15mod24. /home/Class_Number_Tabulation/h15mod24 1 0 1 1 1 1 0 3 1 1 1 0 1 1 1 1 1 12 1 1 1 0 4 0 1 1 0 12 0 1 1 0 4 1 1 &amp;&amp; ./polymult 32768 8 4 17963 h23mod120PART1. /home/Class_Number_Tabulation/h23mod120 1 0 1 1 3 2 0 2 2 15 1 0 2 1 3 1 1 2 8 15 1 0 2 1 3 1 1 2 7 15 1 0 2 2 3 1 3 2 13 15 1 0 2 2 3 1 3 2 12 15 1 0 6 1 1 1 0 2 3 15 1 0 6 0 1  &amp;&amp; ./polymult 32768 8 4 17963 h23mod120PART2. /home/Class_Number_Tabulation/h23mod120 1 0 3 1 1 2 1 2 2 15 1 0 6 1 1 2 2 2 8 15 1 0 6 1 1 1 1 2 7 15 1 0 6 0 1 1 3 2 13 15 1 0 6 0 1  &amp;&amp; ./polyadd /home/Class_Number_Tabulation 23 120 &amp;&amp; ./polymult 32768 8 4 17963 h47mod120PART1. /home/Class_Number_Tabulation/h47mod120 1 0 1 1 3 2 1 2 4 15 1 0 2 1 3 2 3 2 14 15 1 0 2 1 3 2 0 2 1 15 1 0 2 2 3 2 2 2 11 15 1 0 2 2 3 2 1 2 6 15 1 0 6 1 1 1 1 2 9 15 1 0 6 0 1 &amp;&amp; ./polymult 32768 8 4 17963 h47mod120PART2. /home/Class_Number_Tabulation/h47mod120 1 0 3 1 1 4 1 2 4 15 1 0 6 1 1 4 4 2 14 15 1 0 6 1 1 2 0 2 1 15 1 0 6 1 1 2 2 2 11 15 1 0 6 0 1 &amp;&amp; ./polyadd /home/Class_Number_Tabulation 47 120 &amp;&amp; ./polymult 32768 8 4 17963 h95mod120PART1. /home/Class_Number_Tabulation/h95mod120 2 0 1 1 3 2 1 2 10 15 1 0 2 1 3 2 0 2 5 15 1 0 2 2 3 1 0 30 0 1 1 0 6 1 1 1 3 30 1 1 1 0 6 0 1 &amp;&amp; ./polymult 32768 8 4 17963 h95mod120PART2. /home/Class_Number_Tabulation/h95mod120 1 0 3 1 1 2 0 2 5 15 1 0 6 0 1 4 2 2 10 15 1 0 6 1 1 &amp;&amp; ./polyadd /home/Class_Number_Tabulation 95 120 &amp;&amp; mpirun -np 6 ./clgrp 3932160 8 8 16 h8mod16/h8mod16. /home/Class_Number_Tabulation &amp;&amp; mpirun -np 6 ./clgrp 3932160 8 4 16 h4mod16/h4mod16. /home/Class_Number_Tabulation &amp;&amp; mpirun -np 6 ./clgrp 3932160 8 3 8 h3mod8/h3mod8. /home/Class_Number_Tabulation &amp;&amp; mpirun -np 6 ./clgrp 3932160 8 7 24 h7mod24/h7mod24. /home/Class_Number_Tabulation &amp;&amp; mpirun -np 6 ./clgrp 3932160 8 15 24 h15mod24/h15mod24. /home/Class_Number_Tabulation &amp;&amp; mpirun -np 6 ./clgrp 3932160 8 23 120 h23mod120/h23mod120. /home/Class_Number_Tabulation &amp;&amp; mpirun -np 6 ./clgrp 3932160 8 47 120 h47mod120/h47mod120. /home/Class_Number_Tabulation &amp;&amp; mpirun -np 6 ./clgrp 3932160 8 95 120 h95mod120/h95mod120. /home/Class_Number_Tabulation &amp;&amp; mpirun -np 6 ./clgrp 3932160 8 7 8 null /home/Class_Number_Tabulation &amp;&amp; mpirun -np 6 ./clgrp 3932160 8 71 120 null /home/Class_Number_Tabulation &amp;&amp; mpirun -np 6 ./clgrp 3932160 8 119 120 null /home/Class_Number_Tabulation) 2&gt;&gt; New_Formulas_To_3932160.txt</v>
      </c>
    </row>
    <row r="14" spans="1:62">
      <c r="A14" s="106">
        <f t="shared" si="8"/>
        <v>3932160</v>
      </c>
      <c r="B14" s="107"/>
      <c r="C14" s="108"/>
      <c r="D14" s="25" t="s">
        <v>36</v>
      </c>
      <c r="E14" s="29">
        <v>6</v>
      </c>
      <c r="F14" s="27">
        <f xml:space="preserve"> POWER(2,ROW()-ROW($F$12)+1)</f>
        <v>8</v>
      </c>
      <c r="G14" s="27"/>
      <c r="H14" s="27"/>
      <c r="I14" s="1"/>
      <c r="J14" s="11" t="str">
        <f t="shared" si="9"/>
        <v>h4mod16</v>
      </c>
      <c r="K14" s="12">
        <v>4</v>
      </c>
      <c r="L14" s="12">
        <v>16</v>
      </c>
      <c r="M14" s="13">
        <f t="shared" si="10"/>
        <v>3932160</v>
      </c>
      <c r="N14" s="99" t="str">
        <f t="shared" si="11"/>
        <v>./polymult 245760 8 4 9731 h4mod16. /home/Class_Number_Tabulation/h4mod16 1 0 2 1 1 1 0 2 0 1 1 0 2 0 1</v>
      </c>
      <c r="O14" s="99"/>
      <c r="P14" s="99"/>
      <c r="Q14" s="14" t="str">
        <f t="shared" si="12"/>
        <v>mpirun -np 6 ./clgrp 3932160 8 4 16 h4mod16/h4mod16. /home/Class_Number_Tabulation</v>
      </c>
      <c r="R14" s="15">
        <f t="shared" si="13"/>
        <v>15</v>
      </c>
      <c r="S14" s="15"/>
      <c r="T14" s="1"/>
      <c r="U14" s="16">
        <f t="shared" si="14"/>
        <v>245760</v>
      </c>
      <c r="V14">
        <f xml:space="preserve"> POWER(2,2)</f>
        <v>4</v>
      </c>
      <c r="W14">
        <f t="shared" si="15"/>
        <v>9731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t="shared" si="7"/>
        <v>time (./polymult 983040 16 8 21662 h8mod16. /home/Class_Number_Tabulation/h8mod16 1 0 2 0 1 1 0 2 1 1 1 0 2 1 1 &amp;&amp; ./polymult 983040 16 8 21662 h4mod16. /home/Class_Number_Tabulation/h4mod16 1 0 2 1 1 1 0 2 0 1 1 0 2 0 1 &amp;&amp; ./polymult 1966080 16 16 40224 h3mod8. /home/Class_Number_Tabulation/h3mod8 1 0 1 1 1 1 0 1 1 1 1 0 1 1 1 &amp;&amp; ./polymult 655360 16 8 40224 h7mod24. /home/Class_Number_Tabulation/h7mod24 1 0 1 1 1 1 0 1 1 3 1 0 1 1 1 1 0 4 1 3 1 0 4 0 1 2 1 4 2 3 1 0 4 1 1 &amp;&amp; ./polymult 655360 16 8 40224 h15mod24. /home/Class_Number_Tabulation/h15mod24 1 0 1 1 1 1 0 3 1 1 1 0 1 1 1 1 1 12 1 1 1 0 4 0 1 1 0 12 0 1 1 0 4 1 1 &amp;&amp; ./polymult 131072 16 8 40224 h23mod120PART1. /home/Class_Number_Tabulation/h23mod120 1 0 1 1 3 2 0 2 2 15 1 0 2 1 3 1 1 2 8 15 1 0 2 1 3 1 1 2 7 15 1 0 2 2 3 1 3 2 13 15 1 0 2 2 3 1 3 2 12 15 1 0 6 1 1 1 0 2 3 15 1 0 6 0 1  &amp;&amp; ./polymult 131072 16 8 40224 h23mod120PART2. /home/Class_Number_Tabulation/h23mod120 1 0 3 1 1 2 1 2 2 15 1 0 6 1 1 2 2 2 8 15 1 0 6 1 1 1 1 2 7 15 1 0 6 0 1 1 3 2 13 15 1 0 6 0 1  &amp;&amp; ./polyadd /home/Class_Number_Tabulation 23 120 &amp;&amp; ./polymult 131072 16 8 40224 h47mod120PART1. /home/Class_Number_Tabulation/h47mod120 1 0 1 1 3 2 1 2 4 15 1 0 2 1 3 2 3 2 14 15 1 0 2 1 3 2 0 2 1 15 1 0 2 2 3 2 2 2 11 15 1 0 2 2 3 2 1 2 6 15 1 0 6 1 1 1 1 2 9 15 1 0 6 0 1 &amp;&amp; ./polymult 131072 16 8 40224 h47mod120PART2. /home/Class_Number_Tabulation/h47mod120 1 0 3 1 1 4 1 2 4 15 1 0 6 1 1 4 4 2 14 15 1 0 6 1 1 2 0 2 1 15 1 0 6 1 1 2 2 2 11 15 1 0 6 0 1 &amp;&amp; ./polyadd /home/Class_Number_Tabulation 47 120 &amp;&amp; ./polymult 131072 16 8 40224 h95mod120PART1. /home/Class_Number_Tabulation/h95mod120 2 0 1 1 3 2 1 2 10 15 1 0 2 1 3 2 0 2 5 15 1 0 2 2 3 1 0 30 0 1 1 0 6 1 1 1 3 30 1 1 1 0 6 0 1 &amp;&amp; ./polymult 131072 16 8 40224 h95mod120PART2. /home/Class_Number_Tabulation/h95mod120 1 0 3 1 1 2 0 2 5 15 1 0 6 0 1 4 2 2 10 15 1 0 6 1 1 &amp;&amp; ./polyadd /home/Class_Number_Tabulation 95 120 &amp;&amp; mpirun -np 6 ./clgrp 15728640 16 8 16 h8mod16/h8mod16. /home/Class_Number_Tabulation &amp;&amp; mpirun -np 6 ./clgrp 15728640 16 4 16 h4mod16/h4mod16. /home/Class_Number_Tabulation &amp;&amp; mpirun -np 6 ./clgrp 15728640 16 3 8 h3mod8/h3mod8. /home/Class_Number_Tabulation &amp;&amp; mpirun -np 6 ./clgrp 15728640 16 7 24 h7mod24/h7mod24. /home/Class_Number_Tabulation &amp;&amp; mpirun -np 6 ./clgrp 15728640 16 15 24 h15mod24/h15mod24. /home/Class_Number_Tabulation &amp;&amp; mpirun -np 6 ./clgrp 15728640 16 23 120 h23mod120/h23mod120. /home/Class_Number_Tabulation &amp;&amp; mpirun -np 6 ./clgrp 15728640 16 47 120 h47mod120/h47mod120. /home/Class_Number_Tabulation &amp;&amp; mpirun -np 6 ./clgrp 15728640 16 95 120 h95mod120/h95mod120. /home/Class_Number_Tabulation &amp;&amp; mpirun -np 6 ./clgrp 15728640 16 7 8 null /home/Class_Number_Tabulation &amp;&amp; mpirun -np 6 ./clgrp 15728640 16 71 120 null /home/Class_Number_Tabulation &amp;&amp; mpirun -np 6 ./clgrp 15728640 16 119 120 null /home/Class_Number_Tabulation) 2&gt;&gt; New_Formulas_To_15728640.txt</v>
      </c>
    </row>
    <row r="15" spans="1:62">
      <c r="A15" s="106">
        <f t="shared" si="8"/>
        <v>15728640</v>
      </c>
      <c r="B15" s="107"/>
      <c r="C15" s="108"/>
      <c r="D15" s="25" t="s">
        <v>36</v>
      </c>
      <c r="E15" s="29">
        <v>6</v>
      </c>
      <c r="F15" s="27">
        <f xml:space="preserve"> POWER(2,ROW()-ROW($F$12)+1)</f>
        <v>16</v>
      </c>
      <c r="G15" s="27"/>
      <c r="H15" s="27"/>
      <c r="I15" s="1"/>
      <c r="J15" s="11" t="str">
        <f t="shared" si="9"/>
        <v>h4mod16</v>
      </c>
      <c r="K15" s="12">
        <v>4</v>
      </c>
      <c r="L15" s="12">
        <v>16</v>
      </c>
      <c r="M15" s="13">
        <f t="shared" si="10"/>
        <v>15728640</v>
      </c>
      <c r="N15" s="99" t="str">
        <f t="shared" si="11"/>
        <v>./polymult 983040 16 8 21662 h4mod16. /home/Class_Number_Tabulation/h4mod16 1 0 2 1 1 1 0 2 0 1 1 0 2 0 1</v>
      </c>
      <c r="O15" s="99"/>
      <c r="P15" s="99"/>
      <c r="Q15" s="14" t="str">
        <f t="shared" si="12"/>
        <v>mpirun -np 6 ./clgrp 15728640 16 4 16 h4mod16/h4mod16. /home/Class_Number_Tabulation</v>
      </c>
      <c r="R15" s="15">
        <f t="shared" si="13"/>
        <v>15</v>
      </c>
      <c r="S15" s="15"/>
      <c r="T15" s="1"/>
      <c r="U15" s="16">
        <f t="shared" si="14"/>
        <v>983040</v>
      </c>
      <c r="V15">
        <f xml:space="preserve"> POWER(2,3)</f>
        <v>8</v>
      </c>
      <c r="W15">
        <f t="shared" si="15"/>
        <v>21662</v>
      </c>
      <c r="X15" s="94"/>
      <c r="Y15" s="94"/>
      <c r="Z15" s="94"/>
      <c r="AA15" s="94"/>
      <c r="AB15" s="94"/>
      <c r="BI15" s="1"/>
      <c r="BJ15" t="str">
        <f t="shared" si="7"/>
        <v>time (./polymult 3932160 32 16 48670 h8mod16. /home/Class_Number_Tabulation/h8mod16 1 0 2 0 1 1 0 2 1 1 1 0 2 1 1 &amp;&amp; ./polymult 3932160 32 16 48670 h4mod16. /home/Class_Number_Tabulation/h4mod16 1 0 2 1 1 1 0 2 0 1 1 0 2 0 1 &amp;&amp; ./polymult 7864320 32 32 90841 h3mod8. /home/Class_Number_Tabulation/h3mod8 1 0 1 1 1 1 0 1 1 1 1 0 1 1 1 &amp;&amp; ./polymult 2621440 32 16 90841 h7mod24. /home/Class_Number_Tabulation/h7mod24 1 0 1 1 1 1 0 1 1 3 1 0 1 1 1 1 0 4 1 3 1 0 4 0 1 2 1 4 2 3 1 0 4 1 1 &amp;&amp; ./polymult 2621440 32 16 90841 h15mod24. /home/Class_Number_Tabulation/h15mod24 1 0 1 1 1 1 0 3 1 1 1 0 1 1 1 1 1 12 1 1 1 0 4 0 1 1 0 12 0 1 1 0 4 1 1 &amp;&amp; ./polymult 524288 32 16 90841 h23mod120PART1. /home/Class_Number_Tabulation/h23mod120 1 0 1 1 3 2 0 2 2 15 1 0 2 1 3 1 1 2 8 15 1 0 2 1 3 1 1 2 7 15 1 0 2 2 3 1 3 2 13 15 1 0 2 2 3 1 3 2 12 15 1 0 6 1 1 1 0 2 3 15 1 0 6 0 1  &amp;&amp; ./polymult 524288 32 16 90841 h23mod120PART2. /home/Class_Number_Tabulation/h23mod120 1 0 3 1 1 2 1 2 2 15 1 0 6 1 1 2 2 2 8 15 1 0 6 1 1 1 1 2 7 15 1 0 6 0 1 1 3 2 13 15 1 0 6 0 1  &amp;&amp; ./polyadd /home/Class_Number_Tabulation 23 120 &amp;&amp; ./polymult 524288 32 16 90841 h47mod120PART1. /home/Class_Number_Tabulation/h47mod120 1 0 1 1 3 2 1 2 4 15 1 0 2 1 3 2 3 2 14 15 1 0 2 1 3 2 0 2 1 15 1 0 2 2 3 2 2 2 11 15 1 0 2 2 3 2 1 2 6 15 1 0 6 1 1 1 1 2 9 15 1 0 6 0 1 &amp;&amp; ./polymult 524288 32 16 90841 h47mod120PART2. /home/Class_Number_Tabulation/h47mod120 1 0 3 1 1 4 1 2 4 15 1 0 6 1 1 4 4 2 14 15 1 0 6 1 1 2 0 2 1 15 1 0 6 1 1 2 2 2 11 15 1 0 6 0 1 &amp;&amp; ./polyadd /home/Class_Number_Tabulation 47 120 &amp;&amp; ./polymult 524288 32 16 90841 h95mod120PART1. /home/Class_Number_Tabulation/h95mod120 2 0 1 1 3 2 1 2 10 15 1 0 2 1 3 2 0 2 5 15 1 0 2 2 3 1 0 30 0 1 1 0 6 1 1 1 3 30 1 1 1 0 6 0 1 &amp;&amp; ./polymult 524288 32 16 90841 h95mod120PART2. /home/Class_Number_Tabulation/h95mod120 1 0 3 1 1 2 0 2 5 15 1 0 6 0 1 4 2 2 10 15 1 0 6 1 1 &amp;&amp; ./polyadd /home/Class_Number_Tabulation 95 120 &amp;&amp; mpirun -np 6 ./clgrp 62914560 32 8 16 h8mod16/h8mod16. /home/Class_Number_Tabulation &amp;&amp; mpirun -np 6 ./clgrp 62914560 32 4 16 h4mod16/h4mod16. /home/Class_Number_Tabulation &amp;&amp; mpirun -np 6 ./clgrp 62914560 32 3 8 h3mod8/h3mod8. /home/Class_Number_Tabulation &amp;&amp; mpirun -np 6 ./clgrp 62914560 32 7 24 h7mod24/h7mod24. /home/Class_Number_Tabulation &amp;&amp; mpirun -np 6 ./clgrp 62914560 32 15 24 h15mod24/h15mod24. /home/Class_Number_Tabulation &amp;&amp; mpirun -np 6 ./clgrp 62914560 32 23 120 h23mod120/h23mod120. /home/Class_Number_Tabulation &amp;&amp; mpirun -np 6 ./clgrp 62914560 32 47 120 h47mod120/h47mod120. /home/Class_Number_Tabulation &amp;&amp; mpirun -np 6 ./clgrp 62914560 32 95 120 h95mod120/h95mod120. /home/Class_Number_Tabulation &amp;&amp; mpirun -np 6 ./clgrp 62914560 32 7 8 null /home/Class_Number_Tabulation &amp;&amp; mpirun -np 6 ./clgrp 62914560 32 71 120 null /home/Class_Number_Tabulation &amp;&amp; mpirun -np 6 ./clgrp 62914560 32 119 120 null /home/Class_Number_Tabulation) 2&gt;&gt; New_Formulas_To_62914560.txt</v>
      </c>
    </row>
    <row r="16" spans="1:62">
      <c r="A16" s="106">
        <f t="shared" si="8"/>
        <v>62914560</v>
      </c>
      <c r="B16" s="107"/>
      <c r="C16" s="108"/>
      <c r="D16" s="25" t="s">
        <v>36</v>
      </c>
      <c r="E16" s="29">
        <v>6</v>
      </c>
      <c r="F16" s="27">
        <f xml:space="preserve"> POWER(2,ROW()-ROW($F$12)+1)</f>
        <v>32</v>
      </c>
      <c r="G16" s="27"/>
      <c r="H16" s="27"/>
      <c r="I16" s="1"/>
      <c r="J16" s="11" t="str">
        <f t="shared" si="9"/>
        <v>h4mod16</v>
      </c>
      <c r="K16" s="12">
        <v>4</v>
      </c>
      <c r="L16" s="12">
        <v>16</v>
      </c>
      <c r="M16" s="13">
        <f t="shared" si="10"/>
        <v>62914560</v>
      </c>
      <c r="N16" s="99" t="str">
        <f t="shared" si="11"/>
        <v>./polymult 3932160 32 16 48670 h4mod16. /home/Class_Number_Tabulation/h4mod16 1 0 2 1 1 1 0 2 0 1 1 0 2 0 1</v>
      </c>
      <c r="O16" s="99"/>
      <c r="P16" s="99"/>
      <c r="Q16" s="14" t="str">
        <f t="shared" si="12"/>
        <v>mpirun -np 6 ./clgrp 62914560 32 4 16 h4mod16/h4mod16. /home/Class_Number_Tabulation</v>
      </c>
      <c r="R16" s="15">
        <f t="shared" si="13"/>
        <v>15</v>
      </c>
      <c r="S16" s="15"/>
      <c r="T16" s="1"/>
      <c r="U16" s="16">
        <f t="shared" si="14"/>
        <v>3932160</v>
      </c>
      <c r="V16">
        <f xml:space="preserve"> POWER(2,4)</f>
        <v>16</v>
      </c>
      <c r="W16">
        <f t="shared" si="15"/>
        <v>48670</v>
      </c>
      <c r="X16" s="94"/>
      <c r="Y16" s="94"/>
      <c r="Z16" s="94"/>
      <c r="AA16" s="94"/>
      <c r="AB16" s="94"/>
      <c r="BI16" s="1"/>
      <c r="BJ16" t="str">
        <f t="shared" si="7"/>
        <v>time (./polymult 1030792151040 4096 16384 49675027 h8mod16. /home/Class_Number_Tabulation/h8mod16 1 0 2 0 1 1 0 2 1 1 1 0 2 1 1 &amp;&amp; ./polymult 1030792151040 4096 16384 49675027 h4mod16. /home/Class_Number_Tabulation/h4mod16 1 0 2 1 1 1 0 2 0 1 1 0 2 0 1 &amp;&amp; ./polymult 2061584302080 4096 32768 95206191 h3mod8. /home/Class_Number_Tabulation/h3mod8 1 0 1 1 1 1 0 1 1 1 1 0 1 1 1 &amp;&amp; ./polymult 687194767360 4096 16384 95206191 h7mod24. /home/Class_Number_Tabulation/h7mod24 1 0 1 1 1 1 0 1 1 3 1 0 1 1 1 1 0 4 1 3 1 0 4 0 1 2 1 4 2 3 1 0 4 1 1 &amp;&amp; ./polymult 687194767360 4096 16384 95206191 h15mod24. /home/Class_Number_Tabulation/h15mod24 1 0 1 1 1 1 0 3 1 1 1 0 1 1 1 1 1 12 1 1 1 0 4 0 1 1 0 12 0 1 1 0 4 1 1 &amp;&amp; ./polymult 137438953472 4096 16384 95206191 h23mod120PART1. /home/Class_Number_Tabulation/h23mod120 1 0 1 1 3 2 0 2 2 15 1 0 2 1 3 1 1 2 8 15 1 0 2 1 3 1 1 2 7 15 1 0 2 2 3 1 3 2 13 15 1 0 2 2 3 1 3 2 12 15 1 0 6 1 1 1 0 2 3 15 1 0 6 0 1  &amp;&amp; ./polymult 137438953472 4096 16384 95206191 h23mod120PART2. /home/Class_Number_Tabulation/h23mod120 1 0 3 1 1 2 1 2 2 15 1 0 6 1 1 2 2 2 8 15 1 0 6 1 1 1 1 2 7 15 1 0 6 0 1 1 3 2 13 15 1 0 6 0 1  &amp;&amp; ./polyadd /home/Class_Number_Tabulation 23 120 &amp;&amp; ./polymult 137438953472 4096 16384 95206191 h47mod120PART1. /home/Class_Number_Tabulation/h47mod120 1 0 1 1 3 2 1 2 4 15 1 0 2 1 3 2 3 2 14 15 1 0 2 1 3 2 0 2 1 15 1 0 2 2 3 2 2 2 11 15 1 0 2 2 3 2 1 2 6 15 1 0 6 1 1 1 1 2 9 15 1 0 6 0 1 &amp;&amp; ./polymult 137438953472 4096 16384 95206191 h47mod120PART2. /home/Class_Number_Tabulation/h47mod120 1 0 3 1 1 4 1 2 4 15 1 0 6 1 1 4 4 2 14 15 1 0 6 1 1 2 0 2 1 15 1 0 6 1 1 2 2 2 11 15 1 0 6 0 1 &amp;&amp; ./polyadd /home/Class_Number_Tabulation 47 120 &amp;&amp; ./polymult 137438953472 4096 16384 95206191 h95mod120PART1. /home/Class_Number_Tabulation/h95mod120 2 0 1 1 3 2 1 2 10 15 1 0 2 1 3 2 0 2 5 15 1 0 2 2 3 1 0 30 0 1 1 0 6 1 1 1 3 30 1 1 1 0 6 0 1 &amp;&amp; ./polymult 137438953472 4096 16384 95206191 h95mod120PART2. /home/Class_Number_Tabulation/h95mod120 1 0 3 1 1 2 0 2 5 15 1 0 6 0 1 4 2 2 10 15 1 0 6 1 1 &amp;&amp; ./polyadd /home/Class_Number_Tabulation 95 120 &amp;&amp; mpirun -np 6 ./clgrp 16492674416640 4096 8 16 h8mod16/h8mod16. /home/Class_Number_Tabulation &amp;&amp; mpirun -np 6 ./clgrp 16492674416640 4096 4 16 h4mod16/h4mod16. /home/Class_Number_Tabulation &amp;&amp; mpirun -np 6 ./clgrp 16492674416640 4096 3 8 h3mod8/h3mod8. /home/Class_Number_Tabulation &amp;&amp; mpirun -np 6 ./clgrp 16492674416640 4096 7 24 h7mod24/h7mod24. /home/Class_Number_Tabulation &amp;&amp; mpirun -np 6 ./clgrp 16492674416640 4096 15 24 h15mod24/h15mod24. /home/Class_Number_Tabulation &amp;&amp; mpirun -np 6 ./clgrp 16492674416640 4096 23 120 h23mod120/h23mod120. /home/Class_Number_Tabulation &amp;&amp; mpirun -np 6 ./clgrp 16492674416640 4096 47 120 h47mod120/h47mod120. /home/Class_Number_Tabulation &amp;&amp; mpirun -np 6 ./clgrp 16492674416640 4096 95 120 h95mod120/h95mod120. /home/Class_Number_Tabulation &amp;&amp; mpirun -np 6 ./clgrp 16492674416640 4096 7 8 null /home/Class_Number_Tabulation &amp;&amp; mpirun -np 6 ./clgrp 16492674416640 4096 71 120 null /home/Class_Number_Tabulation &amp;&amp; mpirun -np 6 ./clgrp 16492674416640 4096 119 120 null /home/Class_Number_Tabulation) 2&gt;&gt; New_Formulas_To_16492674416640.txt</v>
      </c>
    </row>
    <row r="17" spans="1:62">
      <c r="A17" s="124">
        <f t="shared" si="8"/>
        <v>16492674416640</v>
      </c>
      <c r="B17" s="125"/>
      <c r="C17" s="126"/>
      <c r="D17" s="25" t="s">
        <v>36</v>
      </c>
      <c r="E17" s="29">
        <v>6</v>
      </c>
      <c r="F17" s="27">
        <f xml:space="preserve"> POWER(2,12)</f>
        <v>4096</v>
      </c>
      <c r="G17" s="27"/>
      <c r="H17" s="27"/>
      <c r="I17" s="1"/>
      <c r="J17" s="11" t="str">
        <f t="shared" si="9"/>
        <v>h4mod16</v>
      </c>
      <c r="K17" s="12">
        <v>4</v>
      </c>
      <c r="L17" s="12">
        <v>16</v>
      </c>
      <c r="M17" s="13">
        <f t="shared" si="10"/>
        <v>16492674416640</v>
      </c>
      <c r="N17" s="99" t="str">
        <f t="shared" si="11"/>
        <v>./polymult 1030792151040 4096 16384 49675027 h4mod16. /home/Class_Number_Tabulation/h4mod16 1 0 2 1 1 1 0 2 0 1 1 0 2 0 1</v>
      </c>
      <c r="O17" s="99"/>
      <c r="P17" s="99"/>
      <c r="Q17" s="14" t="str">
        <f t="shared" si="12"/>
        <v>mpirun -np 6 ./clgrp 16492674416640 4096 4 16 h4mod16/h4mod16. /home/Class_Number_Tabulation</v>
      </c>
      <c r="R17" s="15">
        <f t="shared" si="13"/>
        <v>30</v>
      </c>
      <c r="S17" s="15"/>
      <c r="T17" s="1"/>
      <c r="U17" s="16">
        <f t="shared" si="14"/>
        <v>1030792151040</v>
      </c>
      <c r="V17">
        <f xml:space="preserve"> POWER(2,14)</f>
        <v>16384</v>
      </c>
      <c r="W17">
        <f t="shared" si="15"/>
        <v>49675027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1"/>
      <c r="BJ19" s="43" t="s">
        <v>139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" t="s">
        <v>16</v>
      </c>
      <c r="S20" s="7"/>
      <c r="T20" s="1"/>
      <c r="U20" s="8" t="s">
        <v>42</v>
      </c>
      <c r="V20" s="9" t="s">
        <v>18</v>
      </c>
      <c r="W20" s="9" t="s">
        <v>19</v>
      </c>
      <c r="X20" s="9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"/>
      <c r="BJ20" t="s">
        <v>67</v>
      </c>
    </row>
    <row r="21" spans="1:62" ht="18">
      <c r="A21" s="103">
        <f t="shared" ref="A21:A26" si="16">A4</f>
        <v>245760</v>
      </c>
      <c r="B21" s="104"/>
      <c r="C21" s="105"/>
      <c r="D21" s="106" t="str">
        <f t="shared" ref="D21:D26" si="17" xml:space="preserve"> "./verify " &amp;A21 &amp; " "&amp;F12 &amp; " " &amp;D12</f>
        <v>./verify 245760 2 /home/Class_Number_Tabulation</v>
      </c>
      <c r="E21" s="107"/>
      <c r="F21" s="107"/>
      <c r="G21" s="107"/>
      <c r="H21" s="108"/>
      <c r="I21" s="1"/>
      <c r="J21" s="11" t="str">
        <f t="shared" ref="J21:J26" si="18" xml:space="preserve"> "h" &amp;K21 &amp; "mod" &amp;L21</f>
        <v>h3mod8</v>
      </c>
      <c r="K21" s="12">
        <v>3</v>
      </c>
      <c r="L21" s="12">
        <v>8</v>
      </c>
      <c r="M21" s="13">
        <f t="shared" ref="M21:M26" si="19" xml:space="preserve"> A4</f>
        <v>245760</v>
      </c>
      <c r="N21" s="99" t="str">
        <f t="shared" ref="N21:N26" si="20" xml:space="preserve"> "./polymult " &amp; U21 &amp;" " &amp;F12 &amp;" " &amp; V21 &amp;" " &amp; W21 &amp;" " &amp; J21 &amp;". " &amp; D12 &amp; "/" &amp; J21 &amp;" " &amp;$Z$22&amp;" " &amp; $AA$22&amp;" " &amp; $AB$22</f>
        <v>./polymult 30720 2 2 3382 h3mod8. /home/Class_Number_Tabulation/h3mod8 1 0 1 1 1 1 0 1 1 1 1 0 1 1 1</v>
      </c>
      <c r="O21" s="99"/>
      <c r="P21" s="99"/>
      <c r="Q21" s="14" t="str">
        <f t="shared" ref="Q21:Q26" si="21" xml:space="preserve"> "mpirun -np " &amp; E12 &amp; " ./clgrp " &amp;M21 &amp;" " &amp;F12 &amp;" " &amp;K21 &amp;" " &amp;L21 &amp;" " &amp;J21 &amp; "/" &amp;J21 &amp;". " &amp;D$12</f>
        <v>mpirun -np 2 ./clgrp 245760 2 3 8 h3mod8/h3mod8. /home/Class_Number_Tabulation</v>
      </c>
      <c r="R21" s="15">
        <f t="shared" ref="R21:R26" si="22" xml:space="preserve"> (U21 / (F12*V21))/512</f>
        <v>15</v>
      </c>
      <c r="S21" s="15"/>
      <c r="T21" s="1"/>
      <c r="U21" s="16">
        <f t="shared" ref="U21:U26" si="23" xml:space="preserve"> M21 / 8</f>
        <v>30720</v>
      </c>
      <c r="V21">
        <f xml:space="preserve"> POWER(2,1)</f>
        <v>2</v>
      </c>
      <c r="W21">
        <f t="shared" ref="W21:W26" si="24" xml:space="preserve"> FLOOR(((F4)*(1/PI())*(SQRT(M21))*(($G$7*LN(M21))+($H$7))),1)</f>
        <v>3382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</row>
    <row r="22" spans="1:62">
      <c r="A22" s="103">
        <f t="shared" si="16"/>
        <v>983040</v>
      </c>
      <c r="B22" s="104"/>
      <c r="C22" s="105"/>
      <c r="D22" s="106" t="str">
        <f xml:space="preserve"> "./verify " &amp;A22 &amp; " "&amp;F13 &amp; " " &amp;D13</f>
        <v>./verify 983040 2 /home/Class_Number_Tabulation</v>
      </c>
      <c r="E22" s="107"/>
      <c r="F22" s="107"/>
      <c r="G22" s="107"/>
      <c r="H22" s="108"/>
      <c r="I22" s="1"/>
      <c r="J22" s="11" t="str">
        <f t="shared" si="18"/>
        <v>h3mod8</v>
      </c>
      <c r="K22" s="12">
        <v>3</v>
      </c>
      <c r="L22" s="12">
        <v>8</v>
      </c>
      <c r="M22" s="13">
        <f t="shared" si="19"/>
        <v>983040</v>
      </c>
      <c r="N22" s="99" t="str">
        <f t="shared" si="20"/>
        <v>./polymult 122880 2 8 7802 h3mod8. /home/Class_Number_Tabulation/h3mod8 1 0 1 1 1 1 0 1 1 1 1 0 1 1 1</v>
      </c>
      <c r="O22" s="99"/>
      <c r="P22" s="99"/>
      <c r="Q22" s="14" t="str">
        <f t="shared" si="21"/>
        <v>mpirun -np 2 ./clgrp 983040 2 3 8 h3mod8/h3mod8. /home/Class_Number_Tabulation</v>
      </c>
      <c r="R22" s="15">
        <f t="shared" si="22"/>
        <v>15</v>
      </c>
      <c r="S22" s="15"/>
      <c r="T22" s="1"/>
      <c r="U22" s="16">
        <f t="shared" si="23"/>
        <v>122880</v>
      </c>
      <c r="V22">
        <f xml:space="preserve"> POWER(2,3)</f>
        <v>8</v>
      </c>
      <c r="W22">
        <f t="shared" si="24"/>
        <v>7802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</row>
    <row r="23" spans="1:62">
      <c r="A23" s="103">
        <f t="shared" si="16"/>
        <v>3932160</v>
      </c>
      <c r="B23" s="104"/>
      <c r="C23" s="105"/>
      <c r="D23" s="106" t="str">
        <f t="shared" si="17"/>
        <v>./verify 3932160 8 /home/Class_Number_Tabulation</v>
      </c>
      <c r="E23" s="107"/>
      <c r="F23" s="107"/>
      <c r="G23" s="107"/>
      <c r="H23" s="108"/>
      <c r="I23" s="1"/>
      <c r="J23" s="11" t="str">
        <f t="shared" si="18"/>
        <v>h3mod8</v>
      </c>
      <c r="K23" s="12">
        <v>3</v>
      </c>
      <c r="L23" s="12">
        <v>8</v>
      </c>
      <c r="M23" s="13">
        <f t="shared" si="19"/>
        <v>3932160</v>
      </c>
      <c r="N23" s="99" t="str">
        <f t="shared" si="20"/>
        <v>./polymult 491520 8 8 17963 h3mod8. /home/Class_Number_Tabulation/h3mod8 1 0 1 1 1 1 0 1 1 1 1 0 1 1 1</v>
      </c>
      <c r="O23" s="99"/>
      <c r="P23" s="99"/>
      <c r="Q23" s="14" t="str">
        <f t="shared" si="21"/>
        <v>mpirun -np 6 ./clgrp 3932160 8 3 8 h3mod8/h3mod8. /home/Class_Number_Tabulation</v>
      </c>
      <c r="R23" s="15">
        <f t="shared" si="22"/>
        <v>15</v>
      </c>
      <c r="S23" s="15"/>
      <c r="T23" s="1"/>
      <c r="U23" s="16">
        <f t="shared" si="23"/>
        <v>491520</v>
      </c>
      <c r="V23">
        <f xml:space="preserve"> POWER(2,3)</f>
        <v>8</v>
      </c>
      <c r="W23">
        <f t="shared" si="24"/>
        <v>17963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</row>
    <row r="24" spans="1:62">
      <c r="A24" s="103">
        <f t="shared" si="16"/>
        <v>15728640</v>
      </c>
      <c r="B24" s="104"/>
      <c r="C24" s="105"/>
      <c r="D24" s="106" t="str">
        <f t="shared" si="17"/>
        <v>./verify 15728640 16 /home/Class_Number_Tabulation</v>
      </c>
      <c r="E24" s="107"/>
      <c r="F24" s="107"/>
      <c r="G24" s="107"/>
      <c r="H24" s="108"/>
      <c r="I24" s="1"/>
      <c r="J24" s="11" t="str">
        <f t="shared" si="18"/>
        <v>h3mod8</v>
      </c>
      <c r="K24" s="12">
        <v>3</v>
      </c>
      <c r="L24" s="12">
        <v>8</v>
      </c>
      <c r="M24" s="13">
        <f t="shared" si="19"/>
        <v>15728640</v>
      </c>
      <c r="N24" s="99" t="str">
        <f t="shared" si="20"/>
        <v>./polymult 1966080 16 16 40224 h3mod8. /home/Class_Number_Tabulation/h3mod8 1 0 1 1 1 1 0 1 1 1 1 0 1 1 1</v>
      </c>
      <c r="O24" s="99"/>
      <c r="P24" s="99"/>
      <c r="Q24" s="14" t="str">
        <f t="shared" si="21"/>
        <v>mpirun -np 6 ./clgrp 15728640 16 3 8 h3mod8/h3mod8. /home/Class_Number_Tabulation</v>
      </c>
      <c r="R24" s="15">
        <f t="shared" si="22"/>
        <v>15</v>
      </c>
      <c r="S24" s="15"/>
      <c r="T24" s="1"/>
      <c r="U24" s="16">
        <f t="shared" si="23"/>
        <v>1966080</v>
      </c>
      <c r="V24">
        <f xml:space="preserve"> POWER(2,4)</f>
        <v>16</v>
      </c>
      <c r="W24">
        <f t="shared" si="24"/>
        <v>40224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</row>
    <row r="25" spans="1:62">
      <c r="A25" s="103">
        <f t="shared" si="16"/>
        <v>62914560</v>
      </c>
      <c r="B25" s="104"/>
      <c r="C25" s="105"/>
      <c r="D25" s="106" t="str">
        <f t="shared" si="17"/>
        <v>./verify 62914560 32 /home/Class_Number_Tabulation</v>
      </c>
      <c r="E25" s="107"/>
      <c r="F25" s="107"/>
      <c r="G25" s="107"/>
      <c r="H25" s="108"/>
      <c r="I25" s="1"/>
      <c r="J25" s="11" t="str">
        <f t="shared" si="18"/>
        <v>h3mod8</v>
      </c>
      <c r="K25" s="12">
        <v>3</v>
      </c>
      <c r="L25" s="12">
        <v>8</v>
      </c>
      <c r="M25" s="13">
        <f t="shared" si="19"/>
        <v>62914560</v>
      </c>
      <c r="N25" s="99" t="str">
        <f t="shared" si="20"/>
        <v>./polymult 7864320 32 32 90841 h3mod8. /home/Class_Number_Tabulation/h3mod8 1 0 1 1 1 1 0 1 1 1 1 0 1 1 1</v>
      </c>
      <c r="O25" s="99"/>
      <c r="P25" s="99"/>
      <c r="Q25" s="14" t="str">
        <f t="shared" si="21"/>
        <v>mpirun -np 6 ./clgrp 62914560 32 3 8 h3mod8/h3mod8. /home/Class_Number_Tabulation</v>
      </c>
      <c r="R25" s="15">
        <f t="shared" si="22"/>
        <v>15</v>
      </c>
      <c r="S25" s="15"/>
      <c r="T25" s="1"/>
      <c r="U25" s="16">
        <f t="shared" si="23"/>
        <v>7864320</v>
      </c>
      <c r="V25">
        <f xml:space="preserve"> POWER(2,5)</f>
        <v>32</v>
      </c>
      <c r="W25">
        <f t="shared" si="24"/>
        <v>90841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</row>
    <row r="26" spans="1:62">
      <c r="A26" s="109">
        <f t="shared" si="16"/>
        <v>16492674416640</v>
      </c>
      <c r="B26" s="110"/>
      <c r="C26" s="111"/>
      <c r="D26" s="106" t="str">
        <f t="shared" si="17"/>
        <v>./verify 16492674416640 4096 /home/Class_Number_Tabulation</v>
      </c>
      <c r="E26" s="107"/>
      <c r="F26" s="107"/>
      <c r="G26" s="107"/>
      <c r="H26" s="108"/>
      <c r="I26" s="1"/>
      <c r="J26" s="11" t="str">
        <f t="shared" si="18"/>
        <v>h3mod8</v>
      </c>
      <c r="K26" s="12">
        <v>3</v>
      </c>
      <c r="L26" s="12">
        <v>8</v>
      </c>
      <c r="M26" s="13">
        <f t="shared" si="19"/>
        <v>16492674416640</v>
      </c>
      <c r="N26" s="99" t="str">
        <f t="shared" si="20"/>
        <v>./polymult 2061584302080 4096 32768 95206191 h3mod8. /home/Class_Number_Tabulation/h3mod8 1 0 1 1 1 1 0 1 1 1 1 0 1 1 1</v>
      </c>
      <c r="O26" s="99"/>
      <c r="P26" s="99"/>
      <c r="Q26" s="14" t="str">
        <f t="shared" si="21"/>
        <v>mpirun -np 6 ./clgrp 16492674416640 4096 3 8 h3mod8/h3mod8. /home/Class_Number_Tabulation</v>
      </c>
      <c r="R26" s="15">
        <f t="shared" si="22"/>
        <v>30</v>
      </c>
      <c r="S26" s="15"/>
      <c r="T26" s="1"/>
      <c r="U26" s="16">
        <f t="shared" si="23"/>
        <v>2061584302080</v>
      </c>
      <c r="V26">
        <f xml:space="preserve"> POWER(2,15)</f>
        <v>32768</v>
      </c>
      <c r="W26">
        <f t="shared" si="24"/>
        <v>95206191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1"/>
      <c r="BJ28" s="28"/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" t="s">
        <v>16</v>
      </c>
      <c r="S29" s="7"/>
      <c r="T29" s="1"/>
      <c r="U29" s="8" t="s">
        <v>46</v>
      </c>
      <c r="V29" s="9" t="s">
        <v>18</v>
      </c>
      <c r="W29" s="9" t="s">
        <v>19</v>
      </c>
      <c r="X29" s="9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"/>
    </row>
    <row r="30" spans="1:62" ht="15" customHeight="1">
      <c r="I30" s="1"/>
      <c r="J30" s="11" t="str">
        <f t="shared" ref="J30:J35" si="25" xml:space="preserve"> "h" &amp;K30 &amp; "mod" &amp;L30</f>
        <v>h7mod24</v>
      </c>
      <c r="K30" s="12">
        <v>7</v>
      </c>
      <c r="L30" s="12">
        <v>24</v>
      </c>
      <c r="M30" s="13">
        <f t="shared" ref="M30:M35" si="26" xml:space="preserve"> A4</f>
        <v>245760</v>
      </c>
      <c r="N30" s="99" t="str">
        <f xml:space="preserve"> "./polymult " &amp; U30 &amp;" " &amp;F12 &amp;" " &amp; V30 &amp;" " &amp; W30 &amp;" " &amp; J30 &amp;". " &amp; D12 &amp; "/" &amp; J30 &amp;" " &amp; $Z$31&amp;" " &amp; $AA$31&amp;" " &amp; $AB$31&amp;" " &amp; $AC$31 &amp;" " &amp;$AD$31 &amp;" " &amp;$AE$31&amp;" " &amp; $AF$31</f>
        <v>./polymult 10240 2 2 3382 h7mod24. /home/Class_Number_Tabulation/h7mod24 1 0 1 1 1 1 0 1 1 3 1 0 1 1 1 1 0 4 1 3 1 0 4 0 1 2 1 4 2 3 1 0 4 1 1</v>
      </c>
      <c r="O30" s="99"/>
      <c r="P30" s="99"/>
      <c r="Q30" s="14" t="str">
        <f t="shared" ref="Q30:Q35" si="27" xml:space="preserve"> "mpirun -np " &amp; E12 &amp; " ./clgrp " &amp;M30 &amp;" " &amp;F12 &amp;" " &amp;K30 &amp;" " &amp;L30 &amp;" " &amp;J30 &amp; "/" &amp;J30 &amp;". " &amp;D$12</f>
        <v>mpirun -np 2 ./clgrp 245760 2 7 24 h7mod24/h7mod24. /home/Class_Number_Tabulation</v>
      </c>
      <c r="R30" s="15">
        <f t="shared" ref="R30:R35" si="28" xml:space="preserve"> (U30 / (F12*V30))/512</f>
        <v>5</v>
      </c>
      <c r="S30" s="15"/>
      <c r="T30" s="1"/>
      <c r="U30" s="16">
        <f t="shared" ref="U30:U35" si="29" xml:space="preserve"> M30 / 24</f>
        <v>10240</v>
      </c>
      <c r="V30">
        <f xml:space="preserve"> POWER(2,1)</f>
        <v>2</v>
      </c>
      <c r="W30">
        <f t="shared" ref="W30:W35" si="30" xml:space="preserve"> FLOOR(((F4)*(1/PI())*(SQRT(M30))*(($G$7*LN(M30))+($H$7))),1)</f>
        <v>3382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5"/>
        <v>h7mod24</v>
      </c>
      <c r="K31" s="12">
        <v>7</v>
      </c>
      <c r="L31" s="12">
        <v>24</v>
      </c>
      <c r="M31" s="13">
        <f t="shared" si="26"/>
        <v>983040</v>
      </c>
      <c r="N31" s="99" t="str">
        <f t="shared" ref="N31:N35" si="31" xml:space="preserve"> "./polymult " &amp; U31 &amp;" " &amp;F13 &amp;" " &amp; V31 &amp;" " &amp; W31 &amp;" " &amp; J31 &amp;". " &amp; D13 &amp; "/" &amp; J31 &amp;" " &amp; $Z$31&amp;" " &amp; $AA$31&amp;" " &amp; $AB$31&amp;" " &amp; $AC$31 &amp;" " &amp;$AD$31 &amp;" " &amp;$AE$31&amp;" " &amp; $AF$31</f>
        <v>./polymult 40960 2 4 7802 h7mod24. /home/Class_Number_Tabulation/h7mod24 1 0 1 1 1 1 0 1 1 3 1 0 1 1 1 1 0 4 1 3 1 0 4 0 1 2 1 4 2 3 1 0 4 1 1</v>
      </c>
      <c r="O31" s="99"/>
      <c r="P31" s="99"/>
      <c r="Q31" s="14" t="str">
        <f t="shared" si="27"/>
        <v>mpirun -np 2 ./clgrp 983040 2 7 24 h7mod24/h7mod24. /home/Class_Number_Tabulation</v>
      </c>
      <c r="R31" s="15">
        <f t="shared" si="28"/>
        <v>10</v>
      </c>
      <c r="S31" s="15"/>
      <c r="T31" s="1"/>
      <c r="U31" s="16">
        <f t="shared" si="29"/>
        <v>40960</v>
      </c>
      <c r="V31">
        <f xml:space="preserve"> POWER(2,2)</f>
        <v>4</v>
      </c>
      <c r="W31">
        <f t="shared" si="30"/>
        <v>7802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25"/>
        <v>h7mod24</v>
      </c>
      <c r="K32" s="12">
        <v>7</v>
      </c>
      <c r="L32" s="12">
        <v>24</v>
      </c>
      <c r="M32" s="13">
        <f t="shared" si="26"/>
        <v>3932160</v>
      </c>
      <c r="N32" s="99" t="str">
        <f t="shared" si="31"/>
        <v>./polymult 163840 8 4 17963 h7mod24. /home/Class_Number_Tabulation/h7mod24 1 0 1 1 1 1 0 1 1 3 1 0 1 1 1 1 0 4 1 3 1 0 4 0 1 2 1 4 2 3 1 0 4 1 1</v>
      </c>
      <c r="O32" s="99"/>
      <c r="P32" s="99"/>
      <c r="Q32" s="14" t="str">
        <f t="shared" si="27"/>
        <v>mpirun -np 6 ./clgrp 3932160 8 7 24 h7mod24/h7mod24. /home/Class_Number_Tabulation</v>
      </c>
      <c r="R32" s="15">
        <f t="shared" si="28"/>
        <v>10</v>
      </c>
      <c r="S32" s="15"/>
      <c r="T32" s="1"/>
      <c r="U32" s="16">
        <f t="shared" si="29"/>
        <v>163840</v>
      </c>
      <c r="V32">
        <f xml:space="preserve"> POWER(2,2)</f>
        <v>4</v>
      </c>
      <c r="W32">
        <f t="shared" si="30"/>
        <v>17963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25"/>
        <v>h7mod24</v>
      </c>
      <c r="K33" s="12">
        <v>7</v>
      </c>
      <c r="L33" s="12">
        <v>24</v>
      </c>
      <c r="M33" s="13">
        <f t="shared" si="26"/>
        <v>15728640</v>
      </c>
      <c r="N33" s="99" t="str">
        <f t="shared" si="31"/>
        <v>./polymult 655360 16 8 40224 h7mod24. /home/Class_Number_Tabulation/h7mod24 1 0 1 1 1 1 0 1 1 3 1 0 1 1 1 1 0 4 1 3 1 0 4 0 1 2 1 4 2 3 1 0 4 1 1</v>
      </c>
      <c r="O33" s="99"/>
      <c r="P33" s="99"/>
      <c r="Q33" s="14" t="str">
        <f t="shared" si="27"/>
        <v>mpirun -np 6 ./clgrp 15728640 16 7 24 h7mod24/h7mod24. /home/Class_Number_Tabulation</v>
      </c>
      <c r="R33" s="15">
        <f t="shared" si="28"/>
        <v>10</v>
      </c>
      <c r="S33" s="15"/>
      <c r="T33" s="1"/>
      <c r="U33" s="16">
        <f t="shared" si="29"/>
        <v>655360</v>
      </c>
      <c r="V33">
        <f xml:space="preserve"> POWER(2,3)</f>
        <v>8</v>
      </c>
      <c r="W33">
        <f t="shared" si="30"/>
        <v>40224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 ht="15" customHeight="1">
      <c r="I34" s="1"/>
      <c r="J34" s="11" t="str">
        <f t="shared" si="25"/>
        <v>h7mod24</v>
      </c>
      <c r="K34" s="12">
        <v>7</v>
      </c>
      <c r="L34" s="12">
        <v>24</v>
      </c>
      <c r="M34" s="13">
        <f t="shared" si="26"/>
        <v>62914560</v>
      </c>
      <c r="N34" s="99" t="str">
        <f t="shared" si="31"/>
        <v>./polymult 2621440 32 16 90841 h7mod24. /home/Class_Number_Tabulation/h7mod24 1 0 1 1 1 1 0 1 1 3 1 0 1 1 1 1 0 4 1 3 1 0 4 0 1 2 1 4 2 3 1 0 4 1 1</v>
      </c>
      <c r="O34" s="99"/>
      <c r="P34" s="99"/>
      <c r="Q34" s="14" t="str">
        <f t="shared" si="27"/>
        <v>mpirun -np 6 ./clgrp 62914560 32 7 24 h7mod24/h7mod24. /home/Class_Number_Tabulation</v>
      </c>
      <c r="R34" s="15">
        <f t="shared" si="28"/>
        <v>10</v>
      </c>
      <c r="S34" s="15"/>
      <c r="T34" s="1"/>
      <c r="U34" s="16">
        <f t="shared" si="29"/>
        <v>2621440</v>
      </c>
      <c r="V34">
        <f xml:space="preserve"> POWER(2,4)</f>
        <v>16</v>
      </c>
      <c r="W34">
        <f t="shared" si="30"/>
        <v>90841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15" customHeight="1">
      <c r="I35" s="1"/>
      <c r="J35" s="11" t="str">
        <f t="shared" si="25"/>
        <v>h7mod24</v>
      </c>
      <c r="K35" s="12">
        <v>7</v>
      </c>
      <c r="L35" s="12">
        <v>24</v>
      </c>
      <c r="M35" s="13">
        <f t="shared" si="26"/>
        <v>16492674416640</v>
      </c>
      <c r="N35" s="99" t="str">
        <f t="shared" si="31"/>
        <v>./polymult 687194767360 4096 16384 95206191 h7mod24. /home/Class_Number_Tabulation/h7mod24 1 0 1 1 1 1 0 1 1 3 1 0 1 1 1 1 0 4 1 3 1 0 4 0 1 2 1 4 2 3 1 0 4 1 1</v>
      </c>
      <c r="O35" s="99"/>
      <c r="P35" s="99"/>
      <c r="Q35" s="14" t="str">
        <f t="shared" si="27"/>
        <v>mpirun -np 6 ./clgrp 16492674416640 4096 7 24 h7mod24/h7mod24. /home/Class_Number_Tabulation</v>
      </c>
      <c r="R35" s="15">
        <f t="shared" si="28"/>
        <v>20</v>
      </c>
      <c r="S35" s="15"/>
      <c r="T35" s="1"/>
      <c r="U35" s="16">
        <f t="shared" si="29"/>
        <v>687194767360</v>
      </c>
      <c r="V35">
        <f xml:space="preserve"> POWER(2,14)</f>
        <v>16384</v>
      </c>
      <c r="W35">
        <f t="shared" si="30"/>
        <v>95206191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" t="s">
        <v>16</v>
      </c>
      <c r="S38" s="7"/>
      <c r="T38" s="1"/>
      <c r="U38" s="8" t="s">
        <v>59</v>
      </c>
      <c r="V38" s="9" t="s">
        <v>18</v>
      </c>
      <c r="W38" s="9" t="s">
        <v>19</v>
      </c>
      <c r="X38" s="9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"/>
    </row>
    <row r="39" spans="9:61">
      <c r="I39" s="1"/>
      <c r="J39" s="11" t="str">
        <f t="shared" ref="J39:J44" si="32" xml:space="preserve"> "h" &amp;K39 &amp; "mod" &amp;L39</f>
        <v>h15mod24</v>
      </c>
      <c r="K39" s="12">
        <v>15</v>
      </c>
      <c r="L39" s="12">
        <v>24</v>
      </c>
      <c r="M39" s="13">
        <f t="shared" ref="M39:M44" si="33" xml:space="preserve"> A4</f>
        <v>245760</v>
      </c>
      <c r="N39" s="99" t="str">
        <f t="shared" ref="N39:N44" si="34" xml:space="preserve"> "./polymult "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./polymult 10240 2 2 3382 h15mod24. /home/Class_Number_Tabulation/h15mod24 1 0 1 1 1 1 0 3 1 1 1 0 1 1 1 1 1 12 1 1 1 0 4 0 1 1 0 12 0 1 1 0 4 1 1</v>
      </c>
      <c r="O39" s="99"/>
      <c r="P39" s="99"/>
      <c r="Q39" s="14" t="str">
        <f t="shared" ref="Q39:Q44" si="35" xml:space="preserve"> "mpirun -np " &amp; E12 &amp; " ./clgrp " &amp;M39 &amp;" " &amp;F12 &amp;" " &amp;K39 &amp;" " &amp;L39 &amp;" " &amp;J39 &amp; "/" &amp;J39 &amp;". " &amp;D$12</f>
        <v>mpirun -np 2 ./clgrp 245760 2 15 24 h15mod24/h15mod24. /home/Class_Number_Tabulation</v>
      </c>
      <c r="R39" s="15">
        <f t="shared" ref="R39:R44" si="36" xml:space="preserve"> (U39 / (F12*V39))/512</f>
        <v>5</v>
      </c>
      <c r="S39" s="15"/>
      <c r="T39" s="1"/>
      <c r="U39" s="16">
        <f t="shared" ref="U39:U44" si="37" xml:space="preserve"> M39 / 24</f>
        <v>10240</v>
      </c>
      <c r="V39">
        <f xml:space="preserve"> POWER(2,1)</f>
        <v>2</v>
      </c>
      <c r="W39">
        <f t="shared" ref="W39:W44" si="38" xml:space="preserve"> FLOOR(((F4)*(1/PI())*(SQRT(M39))*(($G$7*LN(M39))+($H$7))),1)</f>
        <v>3382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2"/>
        <v>h15mod24</v>
      </c>
      <c r="K40" s="12">
        <v>15</v>
      </c>
      <c r="L40" s="12">
        <v>24</v>
      </c>
      <c r="M40" s="13">
        <f t="shared" si="33"/>
        <v>983040</v>
      </c>
      <c r="N40" s="99" t="str">
        <f t="shared" si="34"/>
        <v>./polymult 40960 2 4 7802 h15mod24. /home/Class_Number_Tabulation/h15mod24 1 0 1 1 1 1 0 3 1 1 1 0 1 1 1 1 1 12 1 1 1 0 4 0 1 1 0 12 0 1 1 0 4 1 1</v>
      </c>
      <c r="O40" s="99"/>
      <c r="P40" s="99"/>
      <c r="Q40" s="14" t="str">
        <f t="shared" si="35"/>
        <v>mpirun -np 2 ./clgrp 983040 2 15 24 h15mod24/h15mod24. /home/Class_Number_Tabulation</v>
      </c>
      <c r="R40" s="15">
        <f t="shared" si="36"/>
        <v>10</v>
      </c>
      <c r="S40" s="15"/>
      <c r="T40" s="1"/>
      <c r="U40" s="16">
        <f t="shared" si="37"/>
        <v>40960</v>
      </c>
      <c r="V40">
        <f xml:space="preserve"> POWER(2,2)</f>
        <v>4</v>
      </c>
      <c r="W40">
        <f t="shared" si="38"/>
        <v>7802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2"/>
        <v>h15mod24</v>
      </c>
      <c r="K41" s="12">
        <v>15</v>
      </c>
      <c r="L41" s="12">
        <v>24</v>
      </c>
      <c r="M41" s="13">
        <f t="shared" si="33"/>
        <v>3932160</v>
      </c>
      <c r="N41" s="99" t="str">
        <f t="shared" si="34"/>
        <v>./polymult 163840 8 4 17963 h15mod24. /home/Class_Number_Tabulation/h15mod24 1 0 1 1 1 1 0 3 1 1 1 0 1 1 1 1 1 12 1 1 1 0 4 0 1 1 0 12 0 1 1 0 4 1 1</v>
      </c>
      <c r="O41" s="99"/>
      <c r="P41" s="99"/>
      <c r="Q41" s="14" t="str">
        <f t="shared" si="35"/>
        <v>mpirun -np 6 ./clgrp 3932160 8 15 24 h15mod24/h15mod24. /home/Class_Number_Tabulation</v>
      </c>
      <c r="R41" s="15">
        <f t="shared" si="36"/>
        <v>10</v>
      </c>
      <c r="S41" s="15"/>
      <c r="T41" s="1"/>
      <c r="U41" s="16">
        <f t="shared" si="37"/>
        <v>163840</v>
      </c>
      <c r="V41">
        <f xml:space="preserve"> POWER(2,2)</f>
        <v>4</v>
      </c>
      <c r="W41">
        <f t="shared" si="38"/>
        <v>17963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2"/>
        <v>h15mod24</v>
      </c>
      <c r="K42" s="12">
        <v>15</v>
      </c>
      <c r="L42" s="12">
        <v>24</v>
      </c>
      <c r="M42" s="13">
        <f t="shared" si="33"/>
        <v>15728640</v>
      </c>
      <c r="N42" s="99" t="str">
        <f t="shared" si="34"/>
        <v>./polymult 655360 16 8 40224 h15mod24. /home/Class_Number_Tabulation/h15mod24 1 0 1 1 1 1 0 3 1 1 1 0 1 1 1 1 1 12 1 1 1 0 4 0 1 1 0 12 0 1 1 0 4 1 1</v>
      </c>
      <c r="O42" s="99"/>
      <c r="P42" s="99"/>
      <c r="Q42" s="14" t="str">
        <f t="shared" si="35"/>
        <v>mpirun -np 6 ./clgrp 15728640 16 15 24 h15mod24/h15mod24. /home/Class_Number_Tabulation</v>
      </c>
      <c r="R42" s="15">
        <f t="shared" si="36"/>
        <v>10</v>
      </c>
      <c r="S42" s="15"/>
      <c r="T42" s="1"/>
      <c r="U42" s="16">
        <f t="shared" si="37"/>
        <v>655360</v>
      </c>
      <c r="V42">
        <f xml:space="preserve"> POWER(2,3)</f>
        <v>8</v>
      </c>
      <c r="W42">
        <f t="shared" si="38"/>
        <v>40224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2"/>
        <v>h15mod24</v>
      </c>
      <c r="K43" s="12">
        <v>15</v>
      </c>
      <c r="L43" s="12">
        <v>24</v>
      </c>
      <c r="M43" s="13">
        <f t="shared" si="33"/>
        <v>62914560</v>
      </c>
      <c r="N43" s="99" t="str">
        <f t="shared" si="34"/>
        <v>./polymult 2621440 32 16 90841 h15mod24. /home/Class_Number_Tabulation/h15mod24 1 0 1 1 1 1 0 3 1 1 1 0 1 1 1 1 1 12 1 1 1 0 4 0 1 1 0 12 0 1 1 0 4 1 1</v>
      </c>
      <c r="O43" s="99"/>
      <c r="P43" s="99"/>
      <c r="Q43" s="14" t="str">
        <f t="shared" si="35"/>
        <v>mpirun -np 6 ./clgrp 62914560 32 15 24 h15mod24/h15mod24. /home/Class_Number_Tabulation</v>
      </c>
      <c r="R43" s="15">
        <f t="shared" si="36"/>
        <v>10</v>
      </c>
      <c r="S43" s="15"/>
      <c r="T43" s="1"/>
      <c r="U43" s="16">
        <f t="shared" si="37"/>
        <v>2621440</v>
      </c>
      <c r="V43">
        <f xml:space="preserve"> POWER(2,4)</f>
        <v>16</v>
      </c>
      <c r="W43">
        <f t="shared" si="38"/>
        <v>90841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2"/>
        <v>h15mod24</v>
      </c>
      <c r="K44" s="12">
        <v>15</v>
      </c>
      <c r="L44" s="12">
        <v>24</v>
      </c>
      <c r="M44" s="13">
        <f t="shared" si="33"/>
        <v>16492674416640</v>
      </c>
      <c r="N44" s="99" t="str">
        <f t="shared" si="34"/>
        <v>./polymult 687194767360 4096 16384 95206191 h15mod24. /home/Class_Number_Tabulation/h15mod24 1 0 1 1 1 1 0 3 1 1 1 0 1 1 1 1 1 12 1 1 1 0 4 0 1 1 0 12 0 1 1 0 4 1 1</v>
      </c>
      <c r="O44" s="99"/>
      <c r="P44" s="99"/>
      <c r="Q44" s="14" t="str">
        <f t="shared" si="35"/>
        <v>mpirun -np 6 ./clgrp 16492674416640 4096 15 24 h15mod24/h15mod24. /home/Class_Number_Tabulation</v>
      </c>
      <c r="R44" s="15">
        <f t="shared" si="36"/>
        <v>20</v>
      </c>
      <c r="S44" s="15"/>
      <c r="T44" s="1"/>
      <c r="U44" s="16">
        <f t="shared" si="37"/>
        <v>687194767360</v>
      </c>
      <c r="V44">
        <f xml:space="preserve"> POWER(2,14)</f>
        <v>16384</v>
      </c>
      <c r="W44">
        <f t="shared" si="38"/>
        <v>95206191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>
      <c r="I45" s="1"/>
      <c r="J45" s="1"/>
      <c r="K45" s="1"/>
      <c r="L45" s="1"/>
      <c r="M45" s="22"/>
      <c r="N45" s="1"/>
      <c r="O45" s="1"/>
      <c r="P45" s="1"/>
      <c r="Q45" s="1"/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2" t="s">
        <v>6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1"/>
    </row>
    <row r="47" spans="9:6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6" t="s">
        <v>15</v>
      </c>
      <c r="R47" s="7" t="s">
        <v>16</v>
      </c>
      <c r="S47" s="7"/>
      <c r="T47" s="1"/>
      <c r="U47" s="8" t="s">
        <v>72</v>
      </c>
      <c r="V47" s="9" t="s">
        <v>18</v>
      </c>
      <c r="W47" s="9" t="s">
        <v>19</v>
      </c>
      <c r="X47" s="9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"/>
    </row>
    <row r="48" spans="9:61">
      <c r="I48" s="1"/>
      <c r="J48" s="11" t="str">
        <f t="shared" ref="J48:J53" si="39" xml:space="preserve"> "h" &amp;K48 &amp; "mod" &amp;L48</f>
        <v>h23mod120</v>
      </c>
      <c r="K48" s="12">
        <v>23</v>
      </c>
      <c r="L48" s="12">
        <v>120</v>
      </c>
      <c r="M48" s="13">
        <f t="shared" ref="M48:M53" si="40" xml:space="preserve"> A4</f>
        <v>245760</v>
      </c>
      <c r="N48" s="33" t="str">
        <f t="shared" ref="N48:N53" si="41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2048 2 2 3382 h23mod120PART1. /home/Class_Number_Tabulation/h23mod120 1 0 1 1 3 2 0 2 2 15 1 0 2 1 3 1 1 2 8 15 1 0 2 1 3 1 1 2 7 15 1 0 2 2 3 1 3 2 13 15 1 0 2 2 3 1 3 2 12 15 1 0 6 1 1 1 0 2 3 15 1 0 6 0 1 </v>
      </c>
      <c r="O48" s="34" t="str">
        <f t="shared" ref="O48:O53" si="42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2048 2 2 3382 h23mod120PART2. /home/Class_Number_Tabulation/h23mod120 1 0 3 1 1 2 1 2 2 15 1 0 6 1 1 2 2 2 8 15 1 0 6 1 1 1 1 2 7 15 1 0 6 0 1 1 3 2 13 15 1 0 6 0 1 </v>
      </c>
      <c r="P48" s="14" t="str">
        <f t="shared" ref="P48:P53" si="43" xml:space="preserve"> "./polyadd " &amp; D12 &amp; " " &amp;K48&amp; " " &amp;L48</f>
        <v>./polyadd /home/Class_Number_Tabulation 23 120</v>
      </c>
      <c r="Q48" s="14" t="str">
        <f t="shared" ref="Q48:Q53" si="44" xml:space="preserve"> "mpirun -np " &amp; E12 &amp; " ./clgrp " &amp;M48 &amp;" " &amp;F12 &amp;" " &amp;K48 &amp;" " &amp;L48 &amp;" " &amp; J48 &amp;"/"&amp; J48 &amp;". " &amp;D$12</f>
        <v>mpirun -np 2 ./clgrp 245760 2 23 120 h23mod120/h23mod120. /home/Class_Number_Tabulation</v>
      </c>
      <c r="R48" s="15">
        <f t="shared" ref="R48:R53" si="45" xml:space="preserve"> (U48 / (F12*V48))/512</f>
        <v>1</v>
      </c>
      <c r="S48" s="15"/>
      <c r="T48" s="1"/>
      <c r="U48" s="16">
        <f t="shared" ref="U48:U53" si="46" xml:space="preserve"> M48 / 120</f>
        <v>2048</v>
      </c>
      <c r="V48">
        <f xml:space="preserve"> POWER(2,1)</f>
        <v>2</v>
      </c>
      <c r="W48">
        <f t="shared" ref="W48:W53" si="47" xml:space="preserve"> FLOOR(((F4)*(1/PI())*(SQRT(M48))*(($G$7*LN(M48))+($H$7))),1)</f>
        <v>3382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2">
      <c r="I49" s="1"/>
      <c r="J49" s="11" t="str">
        <f t="shared" si="39"/>
        <v>h23mod120</v>
      </c>
      <c r="K49" s="12">
        <v>23</v>
      </c>
      <c r="L49" s="12">
        <v>120</v>
      </c>
      <c r="M49" s="13">
        <f t="shared" si="40"/>
        <v>983040</v>
      </c>
      <c r="N49" s="33" t="str">
        <f t="shared" si="41"/>
        <v xml:space="preserve">./polymult 8192 2 4 7802 h23mod120PART1. /home/Class_Number_Tabulation/h23mod120 1 0 1 1 3 2 0 2 2 15 1 0 2 1 3 1 1 2 8 15 1 0 2 1 3 1 1 2 7 15 1 0 2 2 3 1 3 2 13 15 1 0 2 2 3 1 3 2 12 15 1 0 6 1 1 1 0 2 3 15 1 0 6 0 1 </v>
      </c>
      <c r="O49" s="34" t="str">
        <f t="shared" si="42"/>
        <v xml:space="preserve">./polymult 8192 2 4 7802 h23mod120PART2. /home/Class_Number_Tabulation/h23mod120 1 0 3 1 1 2 1 2 2 15 1 0 6 1 1 2 2 2 8 15 1 0 6 1 1 1 1 2 7 15 1 0 6 0 1 1 3 2 13 15 1 0 6 0 1 </v>
      </c>
      <c r="P49" s="14" t="str">
        <f t="shared" si="43"/>
        <v>./polyadd /home/Class_Number_Tabulation 23 120</v>
      </c>
      <c r="Q49" s="14" t="str">
        <f t="shared" si="44"/>
        <v>mpirun -np 2 ./clgrp 983040 2 23 120 h23mod120/h23mod120. /home/Class_Number_Tabulation</v>
      </c>
      <c r="R49" s="15">
        <f t="shared" si="45"/>
        <v>2</v>
      </c>
      <c r="S49" s="15"/>
      <c r="T49" s="1"/>
      <c r="U49" s="16">
        <f t="shared" si="46"/>
        <v>8192</v>
      </c>
      <c r="V49">
        <f xml:space="preserve"> POWER(2,2)</f>
        <v>4</v>
      </c>
      <c r="W49">
        <f t="shared" si="47"/>
        <v>7802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2">
      <c r="I50" s="1"/>
      <c r="J50" s="11" t="str">
        <f t="shared" si="39"/>
        <v>h23mod120</v>
      </c>
      <c r="K50" s="12">
        <v>23</v>
      </c>
      <c r="L50" s="12">
        <v>120</v>
      </c>
      <c r="M50" s="13">
        <f t="shared" si="40"/>
        <v>3932160</v>
      </c>
      <c r="N50" s="33" t="str">
        <f t="shared" si="41"/>
        <v xml:space="preserve">./polymult 32768 8 4 17963 h23mod120PART1. /home/Class_Number_Tabulation/h23mod120 1 0 1 1 3 2 0 2 2 15 1 0 2 1 3 1 1 2 8 15 1 0 2 1 3 1 1 2 7 15 1 0 2 2 3 1 3 2 13 15 1 0 2 2 3 1 3 2 12 15 1 0 6 1 1 1 0 2 3 15 1 0 6 0 1 </v>
      </c>
      <c r="O50" s="34" t="str">
        <f t="shared" si="42"/>
        <v xml:space="preserve">./polymult 32768 8 4 17963 h23mod120PART2. /home/Class_Number_Tabulation/h23mod120 1 0 3 1 1 2 1 2 2 15 1 0 6 1 1 2 2 2 8 15 1 0 6 1 1 1 1 2 7 15 1 0 6 0 1 1 3 2 13 15 1 0 6 0 1 </v>
      </c>
      <c r="P50" s="14" t="str">
        <f t="shared" si="43"/>
        <v>./polyadd /home/Class_Number_Tabulation 23 120</v>
      </c>
      <c r="Q50" s="14" t="str">
        <f t="shared" si="44"/>
        <v>mpirun -np 6 ./clgrp 3932160 8 23 120 h23mod120/h23mod120. /home/Class_Number_Tabulation</v>
      </c>
      <c r="R50" s="15">
        <f t="shared" si="45"/>
        <v>2</v>
      </c>
      <c r="S50" s="15"/>
      <c r="T50" s="1"/>
      <c r="U50" s="16">
        <f t="shared" si="46"/>
        <v>32768</v>
      </c>
      <c r="V50">
        <f xml:space="preserve"> POWER(2,2)</f>
        <v>4</v>
      </c>
      <c r="W50">
        <f t="shared" si="47"/>
        <v>17963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2">
      <c r="I51" s="1"/>
      <c r="J51" s="11" t="str">
        <f t="shared" si="39"/>
        <v>h23mod120</v>
      </c>
      <c r="K51" s="12">
        <v>23</v>
      </c>
      <c r="L51" s="12">
        <v>120</v>
      </c>
      <c r="M51" s="13">
        <f t="shared" si="40"/>
        <v>15728640</v>
      </c>
      <c r="N51" s="33" t="str">
        <f t="shared" si="41"/>
        <v xml:space="preserve">./polymult 131072 16 8 40224 h23mod120PART1. /home/Class_Number_Tabulation/h23mod120 1 0 1 1 3 2 0 2 2 15 1 0 2 1 3 1 1 2 8 15 1 0 2 1 3 1 1 2 7 15 1 0 2 2 3 1 3 2 13 15 1 0 2 2 3 1 3 2 12 15 1 0 6 1 1 1 0 2 3 15 1 0 6 0 1 </v>
      </c>
      <c r="O51" s="34" t="str">
        <f t="shared" si="42"/>
        <v xml:space="preserve">./polymult 131072 16 8 40224 h23mod120PART2. /home/Class_Number_Tabulation/h23mod120 1 0 3 1 1 2 1 2 2 15 1 0 6 1 1 2 2 2 8 15 1 0 6 1 1 1 1 2 7 15 1 0 6 0 1 1 3 2 13 15 1 0 6 0 1 </v>
      </c>
      <c r="P51" s="14" t="str">
        <f t="shared" si="43"/>
        <v>./polyadd /home/Class_Number_Tabulation 23 120</v>
      </c>
      <c r="Q51" s="14" t="str">
        <f t="shared" si="44"/>
        <v>mpirun -np 6 ./clgrp 15728640 16 23 120 h23mod120/h23mod120. /home/Class_Number_Tabulation</v>
      </c>
      <c r="R51" s="15">
        <f t="shared" si="45"/>
        <v>2</v>
      </c>
      <c r="S51" s="15"/>
      <c r="T51" s="1"/>
      <c r="U51" s="16">
        <f t="shared" si="46"/>
        <v>131072</v>
      </c>
      <c r="V51">
        <f xml:space="preserve"> POWER(2,3)</f>
        <v>8</v>
      </c>
      <c r="W51">
        <f t="shared" si="47"/>
        <v>40224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2">
      <c r="I52" s="1"/>
      <c r="J52" s="11" t="str">
        <f t="shared" si="39"/>
        <v>h23mod120</v>
      </c>
      <c r="K52" s="12">
        <v>23</v>
      </c>
      <c r="L52" s="12">
        <v>120</v>
      </c>
      <c r="M52" s="13">
        <f t="shared" si="40"/>
        <v>62914560</v>
      </c>
      <c r="N52" s="33" t="str">
        <f t="shared" si="41"/>
        <v xml:space="preserve">./polymult 524288 32 16 90841 h23mod120PART1. /home/Class_Number_Tabulation/h23mod120 1 0 1 1 3 2 0 2 2 15 1 0 2 1 3 1 1 2 8 15 1 0 2 1 3 1 1 2 7 15 1 0 2 2 3 1 3 2 13 15 1 0 2 2 3 1 3 2 12 15 1 0 6 1 1 1 0 2 3 15 1 0 6 0 1 </v>
      </c>
      <c r="O52" s="34" t="str">
        <f t="shared" si="42"/>
        <v xml:space="preserve">./polymult 524288 32 16 90841 h23mod120PART2. /home/Class_Number_Tabulation/h23mod120 1 0 3 1 1 2 1 2 2 15 1 0 6 1 1 2 2 2 8 15 1 0 6 1 1 1 1 2 7 15 1 0 6 0 1 1 3 2 13 15 1 0 6 0 1 </v>
      </c>
      <c r="P52" s="14" t="str">
        <f t="shared" si="43"/>
        <v>./polyadd /home/Class_Number_Tabulation 23 120</v>
      </c>
      <c r="Q52" s="14" t="str">
        <f t="shared" si="44"/>
        <v>mpirun -np 6 ./clgrp 62914560 32 23 120 h23mod120/h23mod120. /home/Class_Number_Tabulation</v>
      </c>
      <c r="R52" s="15">
        <f t="shared" si="45"/>
        <v>2</v>
      </c>
      <c r="S52" s="15"/>
      <c r="T52" s="1"/>
      <c r="U52" s="16">
        <f t="shared" si="46"/>
        <v>524288</v>
      </c>
      <c r="V52">
        <f xml:space="preserve"> POWER(2,4)</f>
        <v>16</v>
      </c>
      <c r="W52">
        <f t="shared" si="47"/>
        <v>90841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2">
      <c r="I53" s="1"/>
      <c r="J53" s="11" t="str">
        <f t="shared" si="39"/>
        <v>h23mod120</v>
      </c>
      <c r="K53" s="12">
        <v>23</v>
      </c>
      <c r="L53" s="12">
        <v>120</v>
      </c>
      <c r="M53" s="13">
        <f t="shared" si="40"/>
        <v>16492674416640</v>
      </c>
      <c r="N53" s="33" t="str">
        <f t="shared" si="41"/>
        <v xml:space="preserve">./polymult 137438953472 4096 16384 95206191 h23mod120PART1. /home/Class_Number_Tabulation/h23mod120 1 0 1 1 3 2 0 2 2 15 1 0 2 1 3 1 1 2 8 15 1 0 2 1 3 1 1 2 7 15 1 0 2 2 3 1 3 2 13 15 1 0 2 2 3 1 3 2 12 15 1 0 6 1 1 1 0 2 3 15 1 0 6 0 1 </v>
      </c>
      <c r="O53" s="34" t="str">
        <f t="shared" si="42"/>
        <v xml:space="preserve">./polymult 137438953472 4096 16384 95206191 h23mod120PART2. /home/Class_Number_Tabulation/h23mod120 1 0 3 1 1 2 1 2 2 15 1 0 6 1 1 2 2 2 8 15 1 0 6 1 1 1 1 2 7 15 1 0 6 0 1 1 3 2 13 15 1 0 6 0 1 </v>
      </c>
      <c r="P53" s="14" t="str">
        <f t="shared" si="43"/>
        <v>./polyadd /home/Class_Number_Tabulation 23 120</v>
      </c>
      <c r="Q53" s="14" t="str">
        <f t="shared" si="44"/>
        <v>mpirun -np 6 ./clgrp 16492674416640 4096 23 120 h23mod120/h23mod120. /home/Class_Number_Tabulation</v>
      </c>
      <c r="R53" s="15">
        <f t="shared" si="45"/>
        <v>4</v>
      </c>
      <c r="S53" s="15"/>
      <c r="T53" s="1"/>
      <c r="U53" s="16">
        <f t="shared" si="46"/>
        <v>137438953472</v>
      </c>
      <c r="V53">
        <f xml:space="preserve"> POWER(2,14)</f>
        <v>16384</v>
      </c>
      <c r="W53">
        <f t="shared" si="47"/>
        <v>95206191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2">
      <c r="I54" s="1"/>
      <c r="J54" s="1"/>
      <c r="K54" s="1"/>
      <c r="L54" s="1"/>
      <c r="M54" s="22"/>
      <c r="N54" s="1"/>
      <c r="O54" s="1"/>
      <c r="P54" s="1"/>
      <c r="Q54" s="1"/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2" ht="28.5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2" t="s">
        <v>6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1"/>
      <c r="BJ55" t="str">
        <f xml:space="preserve">  "time (" &amp;  N4 &amp; " &amp;&amp; " &amp; N13 &amp; " &amp;&amp; " &amp; N22 &amp; " &amp;&amp; " &amp; N31 &amp; " &amp;&amp; " &amp; N40     &amp; ") 2&gt;&gt;classical_with_mod24_formula_To_" &amp; A5 &amp; ".txt"</f>
        <v>time (./polymult 61440 2 4 4256 h8mod16. /home/Class_Number_Tabulation/h8mod16 1 0 2 0 1 1 0 2 1 1 1 0 2 1 1 &amp;&amp; ./polymult 61440 2 4 4256 h4mod16. /home/Class_Number_Tabulation/h4mod16 1 0 2 1 1 1 0 2 0 1 1 0 2 0 1 &amp;&amp; ./polymult 122880 2 8 7802 h3mod8. /home/Class_Number_Tabulation/h3mod8 1 0 1 1 1 1 0 1 1 1 1 0 1 1 1 &amp;&amp; ./polymult 40960 2 4 7802 h7mod24. /home/Class_Number_Tabulation/h7mod24 1 0 1 1 1 1 0 1 1 3 1 0 1 1 1 1 0 4 1 3 1 0 4 0 1 2 1 4 2 3 1 0 4 1 1 &amp;&amp; ./polymult 40960 2 4 7802 h15mod24. /home/Class_Number_Tabulation/h15mod24 1 0 1 1 1 1 0 3 1 1 1 0 1 1 1 1 1 12 1 1 1 0 4 0 1 1 0 12 0 1 1 0 4 1 1) 2&gt;&gt;classical_with_mod24_formula_To_983040.txt</v>
      </c>
    </row>
    <row r="56" spans="9:62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6" t="s">
        <v>15</v>
      </c>
      <c r="R56" s="7" t="s">
        <v>16</v>
      </c>
      <c r="S56" s="7"/>
      <c r="T56" s="1"/>
      <c r="U56" s="8" t="s">
        <v>72</v>
      </c>
      <c r="V56" s="9" t="s">
        <v>18</v>
      </c>
      <c r="W56" s="9" t="s">
        <v>19</v>
      </c>
      <c r="X56" s="9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"/>
    </row>
    <row r="57" spans="9:62">
      <c r="I57" s="1"/>
      <c r="J57" s="11" t="str">
        <f t="shared" ref="J57:J62" si="48" xml:space="preserve"> "h" &amp;K57 &amp; "mod" &amp;L57</f>
        <v>h47mod120</v>
      </c>
      <c r="K57" s="12">
        <v>47</v>
      </c>
      <c r="L57" s="12">
        <v>120</v>
      </c>
      <c r="M57" s="13">
        <f t="shared" ref="M57:M62" si="49" xml:space="preserve"> A4</f>
        <v>245760</v>
      </c>
      <c r="N57" s="33" t="str">
        <f t="shared" ref="N57:N62" si="50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2048 2 2 3382 h47mod120PART1. /home/Class_Number_Tabulation/h47mod120 1 0 1 1 3 2 1 2 4 15 1 0 2 1 3 2 3 2 14 15 1 0 2 1 3 2 0 2 1 15 1 0 2 2 3 2 2 2 11 15 1 0 2 2 3 2 1 2 6 15 1 0 6 1 1 1 1 2 9 15 1 0 6 0 1</v>
      </c>
      <c r="O57" s="34" t="str">
        <f t="shared" ref="O57:O62" si="51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2048 2 2 3382 h47mod120PART2. /home/Class_Number_Tabulation/h47mod120 1 0 3 1 1 4 1 2 4 15 1 0 6 1 1 4 4 2 14 15 1 0 6 1 1 2 0 2 1 15 1 0 6 1 1 2 2 2 11 15 1 0 6 0 1</v>
      </c>
      <c r="P57" s="14" t="str">
        <f t="shared" ref="P57:P62" si="52" xml:space="preserve"> "./polyadd " &amp; D12 &amp; " " &amp;K57&amp; " " &amp;L57</f>
        <v>./polyadd /home/Class_Number_Tabulation 47 120</v>
      </c>
      <c r="Q57" s="14" t="str">
        <f t="shared" ref="Q57:Q62" si="53" xml:space="preserve"> "mpirun -np " &amp; E12 &amp; " ./clgrp " &amp;M57 &amp;" " &amp;F12 &amp;" " &amp;K57 &amp;" " &amp;L57 &amp;" " &amp; J57 &amp;"/"&amp; J57 &amp;". " &amp;D$12</f>
        <v>mpirun -np 2 ./clgrp 245760 2 47 120 h47mod120/h47mod120. /home/Class_Number_Tabulation</v>
      </c>
      <c r="R57" s="15">
        <f t="shared" ref="R57:R62" si="54" xml:space="preserve"> (U57 / (F12*V57))/512</f>
        <v>1</v>
      </c>
      <c r="S57" s="15"/>
      <c r="T57" s="1"/>
      <c r="U57" s="16">
        <f t="shared" ref="U57:U62" si="55" xml:space="preserve"> M57 / 120</f>
        <v>2048</v>
      </c>
      <c r="V57">
        <f xml:space="preserve"> POWER(2,1)</f>
        <v>2</v>
      </c>
      <c r="W57">
        <f t="shared" ref="W57:W62" si="56" xml:space="preserve"> FLOOR(((F4)*(1/PI())*(SQRT(M57))*(($G$7*LN(M57))+($H$7))),1)</f>
        <v>3382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2">
      <c r="I58" s="1"/>
      <c r="J58" s="11" t="str">
        <f t="shared" si="48"/>
        <v>h47mod120</v>
      </c>
      <c r="K58" s="12">
        <v>47</v>
      </c>
      <c r="L58" s="12">
        <v>120</v>
      </c>
      <c r="M58" s="13">
        <f t="shared" si="49"/>
        <v>983040</v>
      </c>
      <c r="N58" s="33" t="str">
        <f t="shared" si="50"/>
        <v>./polymult 8192 2 4 7802 h47mod120PART1. /home/Class_Number_Tabulation/h47mod120 1 0 1 1 3 2 1 2 4 15 1 0 2 1 3 2 3 2 14 15 1 0 2 1 3 2 0 2 1 15 1 0 2 2 3 2 2 2 11 15 1 0 2 2 3 2 1 2 6 15 1 0 6 1 1 1 1 2 9 15 1 0 6 0 1</v>
      </c>
      <c r="O58" s="34" t="str">
        <f t="shared" si="51"/>
        <v>./polymult 8192 2 4 7802 h47mod120PART2. /home/Class_Number_Tabulation/h47mod120 1 0 3 1 1 4 1 2 4 15 1 0 6 1 1 4 4 2 14 15 1 0 6 1 1 2 0 2 1 15 1 0 6 1 1 2 2 2 11 15 1 0 6 0 1</v>
      </c>
      <c r="P58" s="14" t="str">
        <f t="shared" si="52"/>
        <v>./polyadd /home/Class_Number_Tabulation 47 120</v>
      </c>
      <c r="Q58" s="14" t="str">
        <f t="shared" si="53"/>
        <v>mpirun -np 2 ./clgrp 983040 2 47 120 h47mod120/h47mod120. /home/Class_Number_Tabulation</v>
      </c>
      <c r="R58" s="15">
        <f t="shared" si="54"/>
        <v>2</v>
      </c>
      <c r="S58" s="15"/>
      <c r="T58" s="1"/>
      <c r="U58" s="16">
        <f t="shared" si="55"/>
        <v>8192</v>
      </c>
      <c r="V58">
        <f xml:space="preserve"> POWER(2,2)</f>
        <v>4</v>
      </c>
      <c r="W58">
        <f t="shared" si="56"/>
        <v>7802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2">
      <c r="I59" s="1"/>
      <c r="J59" s="11" t="str">
        <f t="shared" si="48"/>
        <v>h47mod120</v>
      </c>
      <c r="K59" s="12">
        <v>47</v>
      </c>
      <c r="L59" s="12">
        <v>120</v>
      </c>
      <c r="M59" s="13">
        <f t="shared" si="49"/>
        <v>3932160</v>
      </c>
      <c r="N59" s="33" t="str">
        <f t="shared" si="50"/>
        <v>./polymult 32768 8 4 17963 h47mod120PART1. /home/Class_Number_Tabulation/h47mod120 1 0 1 1 3 2 1 2 4 15 1 0 2 1 3 2 3 2 14 15 1 0 2 1 3 2 0 2 1 15 1 0 2 2 3 2 2 2 11 15 1 0 2 2 3 2 1 2 6 15 1 0 6 1 1 1 1 2 9 15 1 0 6 0 1</v>
      </c>
      <c r="O59" s="34" t="str">
        <f t="shared" si="51"/>
        <v>./polymult 32768 8 4 17963 h47mod120PART2. /home/Class_Number_Tabulation/h47mod120 1 0 3 1 1 4 1 2 4 15 1 0 6 1 1 4 4 2 14 15 1 0 6 1 1 2 0 2 1 15 1 0 6 1 1 2 2 2 11 15 1 0 6 0 1</v>
      </c>
      <c r="P59" s="14" t="str">
        <f t="shared" si="52"/>
        <v>./polyadd /home/Class_Number_Tabulation 47 120</v>
      </c>
      <c r="Q59" s="14" t="str">
        <f t="shared" si="53"/>
        <v>mpirun -np 6 ./clgrp 3932160 8 47 120 h47mod120/h47mod120. /home/Class_Number_Tabulation</v>
      </c>
      <c r="R59" s="15">
        <f t="shared" si="54"/>
        <v>2</v>
      </c>
      <c r="S59" s="15"/>
      <c r="T59" s="1"/>
      <c r="U59" s="16">
        <f t="shared" si="55"/>
        <v>32768</v>
      </c>
      <c r="V59">
        <f xml:space="preserve"> POWER(2,2)</f>
        <v>4</v>
      </c>
      <c r="W59">
        <f t="shared" si="56"/>
        <v>17963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2">
      <c r="I60" s="1"/>
      <c r="J60" s="11" t="str">
        <f t="shared" si="48"/>
        <v>h47mod120</v>
      </c>
      <c r="K60" s="12">
        <v>47</v>
      </c>
      <c r="L60" s="12">
        <v>120</v>
      </c>
      <c r="M60" s="13">
        <f t="shared" si="49"/>
        <v>15728640</v>
      </c>
      <c r="N60" s="33" t="str">
        <f t="shared" si="50"/>
        <v>./polymult 131072 16 8 40224 h47mod120PART1. /home/Class_Number_Tabulation/h47mod120 1 0 1 1 3 2 1 2 4 15 1 0 2 1 3 2 3 2 14 15 1 0 2 1 3 2 0 2 1 15 1 0 2 2 3 2 2 2 11 15 1 0 2 2 3 2 1 2 6 15 1 0 6 1 1 1 1 2 9 15 1 0 6 0 1</v>
      </c>
      <c r="O60" s="34" t="str">
        <f t="shared" si="51"/>
        <v>./polymult 131072 16 8 40224 h47mod120PART2. /home/Class_Number_Tabulation/h47mod120 1 0 3 1 1 4 1 2 4 15 1 0 6 1 1 4 4 2 14 15 1 0 6 1 1 2 0 2 1 15 1 0 6 1 1 2 2 2 11 15 1 0 6 0 1</v>
      </c>
      <c r="P60" s="14" t="str">
        <f t="shared" si="52"/>
        <v>./polyadd /home/Class_Number_Tabulation 47 120</v>
      </c>
      <c r="Q60" s="14" t="str">
        <f t="shared" si="53"/>
        <v>mpirun -np 6 ./clgrp 15728640 16 47 120 h47mod120/h47mod120. /home/Class_Number_Tabulation</v>
      </c>
      <c r="R60" s="15">
        <f t="shared" si="54"/>
        <v>2</v>
      </c>
      <c r="S60" s="15"/>
      <c r="T60" s="1"/>
      <c r="U60" s="16">
        <f t="shared" si="55"/>
        <v>131072</v>
      </c>
      <c r="V60">
        <f xml:space="preserve"> POWER(2,3)</f>
        <v>8</v>
      </c>
      <c r="W60">
        <f t="shared" si="56"/>
        <v>40224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2">
      <c r="I61" s="1"/>
      <c r="J61" s="11" t="str">
        <f t="shared" si="48"/>
        <v>h47mod120</v>
      </c>
      <c r="K61" s="12">
        <v>47</v>
      </c>
      <c r="L61" s="12">
        <v>120</v>
      </c>
      <c r="M61" s="13">
        <f t="shared" si="49"/>
        <v>62914560</v>
      </c>
      <c r="N61" s="33" t="str">
        <f t="shared" si="50"/>
        <v>./polymult 524288 32 16 90841 h47mod120PART1. /home/Class_Number_Tabulation/h47mod120 1 0 1 1 3 2 1 2 4 15 1 0 2 1 3 2 3 2 14 15 1 0 2 1 3 2 0 2 1 15 1 0 2 2 3 2 2 2 11 15 1 0 2 2 3 2 1 2 6 15 1 0 6 1 1 1 1 2 9 15 1 0 6 0 1</v>
      </c>
      <c r="O61" s="34" t="str">
        <f t="shared" si="51"/>
        <v>./polymult 524288 32 16 90841 h47mod120PART2. /home/Class_Number_Tabulation/h47mod120 1 0 3 1 1 4 1 2 4 15 1 0 6 1 1 4 4 2 14 15 1 0 6 1 1 2 0 2 1 15 1 0 6 1 1 2 2 2 11 15 1 0 6 0 1</v>
      </c>
      <c r="P61" s="14" t="str">
        <f t="shared" si="52"/>
        <v>./polyadd /home/Class_Number_Tabulation 47 120</v>
      </c>
      <c r="Q61" s="14" t="str">
        <f t="shared" si="53"/>
        <v>mpirun -np 6 ./clgrp 62914560 32 47 120 h47mod120/h47mod120. /home/Class_Number_Tabulation</v>
      </c>
      <c r="R61" s="15">
        <f t="shared" si="54"/>
        <v>2</v>
      </c>
      <c r="S61" s="15"/>
      <c r="T61" s="1"/>
      <c r="U61" s="16">
        <f t="shared" si="55"/>
        <v>524288</v>
      </c>
      <c r="V61">
        <f xml:space="preserve"> POWER(2,4)</f>
        <v>16</v>
      </c>
      <c r="W61">
        <f t="shared" si="56"/>
        <v>90841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2">
      <c r="I62" s="1"/>
      <c r="J62" s="11" t="str">
        <f t="shared" si="48"/>
        <v>h47mod120</v>
      </c>
      <c r="K62" s="12">
        <v>47</v>
      </c>
      <c r="L62" s="12">
        <v>120</v>
      </c>
      <c r="M62" s="13">
        <f t="shared" si="49"/>
        <v>16492674416640</v>
      </c>
      <c r="N62" s="33" t="str">
        <f t="shared" si="50"/>
        <v>./polymult 137438953472 4096 16384 95206191 h47mod120PART1. /home/Class_Number_Tabulation/h47mod120 1 0 1 1 3 2 1 2 4 15 1 0 2 1 3 2 3 2 14 15 1 0 2 1 3 2 0 2 1 15 1 0 2 2 3 2 2 2 11 15 1 0 2 2 3 2 1 2 6 15 1 0 6 1 1 1 1 2 9 15 1 0 6 0 1</v>
      </c>
      <c r="O62" s="34" t="str">
        <f t="shared" si="51"/>
        <v>./polymult 137438953472 4096 16384 95206191 h47mod120PART2. /home/Class_Number_Tabulation/h47mod120 1 0 3 1 1 4 1 2 4 15 1 0 6 1 1 4 4 2 14 15 1 0 6 1 1 2 0 2 1 15 1 0 6 1 1 2 2 2 11 15 1 0 6 0 1</v>
      </c>
      <c r="P62" s="14" t="str">
        <f t="shared" si="52"/>
        <v>./polyadd /home/Class_Number_Tabulation 47 120</v>
      </c>
      <c r="Q62" s="14" t="str">
        <f t="shared" si="53"/>
        <v>mpirun -np 6 ./clgrp 16492674416640 4096 47 120 h47mod120/h47mod120. /home/Class_Number_Tabulation</v>
      </c>
      <c r="R62" s="15">
        <f t="shared" si="54"/>
        <v>4</v>
      </c>
      <c r="S62" s="15"/>
      <c r="T62" s="1"/>
      <c r="U62" s="16">
        <f t="shared" si="55"/>
        <v>137438953472</v>
      </c>
      <c r="V62">
        <f xml:space="preserve"> POWER(2,14)</f>
        <v>16384</v>
      </c>
      <c r="W62">
        <f t="shared" si="56"/>
        <v>95206191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2">
      <c r="I63" s="1"/>
      <c r="J63" s="1"/>
      <c r="K63" s="1"/>
      <c r="L63" s="1"/>
      <c r="M63" s="22"/>
      <c r="N63" s="1"/>
      <c r="O63" s="1"/>
      <c r="P63" s="1"/>
      <c r="Q63" s="1"/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2" ht="28.5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2" t="s">
        <v>6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1"/>
    </row>
    <row r="65" spans="9:62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6" t="s">
        <v>15</v>
      </c>
      <c r="R65" s="7" t="s">
        <v>16</v>
      </c>
      <c r="S65" s="7"/>
      <c r="T65" s="1"/>
      <c r="U65" s="8" t="s">
        <v>72</v>
      </c>
      <c r="V65" s="9" t="s">
        <v>18</v>
      </c>
      <c r="W65" s="9" t="s">
        <v>19</v>
      </c>
      <c r="X65" s="9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"/>
    </row>
    <row r="66" spans="9:62">
      <c r="I66" s="1"/>
      <c r="J66" s="11" t="str">
        <f t="shared" ref="J66:J71" si="57" xml:space="preserve"> "h" &amp;K66 &amp; "mod" &amp;L66</f>
        <v>h95mod120</v>
      </c>
      <c r="K66" s="12">
        <v>95</v>
      </c>
      <c r="L66" s="12">
        <v>120</v>
      </c>
      <c r="M66" s="13">
        <f t="shared" ref="M66:M71" si="58" xml:space="preserve"> A4</f>
        <v>245760</v>
      </c>
      <c r="N66" s="33" t="str">
        <f t="shared" ref="N66:N71" si="59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2048 2 2 3382 h95mod120PART1. /home/Class_Number_Tabulation/h95mod120 2 0 1 1 3 2 1 2 10 15 1 0 2 1 3 2 0 2 5 15 1 0 2 2 3 1 0 30 0 1 1 0 6 1 1 1 3 30 1 1 1 0 6 0 1</v>
      </c>
      <c r="O66" s="34" t="str">
        <f t="shared" ref="O66:O71" si="60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2048 2 2 3382 h95mod120PART2. /home/Class_Number_Tabulation/h95mod120 1 0 3 1 1 2 0 2 5 15 1 0 6 0 1 4 2 2 10 15 1 0 6 1 1</v>
      </c>
      <c r="P66" s="14" t="str">
        <f t="shared" ref="P66:P71" si="61" xml:space="preserve"> "./polyadd " &amp; D12 &amp; " " &amp;K66&amp; " " &amp;L66</f>
        <v>./polyadd /home/Class_Number_Tabulation 95 120</v>
      </c>
      <c r="Q66" s="14" t="str">
        <f t="shared" ref="Q66:Q71" si="62" xml:space="preserve"> "mpirun -np " &amp; E12&amp; " ./clgrp " &amp;M66 &amp;" " &amp;F12 &amp;" " &amp;K66 &amp;" " &amp;L66 &amp;" " &amp; J66 &amp;"/"&amp; J66 &amp;". " &amp;D$12</f>
        <v>mpirun -np 2 ./clgrp 245760 2 95 120 h95mod120/h95mod120. /home/Class_Number_Tabulation</v>
      </c>
      <c r="R66" s="15">
        <f t="shared" ref="R66:R71" si="63" xml:space="preserve"> (U66 / (F12*V66))/512</f>
        <v>1</v>
      </c>
      <c r="S66" s="15"/>
      <c r="T66" s="1"/>
      <c r="U66" s="16">
        <f xml:space="preserve"> M66 / 120</f>
        <v>2048</v>
      </c>
      <c r="V66">
        <f xml:space="preserve"> POWER(2,1)</f>
        <v>2</v>
      </c>
      <c r="W66">
        <f t="shared" ref="W66:W71" si="64" xml:space="preserve"> FLOOR(((F4)*(1/PI())*(SQRT(M66))*(($G$7*LN(M66))+($H$7))),1)</f>
        <v>3382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2">
      <c r="I67" s="1"/>
      <c r="J67" s="11" t="str">
        <f t="shared" si="57"/>
        <v>h95mod120</v>
      </c>
      <c r="K67" s="12">
        <v>95</v>
      </c>
      <c r="L67" s="12">
        <v>120</v>
      </c>
      <c r="M67" s="13">
        <f t="shared" si="58"/>
        <v>983040</v>
      </c>
      <c r="N67" s="33" t="str">
        <f t="shared" si="59"/>
        <v>./polymult 8192 2 4 7802 h95mod120PART1. /home/Class_Number_Tabulation/h95mod120 2 0 1 1 3 2 1 2 10 15 1 0 2 1 3 2 0 2 5 15 1 0 2 2 3 1 0 30 0 1 1 0 6 1 1 1 3 30 1 1 1 0 6 0 1</v>
      </c>
      <c r="O67" s="34" t="str">
        <f t="shared" si="60"/>
        <v>./polymult 8192 2 4 7802 h95mod120PART2. /home/Class_Number_Tabulation/h95mod120 1 0 3 1 1 2 0 2 5 15 1 0 6 0 1 4 2 2 10 15 1 0 6 1 1</v>
      </c>
      <c r="P67" s="14" t="str">
        <f t="shared" si="61"/>
        <v>./polyadd /home/Class_Number_Tabulation 95 120</v>
      </c>
      <c r="Q67" s="14" t="str">
        <f t="shared" si="62"/>
        <v>mpirun -np 2 ./clgrp 983040 2 95 120 h95mod120/h95mod120. /home/Class_Number_Tabulation</v>
      </c>
      <c r="R67" s="15">
        <f t="shared" si="63"/>
        <v>2</v>
      </c>
      <c r="S67" s="15"/>
      <c r="T67" s="1"/>
      <c r="U67" s="16">
        <f xml:space="preserve"> M67 / 120</f>
        <v>8192</v>
      </c>
      <c r="V67">
        <f xml:space="preserve"> POWER(2,2)</f>
        <v>4</v>
      </c>
      <c r="W67">
        <f t="shared" si="64"/>
        <v>7802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  <c r="BJ67" t="str">
        <f xml:space="preserve">  "time (" &amp;Q4 &amp; " &amp;&amp; " &amp;Q13 &amp; " &amp;&amp; " &amp;Q22&amp; " &amp;&amp; " &amp; Q31 &amp; " &amp;&amp; " &amp;Q40 &amp; " &amp;&amp; " &amp;N103   &amp; ") 2&gt;&gt;classical_with_mod24_formula_To_" &amp; A5 &amp; ".txt"</f>
        <v>time (mpirun -np 2 ./clgrp 983040 2 8 16 h8mod16/h8mod16. /home/Class_Number_Tabulation &amp;&amp; mpirun -np 2 ./clgrp 983040 2 4 16 h4mod16/h4mod16. /home/Class_Number_Tabulation &amp;&amp; mpirun -np 2 ./clgrp 983040 2 3 8 h3mod8/h3mod8. /home/Class_Number_Tabulation &amp;&amp; mpirun -np 2 ./clgrp 983040 2 7 24 h7mod24/h7mod24. /home/Class_Number_Tabulation &amp;&amp; mpirun -np 2 ./clgrp 983040 2 15 24 h15mod24/h15mod24. /home/Class_Number_Tabulation &amp;&amp; mpirun -np 2 ./clgrp 983040 2 23 24 null /home/Class_Number_Tabulation) 2&gt;&gt;classical_with_mod24_formula_To_983040.txt</v>
      </c>
    </row>
    <row r="68" spans="9:62">
      <c r="I68" s="1"/>
      <c r="J68" s="11" t="str">
        <f t="shared" si="57"/>
        <v>h95mod120</v>
      </c>
      <c r="K68" s="12">
        <v>95</v>
      </c>
      <c r="L68" s="12">
        <v>120</v>
      </c>
      <c r="M68" s="13">
        <f t="shared" si="58"/>
        <v>3932160</v>
      </c>
      <c r="N68" s="33" t="str">
        <f t="shared" si="59"/>
        <v>./polymult 32768 8 4 17963 h95mod120PART1. /home/Class_Number_Tabulation/h95mod120 2 0 1 1 3 2 1 2 10 15 1 0 2 1 3 2 0 2 5 15 1 0 2 2 3 1 0 30 0 1 1 0 6 1 1 1 3 30 1 1 1 0 6 0 1</v>
      </c>
      <c r="O68" s="34" t="str">
        <f t="shared" si="60"/>
        <v>./polymult 32768 8 4 17963 h95mod120PART2. /home/Class_Number_Tabulation/h95mod120 1 0 3 1 1 2 0 2 5 15 1 0 6 0 1 4 2 2 10 15 1 0 6 1 1</v>
      </c>
      <c r="P68" s="14" t="str">
        <f t="shared" si="61"/>
        <v>./polyadd /home/Class_Number_Tabulation 95 120</v>
      </c>
      <c r="Q68" s="14" t="str">
        <f t="shared" si="62"/>
        <v>mpirun -np 6 ./clgrp 3932160 8 95 120 h95mod120/h95mod120. /home/Class_Number_Tabulation</v>
      </c>
      <c r="R68" s="15">
        <f t="shared" si="63"/>
        <v>2</v>
      </c>
      <c r="S68" s="15"/>
      <c r="T68" s="1"/>
      <c r="U68" s="16">
        <f t="shared" ref="U68:U71" si="65" xml:space="preserve"> M68 / 120</f>
        <v>32768</v>
      </c>
      <c r="V68">
        <f xml:space="preserve"> POWER(2,2)</f>
        <v>4</v>
      </c>
      <c r="W68">
        <f t="shared" si="64"/>
        <v>17963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2">
      <c r="I69" s="1"/>
      <c r="J69" s="11" t="str">
        <f t="shared" si="57"/>
        <v>h95mod120</v>
      </c>
      <c r="K69" s="12">
        <v>95</v>
      </c>
      <c r="L69" s="12">
        <v>120</v>
      </c>
      <c r="M69" s="13">
        <f t="shared" si="58"/>
        <v>15728640</v>
      </c>
      <c r="N69" s="33" t="str">
        <f t="shared" si="59"/>
        <v>./polymult 131072 16 8 40224 h95mod120PART1. /home/Class_Number_Tabulation/h95mod120 2 0 1 1 3 2 1 2 10 15 1 0 2 1 3 2 0 2 5 15 1 0 2 2 3 1 0 30 0 1 1 0 6 1 1 1 3 30 1 1 1 0 6 0 1</v>
      </c>
      <c r="O69" s="34" t="str">
        <f t="shared" si="60"/>
        <v>./polymult 131072 16 8 40224 h95mod120PART2. /home/Class_Number_Tabulation/h95mod120 1 0 3 1 1 2 0 2 5 15 1 0 6 0 1 4 2 2 10 15 1 0 6 1 1</v>
      </c>
      <c r="P69" s="14" t="str">
        <f t="shared" si="61"/>
        <v>./polyadd /home/Class_Number_Tabulation 95 120</v>
      </c>
      <c r="Q69" s="14" t="str">
        <f t="shared" si="62"/>
        <v>mpirun -np 6 ./clgrp 15728640 16 95 120 h95mod120/h95mod120. /home/Class_Number_Tabulation</v>
      </c>
      <c r="R69" s="15">
        <f t="shared" si="63"/>
        <v>2</v>
      </c>
      <c r="S69" s="15"/>
      <c r="T69" s="1"/>
      <c r="U69" s="16">
        <f t="shared" si="65"/>
        <v>131072</v>
      </c>
      <c r="V69">
        <f xml:space="preserve"> POWER(2,3)</f>
        <v>8</v>
      </c>
      <c r="W69">
        <f xml:space="preserve"> FLOOR(((F7)*(1/PI())*(SQRT(M69))*(($G$7*LN(M69))+($H$7))),1)</f>
        <v>40224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2">
      <c r="I70" s="1"/>
      <c r="J70" s="11" t="str">
        <f t="shared" si="57"/>
        <v>h95mod120</v>
      </c>
      <c r="K70" s="12">
        <v>95</v>
      </c>
      <c r="L70" s="12">
        <v>120</v>
      </c>
      <c r="M70" s="13">
        <f t="shared" si="58"/>
        <v>62914560</v>
      </c>
      <c r="N70" s="33" t="str">
        <f t="shared" si="59"/>
        <v>./polymult 524288 32 16 90841 h95mod120PART1. /home/Class_Number_Tabulation/h95mod120 2 0 1 1 3 2 1 2 10 15 1 0 2 1 3 2 0 2 5 15 1 0 2 2 3 1 0 30 0 1 1 0 6 1 1 1 3 30 1 1 1 0 6 0 1</v>
      </c>
      <c r="O70" s="34" t="str">
        <f t="shared" si="60"/>
        <v>./polymult 524288 32 16 90841 h95mod120PART2. /home/Class_Number_Tabulation/h95mod120 1 0 3 1 1 2 0 2 5 15 1 0 6 0 1 4 2 2 10 15 1 0 6 1 1</v>
      </c>
      <c r="P70" s="14" t="str">
        <f t="shared" si="61"/>
        <v>./polyadd /home/Class_Number_Tabulation 95 120</v>
      </c>
      <c r="Q70" s="14" t="str">
        <f t="shared" si="62"/>
        <v>mpirun -np 6 ./clgrp 62914560 32 95 120 h95mod120/h95mod120. /home/Class_Number_Tabulation</v>
      </c>
      <c r="R70" s="15">
        <f t="shared" si="63"/>
        <v>2</v>
      </c>
      <c r="S70" s="15"/>
      <c r="T70" s="1"/>
      <c r="U70" s="16">
        <f t="shared" si="65"/>
        <v>524288</v>
      </c>
      <c r="V70">
        <f xml:space="preserve"> POWER(2,4)</f>
        <v>16</v>
      </c>
      <c r="W70">
        <f t="shared" si="64"/>
        <v>90841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2">
      <c r="I71" s="1"/>
      <c r="J71" s="11" t="str">
        <f t="shared" si="57"/>
        <v>h95mod120</v>
      </c>
      <c r="K71" s="12">
        <v>95</v>
      </c>
      <c r="L71" s="12">
        <v>120</v>
      </c>
      <c r="M71" s="13">
        <f t="shared" si="58"/>
        <v>16492674416640</v>
      </c>
      <c r="N71" s="33" t="str">
        <f t="shared" si="59"/>
        <v>./polymult 137438953472 4096 16384 95206191 h95mod120PART1. /home/Class_Number_Tabulation/h95mod120 2 0 1 1 3 2 1 2 10 15 1 0 2 1 3 2 0 2 5 15 1 0 2 2 3 1 0 30 0 1 1 0 6 1 1 1 3 30 1 1 1 0 6 0 1</v>
      </c>
      <c r="O71" s="34" t="str">
        <f t="shared" si="60"/>
        <v>./polymult 137438953472 4096 16384 95206191 h95mod120PART2. /home/Class_Number_Tabulation/h95mod120 1 0 3 1 1 2 0 2 5 15 1 0 6 0 1 4 2 2 10 15 1 0 6 1 1</v>
      </c>
      <c r="P71" s="14" t="str">
        <f t="shared" si="61"/>
        <v>./polyadd /home/Class_Number_Tabulation 95 120</v>
      </c>
      <c r="Q71" s="14" t="str">
        <f t="shared" si="62"/>
        <v>mpirun -np 6 ./clgrp 16492674416640 4096 95 120 h95mod120/h95mod120. /home/Class_Number_Tabulation</v>
      </c>
      <c r="R71" s="15">
        <f t="shared" si="63"/>
        <v>4</v>
      </c>
      <c r="S71" s="15"/>
      <c r="T71" s="1"/>
      <c r="U71" s="16">
        <f t="shared" si="65"/>
        <v>137438953472</v>
      </c>
      <c r="V71">
        <f xml:space="preserve"> POWER(2,14)</f>
        <v>16384</v>
      </c>
      <c r="W71">
        <f t="shared" si="64"/>
        <v>95206191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2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2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2" ht="15" customHeight="1">
      <c r="I74" s="1"/>
      <c r="J74" s="89"/>
      <c r="K74" s="90"/>
      <c r="L74" s="90"/>
      <c r="M74" s="91"/>
      <c r="N74" s="6" t="s">
        <v>15</v>
      </c>
      <c r="U74"/>
    </row>
    <row r="75" spans="9:62" ht="15" customHeight="1">
      <c r="I75" s="1"/>
      <c r="J75" s="11" t="str">
        <f t="shared" ref="J75:J80" si="66" xml:space="preserve"> "h" &amp;K75 &amp; "mod" &amp;L75</f>
        <v>h7mod8</v>
      </c>
      <c r="K75" s="12">
        <v>7</v>
      </c>
      <c r="L75" s="12">
        <v>8</v>
      </c>
      <c r="M75" s="13">
        <f t="shared" ref="M75:M80" si="67">A4</f>
        <v>245760</v>
      </c>
      <c r="N75" s="14" t="str">
        <f t="shared" ref="N75:N80" si="68" xml:space="preserve"> "mpirun -np " &amp; E12 &amp; " ./clgrp " &amp;M75 &amp;" " &amp;F12 &amp;" " &amp;K75 &amp;" " &amp;L75 &amp;" " &amp;"null" &amp;" " &amp;D$12</f>
        <v>mpirun -np 2 ./clgrp 245760 2 7 8 null /home/Class_Number_Tabulation</v>
      </c>
      <c r="U75"/>
    </row>
    <row r="76" spans="9:62" ht="15" customHeight="1">
      <c r="I76" s="1"/>
      <c r="J76" s="11" t="str">
        <f t="shared" si="66"/>
        <v>h7mod8</v>
      </c>
      <c r="K76" s="12">
        <v>7</v>
      </c>
      <c r="L76" s="12">
        <v>8</v>
      </c>
      <c r="M76" s="13">
        <f t="shared" si="67"/>
        <v>983040</v>
      </c>
      <c r="N76" s="14" t="str">
        <f t="shared" si="68"/>
        <v>mpirun -np 2 ./clgrp 983040 2 7 8 null /home/Class_Number_Tabulation</v>
      </c>
      <c r="U76"/>
    </row>
    <row r="77" spans="9:62" ht="15" customHeight="1">
      <c r="I77" s="1"/>
      <c r="J77" s="11" t="str">
        <f t="shared" si="66"/>
        <v>h7mod8</v>
      </c>
      <c r="K77" s="12">
        <v>7</v>
      </c>
      <c r="L77" s="12">
        <v>8</v>
      </c>
      <c r="M77" s="13">
        <f t="shared" si="67"/>
        <v>3932160</v>
      </c>
      <c r="N77" s="14" t="str">
        <f t="shared" si="68"/>
        <v>mpirun -np 6 ./clgrp 3932160 8 7 8 null /home/Class_Number_Tabulation</v>
      </c>
      <c r="U77"/>
    </row>
    <row r="78" spans="9:62" ht="15" customHeight="1">
      <c r="I78" s="1"/>
      <c r="J78" s="11" t="str">
        <f t="shared" si="66"/>
        <v>h7mod8</v>
      </c>
      <c r="K78" s="12">
        <v>7</v>
      </c>
      <c r="L78" s="12">
        <v>8</v>
      </c>
      <c r="M78" s="13">
        <f t="shared" si="67"/>
        <v>15728640</v>
      </c>
      <c r="N78" s="14" t="str">
        <f t="shared" si="68"/>
        <v>mpirun -np 6 ./clgrp 15728640 16 7 8 null /home/Class_Number_Tabulation</v>
      </c>
      <c r="U78"/>
    </row>
    <row r="79" spans="9:62" ht="15" customHeight="1">
      <c r="I79" s="1"/>
      <c r="J79" s="11" t="str">
        <f t="shared" si="66"/>
        <v>h7mod8</v>
      </c>
      <c r="K79" s="12">
        <v>7</v>
      </c>
      <c r="L79" s="12">
        <v>8</v>
      </c>
      <c r="M79" s="13">
        <f t="shared" si="67"/>
        <v>62914560</v>
      </c>
      <c r="N79" s="14" t="str">
        <f t="shared" si="68"/>
        <v>mpirun -np 6 ./clgrp 62914560 32 7 8 null /home/Class_Number_Tabulation</v>
      </c>
      <c r="U79"/>
    </row>
    <row r="80" spans="9:62" ht="15" customHeight="1">
      <c r="I80" s="1"/>
      <c r="J80" s="11" t="str">
        <f t="shared" si="66"/>
        <v>h7mod8</v>
      </c>
      <c r="K80" s="12">
        <v>7</v>
      </c>
      <c r="L80" s="12">
        <v>8</v>
      </c>
      <c r="M80" s="13">
        <f t="shared" si="67"/>
        <v>16492674416640</v>
      </c>
      <c r="N80" s="14" t="str">
        <f t="shared" si="68"/>
        <v>mpirun -np 6 ./clgrp 16492674416640 4096 7 8 null /home/Class_Number_Tabulation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customHeight="1">
      <c r="I83" s="1"/>
      <c r="J83" s="89"/>
      <c r="K83" s="90"/>
      <c r="L83" s="90"/>
      <c r="M83" s="91"/>
      <c r="N83" s="6" t="s">
        <v>15</v>
      </c>
      <c r="U83"/>
    </row>
    <row r="84" spans="9:21" ht="15" customHeight="1">
      <c r="I84" s="1"/>
      <c r="J84" s="11" t="str">
        <f t="shared" ref="J84:J89" si="69" xml:space="preserve"> "h" &amp;K84 &amp; "mod" &amp;L84</f>
        <v>h71mod120</v>
      </c>
      <c r="K84" s="12">
        <v>71</v>
      </c>
      <c r="L84" s="12">
        <v>120</v>
      </c>
      <c r="M84" s="13">
        <f t="shared" ref="M84:M89" si="70">A4</f>
        <v>245760</v>
      </c>
      <c r="N84" s="14" t="str">
        <f t="shared" ref="N84:N89" si="71" xml:space="preserve"> "mpirun -np " &amp; E12 &amp; " ./clgrp " &amp;M84 &amp;" " &amp;F12 &amp;" " &amp;K84 &amp;" " &amp;L84 &amp;" " &amp;"null" &amp;" " &amp;D$12</f>
        <v>mpirun -np 2 ./clgrp 245760 2 71 120 null /home/Class_Number_Tabulation</v>
      </c>
      <c r="U84"/>
    </row>
    <row r="85" spans="9:21" ht="15" customHeight="1">
      <c r="I85" s="1"/>
      <c r="J85" s="11" t="str">
        <f t="shared" si="69"/>
        <v>h71mod120</v>
      </c>
      <c r="K85" s="12">
        <v>71</v>
      </c>
      <c r="L85" s="12">
        <v>120</v>
      </c>
      <c r="M85" s="13">
        <f t="shared" si="70"/>
        <v>983040</v>
      </c>
      <c r="N85" s="14" t="str">
        <f t="shared" si="71"/>
        <v>mpirun -np 2 ./clgrp 983040 2 71 120 null /home/Class_Number_Tabulation</v>
      </c>
      <c r="U85"/>
    </row>
    <row r="86" spans="9:21" ht="15" customHeight="1">
      <c r="I86" s="1"/>
      <c r="J86" s="11" t="str">
        <f t="shared" si="69"/>
        <v>h71mod120</v>
      </c>
      <c r="K86" s="12">
        <v>71</v>
      </c>
      <c r="L86" s="12">
        <v>120</v>
      </c>
      <c r="M86" s="13">
        <f t="shared" si="70"/>
        <v>3932160</v>
      </c>
      <c r="N86" s="14" t="str">
        <f t="shared" si="71"/>
        <v>mpirun -np 6 ./clgrp 3932160 8 71 120 null /home/Class_Number_Tabulation</v>
      </c>
      <c r="U86"/>
    </row>
    <row r="87" spans="9:21" ht="15" customHeight="1">
      <c r="I87" s="1"/>
      <c r="J87" s="11" t="str">
        <f t="shared" si="69"/>
        <v>h71mod120</v>
      </c>
      <c r="K87" s="12">
        <v>71</v>
      </c>
      <c r="L87" s="12">
        <v>120</v>
      </c>
      <c r="M87" s="13">
        <f t="shared" si="70"/>
        <v>15728640</v>
      </c>
      <c r="N87" s="14" t="str">
        <f t="shared" si="71"/>
        <v>mpirun -np 6 ./clgrp 15728640 16 71 120 null /home/Class_Number_Tabulation</v>
      </c>
      <c r="U87"/>
    </row>
    <row r="88" spans="9:21" ht="15" customHeight="1">
      <c r="I88" s="1"/>
      <c r="J88" s="11" t="str">
        <f t="shared" si="69"/>
        <v>h71mod120</v>
      </c>
      <c r="K88" s="12">
        <v>71</v>
      </c>
      <c r="L88" s="12">
        <v>120</v>
      </c>
      <c r="M88" s="13">
        <f t="shared" si="70"/>
        <v>62914560</v>
      </c>
      <c r="N88" s="14" t="str">
        <f t="shared" si="71"/>
        <v>mpirun -np 6 ./clgrp 62914560 32 71 120 null /home/Class_Number_Tabulation</v>
      </c>
      <c r="U88"/>
    </row>
    <row r="89" spans="9:21" ht="15" customHeight="1">
      <c r="I89" s="1"/>
      <c r="J89" s="11" t="str">
        <f t="shared" si="69"/>
        <v>h71mod120</v>
      </c>
      <c r="K89" s="12">
        <v>71</v>
      </c>
      <c r="L89" s="12">
        <v>120</v>
      </c>
      <c r="M89" s="13">
        <f t="shared" si="70"/>
        <v>16492674416640</v>
      </c>
      <c r="N89" s="14" t="str">
        <f t="shared" si="71"/>
        <v>mpirun -np 6 ./clgrp 16492674416640 4096 71 120 null /home/Class_Number_Tabulation</v>
      </c>
      <c r="U89"/>
    </row>
    <row r="90" spans="9:21" ht="15" customHeight="1">
      <c r="I90" s="1"/>
      <c r="J90" s="1"/>
      <c r="K90" s="1"/>
      <c r="L90" s="1"/>
      <c r="M90" s="22"/>
      <c r="N90" s="1"/>
      <c r="U90"/>
    </row>
    <row r="91" spans="9:21" ht="28.5">
      <c r="I91" s="1"/>
      <c r="J91" s="35" t="s">
        <v>1</v>
      </c>
      <c r="K91" s="35" t="s">
        <v>2</v>
      </c>
      <c r="L91" s="35" t="s">
        <v>3</v>
      </c>
      <c r="M91" s="92" t="s">
        <v>4</v>
      </c>
      <c r="N91" s="2" t="s">
        <v>6</v>
      </c>
    </row>
    <row r="92" spans="9:21" ht="15" customHeight="1">
      <c r="I92" s="1"/>
      <c r="J92" s="37"/>
      <c r="K92" s="38"/>
      <c r="L92" s="38"/>
      <c r="M92" s="93"/>
      <c r="N92" s="6" t="s">
        <v>15</v>
      </c>
    </row>
    <row r="93" spans="9:21" ht="19.5" customHeight="1">
      <c r="I93" s="1"/>
      <c r="J93" s="11" t="str">
        <f t="shared" ref="J93:J98" si="72" xml:space="preserve"> "h" &amp;K93 &amp; "mod" &amp;L93</f>
        <v>h119mod120</v>
      </c>
      <c r="K93" s="12">
        <v>119</v>
      </c>
      <c r="L93" s="12">
        <v>120</v>
      </c>
      <c r="M93" s="13">
        <f t="shared" ref="M93:M98" si="73">A4</f>
        <v>245760</v>
      </c>
      <c r="N93" s="14" t="str">
        <f t="shared" ref="N93:N98" si="74" xml:space="preserve"> "mpirun -np " &amp; E12 &amp; " ./clgrp " &amp;M93 &amp;" " &amp;F12 &amp;" " &amp;K93 &amp;" " &amp;L93 &amp;" " &amp;"null" &amp;" " &amp;D$12</f>
        <v>mpirun -np 2 ./clgrp 245760 2 119 120 null /home/Class_Number_Tabulation</v>
      </c>
    </row>
    <row r="94" spans="9:21" ht="15" customHeight="1">
      <c r="I94" s="1"/>
      <c r="J94" s="11" t="str">
        <f t="shared" si="72"/>
        <v>h119mod120</v>
      </c>
      <c r="K94" s="12">
        <v>119</v>
      </c>
      <c r="L94" s="12">
        <v>120</v>
      </c>
      <c r="M94" s="13">
        <f t="shared" si="73"/>
        <v>983040</v>
      </c>
      <c r="N94" s="14" t="str">
        <f t="shared" si="74"/>
        <v>mpirun -np 2 ./clgrp 983040 2 119 120 null /home/Class_Number_Tabulation</v>
      </c>
    </row>
    <row r="95" spans="9:21" ht="15" customHeight="1">
      <c r="I95" s="1"/>
      <c r="J95" s="11" t="str">
        <f t="shared" si="72"/>
        <v>h119mod120</v>
      </c>
      <c r="K95" s="12">
        <v>119</v>
      </c>
      <c r="L95" s="12">
        <v>120</v>
      </c>
      <c r="M95" s="13">
        <f t="shared" si="73"/>
        <v>3932160</v>
      </c>
      <c r="N95" s="14" t="str">
        <f t="shared" si="74"/>
        <v>mpirun -np 6 ./clgrp 3932160 8 119 120 null /home/Class_Number_Tabulation</v>
      </c>
    </row>
    <row r="96" spans="9:21" ht="15" customHeight="1">
      <c r="I96" s="1"/>
      <c r="J96" s="11" t="str">
        <f t="shared" si="72"/>
        <v>h119mod120</v>
      </c>
      <c r="K96" s="12">
        <v>119</v>
      </c>
      <c r="L96" s="12">
        <v>120</v>
      </c>
      <c r="M96" s="13">
        <f t="shared" si="73"/>
        <v>15728640</v>
      </c>
      <c r="N96" s="14" t="str">
        <f t="shared" si="74"/>
        <v>mpirun -np 6 ./clgrp 15728640 16 119 120 null /home/Class_Number_Tabulation</v>
      </c>
    </row>
    <row r="97" spans="9:14" ht="15" customHeight="1">
      <c r="I97" s="1"/>
      <c r="J97" s="11" t="str">
        <f t="shared" si="72"/>
        <v>h119mod120</v>
      </c>
      <c r="K97" s="12">
        <v>119</v>
      </c>
      <c r="L97" s="12">
        <v>120</v>
      </c>
      <c r="M97" s="13">
        <f t="shared" si="73"/>
        <v>62914560</v>
      </c>
      <c r="N97" s="14" t="str">
        <f t="shared" si="74"/>
        <v>mpirun -np 6 ./clgrp 62914560 32 119 120 null /home/Class_Number_Tabulation</v>
      </c>
    </row>
    <row r="98" spans="9:14" ht="15" customHeight="1">
      <c r="I98" s="1"/>
      <c r="J98" s="11" t="str">
        <f t="shared" si="72"/>
        <v>h119mod120</v>
      </c>
      <c r="K98" s="12">
        <v>119</v>
      </c>
      <c r="L98" s="12">
        <v>120</v>
      </c>
      <c r="M98" s="13">
        <f t="shared" si="73"/>
        <v>16492674416640</v>
      </c>
      <c r="N98" s="14" t="str">
        <f t="shared" si="74"/>
        <v>mpirun -np 6 ./clgrp 16492674416640 4096 119 120 null /home/Class_Number_Tabulation</v>
      </c>
    </row>
    <row r="99" spans="9:14" ht="15" customHeight="1">
      <c r="I99" s="1"/>
      <c r="J99" s="1"/>
      <c r="K99" s="1"/>
      <c r="L99" s="1"/>
      <c r="M99" s="1"/>
      <c r="N99" s="1"/>
    </row>
    <row r="100" spans="9:14" ht="28.5">
      <c r="I100" s="1"/>
      <c r="J100" s="65" t="s">
        <v>1</v>
      </c>
      <c r="K100" s="65" t="s">
        <v>2</v>
      </c>
      <c r="L100" s="65" t="s">
        <v>3</v>
      </c>
      <c r="M100" s="92" t="s">
        <v>4</v>
      </c>
      <c r="N100" s="2" t="s">
        <v>6</v>
      </c>
    </row>
    <row r="101" spans="9:14">
      <c r="I101" s="1"/>
      <c r="J101" s="66"/>
      <c r="K101" s="67"/>
      <c r="L101" s="67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245760</v>
      </c>
      <c r="N102" s="63" t="str">
        <f xml:space="preserve"> "mpirun -np " &amp; E12 &amp; " ./clgrp " &amp;M102 &amp;" " &amp;F12 &amp;" " &amp;K102 &amp;" " &amp;L102 &amp;" " &amp;"null" &amp;" " &amp;D$12</f>
        <v>mpirun -np 2 ./clgrp 245760 2 23 24 null /home/Class_Number_Tabulation</v>
      </c>
    </row>
    <row r="103" spans="9:14">
      <c r="I103" s="1"/>
      <c r="J103" s="11" t="str">
        <f t="shared" ref="J103:J107" si="75" xml:space="preserve"> "h" &amp;K103 &amp; "mod" &amp;L103</f>
        <v>h23mod24</v>
      </c>
      <c r="K103" s="12">
        <v>23</v>
      </c>
      <c r="L103" s="12">
        <v>24</v>
      </c>
      <c r="M103" s="13">
        <f>A5</f>
        <v>983040</v>
      </c>
      <c r="N103" s="63" t="str">
        <f t="shared" ref="N103:N107" si="76" xml:space="preserve"> "mpirun -np " &amp; E13 &amp; " ./clgrp " &amp;M103 &amp;" " &amp;F13 &amp;" " &amp;K103 &amp;" " &amp;L103 &amp;" " &amp;"null" &amp;" " &amp;D$12</f>
        <v>mpirun -np 2 ./clgrp 983040 2 23 24 null /home/Class_Number_Tabulation</v>
      </c>
    </row>
    <row r="104" spans="9:14">
      <c r="I104" s="1"/>
      <c r="J104" s="11" t="str">
        <f t="shared" si="75"/>
        <v>h23mod24</v>
      </c>
      <c r="K104" s="12">
        <v>23</v>
      </c>
      <c r="L104" s="12">
        <v>24</v>
      </c>
      <c r="M104" s="13">
        <f t="shared" ref="M104:M107" si="77">A6</f>
        <v>3932160</v>
      </c>
      <c r="N104" s="63" t="str">
        <f t="shared" si="76"/>
        <v>mpirun -np 6 ./clgrp 3932160 8 23 24 null /home/Class_Number_Tabulation</v>
      </c>
    </row>
    <row r="105" spans="9:14">
      <c r="I105" s="1"/>
      <c r="J105" s="11" t="str">
        <f t="shared" si="75"/>
        <v>h23mod24</v>
      </c>
      <c r="K105" s="12">
        <v>23</v>
      </c>
      <c r="L105" s="12">
        <v>24</v>
      </c>
      <c r="M105" s="13">
        <f t="shared" si="77"/>
        <v>15728640</v>
      </c>
      <c r="N105" s="63" t="str">
        <f t="shared" si="76"/>
        <v>mpirun -np 6 ./clgrp 15728640 16 23 24 null /home/Class_Number_Tabulation</v>
      </c>
    </row>
    <row r="106" spans="9:14">
      <c r="I106" s="1"/>
      <c r="J106" s="11" t="str">
        <f t="shared" si="75"/>
        <v>h23mod24</v>
      </c>
      <c r="K106" s="12">
        <v>23</v>
      </c>
      <c r="L106" s="12">
        <v>24</v>
      </c>
      <c r="M106" s="13">
        <f t="shared" si="77"/>
        <v>62914560</v>
      </c>
      <c r="N106" s="63" t="str">
        <f t="shared" si="76"/>
        <v>mpirun -np 6 ./clgrp 62914560 32 23 24 null /home/Class_Number_Tabulation</v>
      </c>
    </row>
    <row r="107" spans="9:14">
      <c r="I107" s="1"/>
      <c r="J107" s="11" t="str">
        <f t="shared" si="75"/>
        <v>h23mod24</v>
      </c>
      <c r="K107" s="12">
        <v>23</v>
      </c>
      <c r="L107" s="12">
        <v>24</v>
      </c>
      <c r="M107" s="13">
        <f t="shared" si="77"/>
        <v>16492674416640</v>
      </c>
      <c r="N107" s="63" t="str">
        <f t="shared" si="76"/>
        <v>mpirun -np 6 ./clgrp 16492674416640 4096 23 24 null /home/Class_Number_Tabulation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M100:M101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J82:J83"/>
    <mergeCell ref="K82:K83"/>
    <mergeCell ref="L82:L83"/>
    <mergeCell ref="M82:M83"/>
    <mergeCell ref="M91:M92"/>
    <mergeCell ref="AJ67:AJ71"/>
    <mergeCell ref="AK67:AK71"/>
    <mergeCell ref="AL67:AL71"/>
    <mergeCell ref="AM67:AM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C616-B36C-493F-B7E1-48F3A58DE9C0}">
  <dimension ref="A1:BK108"/>
  <sheetViews>
    <sheetView zoomScale="50" zoomScaleNormal="50" workbookViewId="0">
      <selection activeCell="D21" sqref="D21:H21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35.42578125" bestFit="1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2" max="12" width="12.5703125" customWidth="1"/>
    <col min="13" max="13" width="18.42578125" bestFit="1" customWidth="1"/>
    <col min="14" max="14" width="254" bestFit="1" customWidth="1"/>
    <col min="15" max="15" width="213" customWidth="1"/>
    <col min="16" max="16" width="53.7109375" bestFit="1" customWidth="1"/>
    <col min="17" max="17" width="118.140625" bestFit="1" customWidth="1"/>
    <col min="18" max="18" width="65.42578125" bestFit="1" customWidth="1"/>
    <col min="19" max="19" width="68" bestFit="1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42578125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1"/>
      <c r="BJ1" s="41" t="s">
        <v>151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61" t="s">
        <v>16</v>
      </c>
      <c r="S2" s="77" t="s">
        <v>161</v>
      </c>
      <c r="T2" s="1"/>
      <c r="U2" s="8" t="s">
        <v>17</v>
      </c>
      <c r="V2" s="62" t="s">
        <v>18</v>
      </c>
      <c r="W2" s="62" t="s">
        <v>19</v>
      </c>
      <c r="X2" s="62" t="s">
        <v>20</v>
      </c>
      <c r="Y2" s="98" t="s">
        <v>21</v>
      </c>
      <c r="Z2" s="98"/>
      <c r="AA2" s="98"/>
      <c r="AB2" s="98"/>
      <c r="AC2" s="98"/>
      <c r="AD2" s="98"/>
      <c r="AE2" s="98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1"/>
      <c r="BJ2" t="str">
        <f xml:space="preserve">  "time ("&amp; N3 &amp; " &amp;&amp; " &amp;N12 &amp; " &amp;&amp; " &amp; N21&amp; " &amp;&amp; " &amp; N30&amp; " &amp;&amp; " &amp; N39&amp; " &amp;&amp; " &amp; Q3&amp; " &amp;&amp; " &amp; Q12&amp; " &amp;&amp; " &amp; Q21 &amp; " &amp;&amp; " &amp;Q30 &amp; " &amp;&amp; " &amp;Q39&amp; " &amp;&amp; " &amp; N102  &amp; " &amp;&amp; " &amp;  D21&amp; ") "</f>
        <v xml:space="preserve">time (./polymult 3072 2 2 720 h8mod16. /home/Class_Number_Tabulation/h8mod16 1 0 2 0 1 1 0 2 1 1 1 0 2 1 1 &amp;&amp; ./polymult 3072 2 2 720 h4mod16. /home/Class_Number_Tabulation/h4mod16 1 0 2 1 1 1 0 2 0 1 1 0 2 0 1 &amp;&amp; ./polymult 6144 2 2 1293 h3mod8. /home/Class_Number_Tabulation/h3mod8 1 0 1 1 1 1 0 1 1 1 1 0 1 1 1 &amp;&amp; ./polymult 2048 2 2 1293 h7mod24. /home/Class_Number_Tabulation/h7mod24 1 0 1 1 1 1 0 1 1 3 1 0 1 1 1 1 0 4 1 3 1 0 4 0 1 2 1 4 2 3 1 0 4 1 1 &amp;&amp; ./polymult 2048 2 2 1293 h15mod24. /home/Class_Number_Tabulation/h15mod24 1 0 1 1 1 1 0 3 1 1 1 0 1 1 1 1 1 12 1 1 1 0 4 0 1 1 0 12 0 1 1 0 4 1 1 &amp;&amp; mpirun -np 2 ./clgrp 49152 2 8 16 h8mod16/h8mod16. /home/Class_Number_Tabulation &amp;&amp; mpirun -np 2 ./clgrp 49152 2 4 16 h4mod16/h4mod16. /home/Class_Number_Tabulation &amp;&amp; mpirun -np 2 ./clgrp 49152 2 3 8 h3mod8/h3mod8. /home/Class_Number_Tabulation &amp;&amp; mpirun -np 2 ./clgrp 49152 2 7 24 h7mod24/h7mod24. /home/Class_Number_Tabulation &amp;&amp; mpirun -np 2 ./clgrp 49152 2 15 24 h15mod24/h15mod24. /home/Class_Number_Tabulation &amp;&amp; mpirun -np 2 ./clgrp 49152 2 23 24 null /home/Class_Number_Tabulation &amp;&amp; ./verify 49152 2 /home/Class_Number_Tabulation) 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49152</v>
      </c>
      <c r="N3" s="99" t="str">
        <f t="shared" ref="N3:N8" si="1" xml:space="preserve"> "./polymult " &amp; U3 &amp;" " &amp;F12 &amp;" " &amp; V3 &amp;" " &amp; W3 &amp;" " &amp; J3 &amp;". " &amp; D12 &amp; "/" &amp; J3 &amp;" " &amp;$Z$4 &amp;" "&amp;$AA$5 &amp;" "&amp;$AB$5</f>
        <v>./polymult 3072 2 2 720 h8mod16. /home/Class_Number_Tabulation/h8mod16 1 0 2 0 1 1 0 2 1 1 1 0 2 1 1</v>
      </c>
      <c r="O3" s="99"/>
      <c r="P3" s="99"/>
      <c r="Q3" s="63" t="str">
        <f t="shared" ref="Q3:Q8" si="2" xml:space="preserve"> "mpirun -np " &amp; E12 &amp; " ./clgrp " &amp;M3 &amp;" " &amp;F12 &amp;" " &amp;K3 &amp;" " &amp;L3 &amp;" " &amp;J3 &amp; "/" &amp;J3 &amp;". " &amp;D12</f>
        <v>mpirun -np 2 ./clgrp 49152 2 8 16 h8mod16/h8mod16. /home/Class_Number_Tabulation</v>
      </c>
      <c r="R3" s="15">
        <f xml:space="preserve"> (U3 / (F12*V3))/512</f>
        <v>1.5</v>
      </c>
      <c r="S3" s="15">
        <f xml:space="preserve"> U3 / V3</f>
        <v>1536</v>
      </c>
      <c r="T3" s="1"/>
      <c r="U3" s="16">
        <f t="shared" ref="U3:U8" si="3" xml:space="preserve"> M3 / 16</f>
        <v>3072</v>
      </c>
      <c r="V3">
        <f xml:space="preserve"> POWER(2,1)</f>
        <v>2</v>
      </c>
      <c r="W3">
        <f t="shared" ref="W3:W8" si="4" xml:space="preserve"> FLOOR(((F4)*(1/PI())*(SQRT(M3))*(($G$4*LN(M3))+($H$4))),1)</f>
        <v>720</v>
      </c>
      <c r="X3" s="94" t="s">
        <v>25</v>
      </c>
      <c r="Y3" s="94" t="s">
        <v>26</v>
      </c>
      <c r="Z3" s="64" t="s">
        <v>27</v>
      </c>
      <c r="AA3" s="94" t="s">
        <v>28</v>
      </c>
      <c r="AB3" s="94"/>
      <c r="BI3" s="1"/>
      <c r="BJ3" t="str">
        <f t="shared" ref="BJ3:BJ7" si="5" xml:space="preserve">  "time ("&amp; N4 &amp; " &amp;&amp; " &amp;N13 &amp; " &amp;&amp; " &amp; N22&amp; " &amp;&amp; " &amp; N31&amp; " &amp;&amp; " &amp; N40&amp; " &amp;&amp; " &amp; Q4&amp; " &amp;&amp; " &amp; Q13&amp; " &amp;&amp; " &amp; Q22 &amp; " &amp;&amp; " &amp;Q31 &amp; " &amp;&amp; " &amp;Q40&amp; " &amp;&amp; " &amp; N103  &amp; " &amp;&amp; " &amp;  D22&amp; ") "</f>
        <v xml:space="preserve">time (./polymult 12288 2 4 1639 h8mod16. /home/Class_Number_Tabulation/h8mod16 1 0 2 0 1 1 0 2 1 1 1 0 2 1 1 &amp;&amp; ./polymult 12288 2 4 1639 h4mod16. /home/Class_Number_Tabulation/h4mod16 1 0 2 1 1 1 0 2 0 1 1 0 2 0 1 &amp;&amp; ./polymult 24576 2 8 2976 h3mod8. /home/Class_Number_Tabulation/h3mod8 1 0 1 1 1 1 0 1 1 1 1 0 1 1 1 &amp;&amp; ./polymult 8192 2 4 2976 h7mod24. /home/Class_Number_Tabulation/h7mod24 1 0 1 1 1 1 0 1 1 3 1 0 1 1 1 1 0 4 1 3 1 0 4 0 1 2 1 4 2 3 1 0 4 1 1 &amp;&amp; ./polymult 8192 2 4 2976 h15mod24. /home/Class_Number_Tabulation/h15mod24 1 0 1 1 1 1 0 3 1 1 1 0 1 1 1 1 1 12 1 1 1 0 4 0 1 1 0 12 0 1 1 0 4 1 1 &amp;&amp; mpirun -np 2 ./clgrp 196608 2 8 16 h8mod16/h8mod16. /home/Class_Number_Tabulation &amp;&amp; mpirun -np 2 ./clgrp 196608 2 4 16 h4mod16/h4mod16. /home/Class_Number_Tabulation &amp;&amp; mpirun -np 2 ./clgrp 196608 2 3 8 h3mod8/h3mod8. /home/Class_Number_Tabulation &amp;&amp; mpirun -np 2 ./clgrp 196608 2 7 24 h7mod24/h7mod24. /home/Class_Number_Tabulation &amp;&amp; mpirun -np 2 ./clgrp 196608 2 15 24 h15mod24/h15mod24. /home/Class_Number_Tabulation &amp;&amp; mpirun -np 2 ./clgrp 196608 2 23 24 null /home/Class_Number_Tabulation &amp;&amp; ./verify 196608 2 /home/Class_Number_Tabulation) </v>
      </c>
    </row>
    <row r="4" spans="1:62" ht="18">
      <c r="A4" s="106">
        <f xml:space="preserve"> POWER(2,14) *3</f>
        <v>49152</v>
      </c>
      <c r="B4" s="107"/>
      <c r="C4" s="108"/>
      <c r="D4" s="18" t="str">
        <f t="shared" ref="D4:D9" si="6" xml:space="preserve"> "s(" &amp; FLOOR(SQRT(M3)/SQRT(3), 1) &amp;")"</f>
        <v>s(128)</v>
      </c>
      <c r="E4" s="19">
        <v>120</v>
      </c>
      <c r="F4" s="39">
        <v>3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196608</v>
      </c>
      <c r="N4" s="99" t="str">
        <f t="shared" si="1"/>
        <v>./polymult 12288 2 4 1639 h8mod16. /home/Class_Number_Tabulation/h8mod16 1 0 2 0 1 1 0 2 1 1 1 0 2 1 1</v>
      </c>
      <c r="O4" s="99"/>
      <c r="P4" s="99"/>
      <c r="Q4" s="63" t="str">
        <f t="shared" si="2"/>
        <v>mpirun -np 2 ./clgrp 196608 2 8 16 h8mod16/h8mod16. /home/Class_Number_Tabulation</v>
      </c>
      <c r="R4" s="15">
        <f t="shared" ref="R4:R8" si="7" xml:space="preserve"> (U4 / (F13*V4))/512</f>
        <v>3</v>
      </c>
      <c r="S4" s="15">
        <f t="shared" ref="S4:S8" si="8" xml:space="preserve"> U4 / V4</f>
        <v>3072</v>
      </c>
      <c r="T4" s="1"/>
      <c r="U4" s="16">
        <f t="shared" si="3"/>
        <v>12288</v>
      </c>
      <c r="V4">
        <f xml:space="preserve"> POWER(2,2)</f>
        <v>4</v>
      </c>
      <c r="W4">
        <f t="shared" si="4"/>
        <v>1639</v>
      </c>
      <c r="X4" s="94"/>
      <c r="Y4" s="94"/>
      <c r="Z4" s="94" t="s">
        <v>29</v>
      </c>
      <c r="AA4" s="64" t="s">
        <v>30</v>
      </c>
      <c r="AB4" s="64" t="s">
        <v>30</v>
      </c>
      <c r="BI4" s="1"/>
      <c r="BJ4" t="str">
        <f t="shared" si="5"/>
        <v xml:space="preserve">time (./polymult 49152 8 2 3756 h8mod16. /home/Class_Number_Tabulation/h8mod16 1 0 2 0 1 1 0 2 1 1 1 0 2 1 1 &amp;&amp; ./polymult 49152 8 2 3756 h4mod16. /home/Class_Number_Tabulation/h4mod16 1 0 2 1 1 1 0 2 0 1 1 0 2 0 1 &amp;&amp; ./polymult 98304 8 8 6876 h3mod8. /home/Class_Number_Tabulation/h3mod8 1 0 1 1 1 1 0 1 1 1 1 0 1 1 1 &amp;&amp; ./polymult 32768 8 4 6876 h7mod24. /home/Class_Number_Tabulation/h7mod24 1 0 1 1 1 1 0 1 1 3 1 0 1 1 1 1 0 4 1 3 1 0 4 0 1 2 1 4 2 3 1 0 4 1 1 &amp;&amp; ./polymult 32768 8 4 6876 h15mod24. /home/Class_Number_Tabulation/h15mod24 1 0 1 1 1 1 0 3 1 1 1 0 1 1 1 1 1 12 1 1 1 0 4 0 1 1 0 12 0 1 1 0 4 1 1 &amp;&amp; mpirun -np 4 ./clgrp 786432 8 8 16 h8mod16/h8mod16. /home/Class_Number_Tabulation &amp;&amp; mpirun -np 4 ./clgrp 786432 8 4 16 h4mod16/h4mod16. /home/Class_Number_Tabulation &amp;&amp; mpirun -np 4 ./clgrp 786432 8 3 8 h3mod8/h3mod8. /home/Class_Number_Tabulation &amp;&amp; mpirun -np 4 ./clgrp 786432 8 7 24 h7mod24/h7mod24. /home/Class_Number_Tabulation &amp;&amp; mpirun -np 4 ./clgrp 786432 8 15 24 h15mod24/h15mod24. /home/Class_Number_Tabulation &amp;&amp; mpirun -np 4 ./clgrp 786432 8 23 24 null /home/Class_Number_Tabulation &amp;&amp; ./verify 786432 8 /home/Class_Number_Tabulation) </v>
      </c>
    </row>
    <row r="5" spans="1:62">
      <c r="A5" s="106">
        <f xml:space="preserve"> POWER(2,16) *3</f>
        <v>196608</v>
      </c>
      <c r="B5" s="107"/>
      <c r="C5" s="108"/>
      <c r="D5" s="18" t="str">
        <f t="shared" si="6"/>
        <v>s(256)</v>
      </c>
      <c r="E5" s="19">
        <v>240</v>
      </c>
      <c r="F5" s="39">
        <f xml:space="preserve"> 31/10</f>
        <v>3.1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786432</v>
      </c>
      <c r="N5" s="99" t="str">
        <f t="shared" si="1"/>
        <v>./polymult 49152 8 2 3756 h8mod16. /home/Class_Number_Tabulation/h8mod16 1 0 2 0 1 1 0 2 1 1 1 0 2 1 1</v>
      </c>
      <c r="O5" s="99"/>
      <c r="P5" s="99"/>
      <c r="Q5" s="63" t="str">
        <f t="shared" si="2"/>
        <v>mpirun -np 4 ./clgrp 786432 8 8 16 h8mod16/h8mod16. /home/Class_Number_Tabulation</v>
      </c>
      <c r="R5" s="15">
        <f t="shared" si="7"/>
        <v>6</v>
      </c>
      <c r="S5" s="15">
        <f t="shared" si="8"/>
        <v>24576</v>
      </c>
      <c r="T5" s="1"/>
      <c r="U5" s="16">
        <f t="shared" si="3"/>
        <v>49152</v>
      </c>
      <c r="V5">
        <f xml:space="preserve"> POWER(2,1)</f>
        <v>2</v>
      </c>
      <c r="W5">
        <f t="shared" si="4"/>
        <v>3756</v>
      </c>
      <c r="X5" s="94"/>
      <c r="Y5" s="94"/>
      <c r="Z5" s="94"/>
      <c r="AA5" s="94" t="s">
        <v>31</v>
      </c>
      <c r="AB5" s="94" t="s">
        <v>31</v>
      </c>
      <c r="BI5" s="1"/>
      <c r="BJ5" t="str">
        <f t="shared" si="5"/>
        <v xml:space="preserve">time (./polymult 196608 16 8 8596 h8mod16. /home/Class_Number_Tabulation/h8mod16 1 0 2 0 1 1 0 2 1 1 1 0 2 1 1 &amp;&amp; ./polymult 196608 16 8 8596 h4mod16. /home/Class_Number_Tabulation/h4mod16 1 0 2 1 1 1 0 2 0 1 1 0 2 0 1 &amp;&amp; ./polymult 393216 16 16 15850 h3mod8. /home/Class_Number_Tabulation/h3mod8 1 0 1 1 1 1 0 1 1 1 1 0 1 1 1 &amp;&amp; ./polymult 131072 16 8 15850 h7mod24. /home/Class_Number_Tabulation/h7mod24 1 0 1 1 1 1 0 1 1 3 1 0 1 1 1 1 0 4 1 3 1 0 4 0 1 2 1 4 2 3 1 0 4 1 1 &amp;&amp; ./polymult 131072 16 8 15850 h15mod24. /home/Class_Number_Tabulation/h15mod24 1 0 1 1 1 1 0 3 1 1 1 0 1 1 1 1 1 12 1 1 1 0 4 0 1 1 0 12 0 1 1 0 4 1 1 &amp;&amp; mpirun -np 4 ./clgrp 3145728 16 8 16 h8mod16/h8mod16. /home/Class_Number_Tabulation &amp;&amp; mpirun -np 4 ./clgrp 3145728 16 4 16 h4mod16/h4mod16. /home/Class_Number_Tabulation &amp;&amp; mpirun -np 4 ./clgrp 3145728 16 3 8 h3mod8/h3mod8. /home/Class_Number_Tabulation &amp;&amp; mpirun -np 4 ./clgrp 3145728 16 7 24 h7mod24/h7mod24. /home/Class_Number_Tabulation &amp;&amp; mpirun -np 4 ./clgrp 3145728 16 15 24 h15mod24/h15mod24. /home/Class_Number_Tabulation &amp;&amp; mpirun -np 4 ./clgrp 3145728 16 23 24 null /home/Class_Number_Tabulation &amp;&amp; ./verify 3145728 16 /home/Class_Number_Tabulation) </v>
      </c>
    </row>
    <row r="6" spans="1:62">
      <c r="A6" s="106">
        <f xml:space="preserve"> POWER(2,18) *3</f>
        <v>786432</v>
      </c>
      <c r="B6" s="107"/>
      <c r="C6" s="108"/>
      <c r="D6" s="18" t="str">
        <f t="shared" si="6"/>
        <v>s(512)</v>
      </c>
      <c r="E6" s="19">
        <v>360</v>
      </c>
      <c r="F6" s="39">
        <f xml:space="preserve"> 13/4</f>
        <v>3.25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3145728</v>
      </c>
      <c r="N6" s="99" t="str">
        <f t="shared" si="1"/>
        <v>./polymult 196608 16 8 8596 h8mod16. /home/Class_Number_Tabulation/h8mod16 1 0 2 0 1 1 0 2 1 1 1 0 2 1 1</v>
      </c>
      <c r="O6" s="99"/>
      <c r="P6" s="99"/>
      <c r="Q6" s="63" t="str">
        <f t="shared" si="2"/>
        <v>mpirun -np 4 ./clgrp 3145728 16 8 16 h8mod16/h8mod16. /home/Class_Number_Tabulation</v>
      </c>
      <c r="R6" s="15">
        <f t="shared" si="7"/>
        <v>3</v>
      </c>
      <c r="S6" s="15">
        <f t="shared" si="8"/>
        <v>24576</v>
      </c>
      <c r="T6" s="1"/>
      <c r="U6" s="16">
        <f t="shared" si="3"/>
        <v>196608</v>
      </c>
      <c r="V6">
        <f xml:space="preserve"> POWER(2,3)</f>
        <v>8</v>
      </c>
      <c r="W6">
        <f t="shared" si="4"/>
        <v>8596</v>
      </c>
      <c r="X6" s="94"/>
      <c r="Y6" s="94"/>
      <c r="Z6" s="94"/>
      <c r="AA6" s="94"/>
      <c r="AB6" s="94"/>
      <c r="BI6" s="1"/>
      <c r="BJ6" t="str">
        <f t="shared" si="5"/>
        <v xml:space="preserve">time (./polymult 786432 16 16 19152 h8mod16. /home/Class_Number_Tabulation/h8mod16 1 0 2 0 1 1 0 2 1 1 1 0 2 1 1 &amp;&amp; ./polymult 786432 16 16 19152 h4mod16. /home/Class_Number_Tabulation/h4mod16 1 0 2 1 1 1 0 2 0 1 1 0 2 0 1 &amp;&amp; ./polymult 1572864 16 32 35531 h3mod8. /home/Class_Number_Tabulation/h3mod8 1 0 1 1 1 1 0 1 1 1 1 0 1 1 1 &amp;&amp; ./polymult 524288 16 16 35531 h7mod24. /home/Class_Number_Tabulation/h7mod24 1 0 1 1 1 1 0 1 1 3 1 0 1 1 1 1 0 4 1 3 1 0 4 0 1 2 1 4 2 3 1 0 4 1 1 &amp;&amp; ./polymult 524288 16 16 35531 h15mod24. /home/Class_Number_Tabulation/h15mod24 1 0 1 1 1 1 0 3 1 1 1 0 1 1 1 1 1 12 1 1 1 0 4 0 1 1 0 12 0 1 1 0 4 1 1 &amp;&amp; mpirun -np 4 ./clgrp 12582912 16 8 16 h8mod16/h8mod16. /home/Class_Number_Tabulation &amp;&amp; mpirun -np 4 ./clgrp 12582912 16 4 16 h4mod16/h4mod16. /home/Class_Number_Tabulation &amp;&amp; mpirun -np 4 ./clgrp 12582912 16 3 8 h3mod8/h3mod8. /home/Class_Number_Tabulation &amp;&amp; mpirun -np 4 ./clgrp 12582912 16 7 24 h7mod24/h7mod24. /home/Class_Number_Tabulation &amp;&amp; mpirun -np 4 ./clgrp 12582912 16 15 24 h15mod24/h15mod24. /home/Class_Number_Tabulation &amp;&amp; mpirun -np 4 ./clgrp 12582912 16 23 24 null /home/Class_Number_Tabulation &amp;&amp; ./verify 12582912 16 /home/Class_Number_Tabulation) </v>
      </c>
    </row>
    <row r="7" spans="1:62">
      <c r="A7" s="106">
        <f xml:space="preserve"> POWER(2,20) *3</f>
        <v>3145728</v>
      </c>
      <c r="B7" s="107"/>
      <c r="C7" s="108"/>
      <c r="D7" s="18" t="str">
        <f t="shared" si="6"/>
        <v>s(1024)</v>
      </c>
      <c r="E7" s="19">
        <v>840</v>
      </c>
      <c r="F7" s="39">
        <f xml:space="preserve"> 24/7</f>
        <v>3.4285714285714284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12582912</v>
      </c>
      <c r="N7" s="99" t="str">
        <f t="shared" si="1"/>
        <v>./polymult 786432 16 16 19152 h8mod16. /home/Class_Number_Tabulation/h8mod16 1 0 2 0 1 1 0 2 1 1 1 0 2 1 1</v>
      </c>
      <c r="O7" s="99"/>
      <c r="P7" s="99"/>
      <c r="Q7" s="63" t="str">
        <f t="shared" si="2"/>
        <v>mpirun -np 4 ./clgrp 12582912 16 8 16 h8mod16/h8mod16. /home/Class_Number_Tabulation</v>
      </c>
      <c r="R7" s="15">
        <f t="shared" si="7"/>
        <v>6</v>
      </c>
      <c r="S7" s="15">
        <f t="shared" si="8"/>
        <v>49152</v>
      </c>
      <c r="T7" s="1"/>
      <c r="U7" s="16">
        <f t="shared" si="3"/>
        <v>786432</v>
      </c>
      <c r="V7">
        <f xml:space="preserve"> POWER(2,4)</f>
        <v>16</v>
      </c>
      <c r="W7">
        <f t="shared" si="4"/>
        <v>19152</v>
      </c>
      <c r="X7" s="94"/>
      <c r="Y7" s="94"/>
      <c r="Z7" s="94"/>
      <c r="AA7" s="94"/>
      <c r="AB7" s="94"/>
      <c r="BI7" s="1"/>
      <c r="BJ7" t="str">
        <f t="shared" si="5"/>
        <v xml:space="preserve">time (./polymult 3221225472 2048 8 2111286 h8mod16. /home/Class_Number_Tabulation/h8mod16 1 0 2 0 1 1 0 2 1 1 1 0 2 1 1 &amp;&amp; ./polymult 3221225472 2048 8 2111286 h4mod16. /home/Class_Number_Tabulation/h4mod16 1 0 2 1 1 1 0 2 0 1 1 0 2 0 1 &amp;&amp; ./polymult 6442450944 2048 2048 4009464 h3mod8. /home/Class_Number_Tabulation/h3mod8 1 0 1 1 1 1 0 1 1 1 1 0 1 1 1 &amp;&amp; ./polymult 2147483648 2048 8 4009464 h7mod24. /home/Class_Number_Tabulation/h7mod24 1 0 1 1 1 1 0 1 1 3 1 0 1 1 1 1 0 4 1 3 1 0 4 0 1 2 1 4 2 3 1 0 4 1 1 &amp;&amp; ./polymult 2147483648 2048 8 4009464 h15mod24. /home/Class_Number_Tabulation/h15mod24 1 0 1 1 1 1 0 3 1 1 1 0 1 1 1 1 1 12 1 1 1 0 4 0 1 1 0 12 0 1 1 0 4 1 1 &amp;&amp; mpirun -np 4 ./clgrp 51539607552 2048 8 16 h8mod16/h8mod16. /home/Class_Number_Tabulation &amp;&amp; mpirun -np 4 ./clgrp 51539607552 2048 4 16 h4mod16/h4mod16. /home/Class_Number_Tabulation &amp;&amp; mpirun -np 4 ./clgrp 51539607552 2048 3 8 h3mod8/h3mod8. /home/Class_Number_Tabulation &amp;&amp; mpirun -np 4 ./clgrp 51539607552 2048 7 24 h7mod24/h7mod24. /home/Class_Number_Tabulation &amp;&amp; mpirun -np 4 ./clgrp 51539607552 2048 15 24 h15mod24/h15mod24. /home/Class_Number_Tabulation &amp;&amp; mpirun -np 4 ./clgrp 51539607552 2048 23 24 null /home/Class_Number_Tabulation &amp;&amp; ./verify 51539607552 2048 /home/Class_Number_Tabulation) </v>
      </c>
    </row>
    <row r="8" spans="1:62">
      <c r="A8" s="106">
        <f xml:space="preserve"> POWER(2,22) *3</f>
        <v>12582912</v>
      </c>
      <c r="B8" s="107"/>
      <c r="C8" s="108"/>
      <c r="D8" s="18" t="str">
        <f t="shared" si="6"/>
        <v>s(2048)</v>
      </c>
      <c r="E8" s="19">
        <v>1680</v>
      </c>
      <c r="F8" s="39">
        <f xml:space="preserve"> 124/35</f>
        <v>3.5428571428571427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t="shared" si="1"/>
        <v>./polymult 3221225472 2048 8 2111286 h8mod16. /home/Class_Number_Tabulation/h8mod16 1 0 2 0 1 1 0 2 1 1 1 0 2 1 1</v>
      </c>
      <c r="O8" s="99"/>
      <c r="P8" s="99"/>
      <c r="Q8" s="63" t="str">
        <f t="shared" si="2"/>
        <v>mpirun -np 4 ./clgrp 51539607552 2048 8 16 h8mod16/h8mod16. /home/Class_Number_Tabulation</v>
      </c>
      <c r="R8" s="15">
        <f t="shared" si="7"/>
        <v>384</v>
      </c>
      <c r="S8" s="15">
        <f t="shared" si="8"/>
        <v>402653184</v>
      </c>
      <c r="T8" s="1"/>
      <c r="U8" s="16">
        <f t="shared" si="3"/>
        <v>3221225472</v>
      </c>
      <c r="V8">
        <f xml:space="preserve"> 8</f>
        <v>8</v>
      </c>
      <c r="W8">
        <f t="shared" si="4"/>
        <v>2111286</v>
      </c>
      <c r="X8" s="94"/>
      <c r="Y8" s="94"/>
      <c r="Z8" s="94"/>
      <c r="AA8" s="94"/>
      <c r="AB8" s="94"/>
      <c r="BI8" s="1"/>
    </row>
    <row r="9" spans="1:62">
      <c r="A9" s="124">
        <f xml:space="preserve"> POWER(2,34) * 3</f>
        <v>51539607552</v>
      </c>
      <c r="B9" s="125"/>
      <c r="C9" s="126"/>
      <c r="D9" s="18" t="str">
        <f t="shared" si="6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2.2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1"/>
      <c r="BJ10" s="42" t="s">
        <v>159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61" t="s">
        <v>16</v>
      </c>
      <c r="S11" s="77" t="s">
        <v>161</v>
      </c>
      <c r="T11" s="1"/>
      <c r="U11" s="8" t="s">
        <v>17</v>
      </c>
      <c r="V11" s="62" t="s">
        <v>18</v>
      </c>
      <c r="W11" s="62" t="s">
        <v>19</v>
      </c>
      <c r="X11" s="62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1"/>
      <c r="BJ11" t="str">
        <f xml:space="preserve">  "time (" &amp; N3&amp; " &amp;&amp; " &amp; N12&amp; " &amp;&amp; " &amp; N21&amp; " &amp;&amp; " &amp; N30 &amp; " &amp;&amp; " &amp;N39&amp; " &amp;&amp; " &amp; N48&amp; " &amp;&amp; " &amp; O48&amp; " &amp;&amp; " &amp; P48&amp; " &amp;&amp; " &amp; N57&amp; " &amp;&amp; " &amp; O57 &amp; " &amp;&amp; " &amp;P57 &amp; " &amp;&amp; " &amp;N66 &amp; " &amp;&amp; " &amp;O66 &amp; " &amp;&amp; " &amp;P66 &amp; " &amp;&amp; " &amp;Q3 &amp; " &amp;&amp; " &amp;Q12 &amp; " &amp;&amp; " &amp;Q21 &amp; " &amp;&amp; " &amp;Q30 &amp; " &amp;&amp; " &amp;Q39 &amp; " &amp;&amp; " &amp;Q48 &amp; " &amp;&amp; " &amp;Q57 &amp; " &amp;&amp; " &amp;Q66 &amp; " &amp;&amp; " &amp;N75 &amp; " &amp;&amp; " &amp;N84 &amp; " &amp;&amp; " &amp;N93    &amp; ") 2&gt;&gt; New_Formulas_To_" &amp; A4 &amp; ".txt"</f>
        <v>time (./polymult 3072 2 2 720 h8mod16. /home/Class_Number_Tabulation/h8mod16 1 0 2 0 1 1 0 2 1 1 1 0 2 1 1 &amp;&amp; ./polymult 3072 2 2 720 h4mod16. /home/Class_Number_Tabulation/h4mod16 1 0 2 1 1 1 0 2 0 1 1 0 2 0 1 &amp;&amp; ./polymult 6144 2 2 1293 h3mod8. /home/Class_Number_Tabulation/h3mod8 1 0 1 1 1 1 0 1 1 1 1 0 1 1 1 &amp;&amp; ./polymult 2048 2 2 1293 h7mod24. /home/Class_Number_Tabulation/h7mod24 1 0 1 1 1 1 0 1 1 3 1 0 1 1 1 1 0 4 1 3 1 0 4 0 1 2 1 4 2 3 1 0 4 1 1 &amp;&amp; ./polymult 2048 2 2 1293 h15mod24. /home/Class_Number_Tabulation/h15mod24 1 0 1 1 1 1 0 3 1 1 1 0 1 1 1 1 1 12 1 1 1 0 4 0 1 1 0 12 0 1 1 0 4 1 1 &amp;&amp; ./polymult 409.6 2 2 1293 h23mod120PART1. /home/Class_Number_Tabulation/h23mod120 1 0 1 1 3 2 0 2 2 15 1 0 2 1 3 1 1 2 8 15 1 0 2 1 3 1 1 2 7 15 1 0 2 2 3 1 3 2 13 15 1 0 2 2 3 1 3 2 12 15 1 0 6 1 1 1 0 2 3 15 1 0 6 0 1  &amp;&amp; ./polymult 409.6 2 2 1293 h23mod120PART2. /home/Class_Number_Tabulation/h23mod120 1 0 3 1 1 2 1 2 2 15 1 0 6 1 1 2 2 2 8 15 1 0 6 1 1 1 1 2 7 15 1 0 6 0 1 1 3 2 13 15 1 0 6 0 1  &amp;&amp; ./polyadd /home/Class_Number_Tabulation 23 120 &amp;&amp; ./polymult 409.6 2 2 1293 h47mod120PART1. /home/Class_Number_Tabulation/h47mod120 1 0 1 1 3 2 1 2 4 15 1 0 2 1 3 2 3 2 14 15 1 0 2 1 3 2 0 2 1 15 1 0 2 2 3 2 2 2 11 15 1 0 2 2 3 2 1 2 6 15 1 0 6 1 1 1 1 2 9 15 1 0 6 0 1 &amp;&amp; ./polymult 409.6 2 2 1293 h47mod120PART2. /home/Class_Number_Tabulation/h47mod120 1 0 3 1 1 4 1 2 4 15 1 0 6 1 1 4 4 2 14 15 1 0 6 1 1 2 0 2 1 15 1 0 6 1 1 2 2 2 11 15 1 0 6 0 1 &amp;&amp; ./polyadd /home/Class_Number_Tabulation 47 120 &amp;&amp; ./polymult 409.6 2 2 1293 h95mod120PART1. /home/Class_Number_Tabulation/h95mod120 2 0 1 1 3 2 1 2 10 15 1 0 2 1 3 2 0 2 5 15 1 0 2 2 3 1 0 30 0 1 1 0 6 1 1 1 3 30 1 1 1 0 6 0 1 &amp;&amp; ./polymult 409.6 2 2 1293 h95mod120PART2. /home/Class_Number_Tabulation/h95mod120 1 0 3 1 1 2 0 2 5 15 1 0 6 0 1 4 2 2 10 15 1 0 6 1 1 &amp;&amp; ./polyadd /home/Class_Number_Tabulation 95 120 &amp;&amp; mpirun -np 2 ./clgrp 49152 2 8 16 h8mod16/h8mod16. /home/Class_Number_Tabulation &amp;&amp; mpirun -np 2 ./clgrp 49152 2 4 16 h4mod16/h4mod16. /home/Class_Number_Tabulation &amp;&amp; mpirun -np 2 ./clgrp 49152 2 3 8 h3mod8/h3mod8. /home/Class_Number_Tabulation &amp;&amp; mpirun -np 2 ./clgrp 49152 2 7 24 h7mod24/h7mod24. /home/Class_Number_Tabulation &amp;&amp; mpirun -np 2 ./clgrp 49152 2 15 24 h15mod24/h15mod24. /home/Class_Number_Tabulation &amp;&amp; mpirun -np 2 ./clgrp 49152 2 23 120 h23mod120/h23mod120. /home/Class_Number_Tabulation &amp;&amp; mpirun -np 2 ./clgrp 49152 2 47 120 h47mod120/h47mod120. /home/Class_Number_Tabulation &amp;&amp; mpirun -np 2 ./clgrp 49152 2 95 120 h95mod120/h95mod120. /home/Class_Number_Tabulation &amp;&amp; mpirun -np 2 ./clgrp 49152 2 7 8 null /home/Class_Number_Tabulation &amp;&amp; mpirun -np 2 ./clgrp 49152 2 71 120 null /home/Class_Number_Tabulation &amp;&amp; mpirun -np 2 ./clgrp 49152 2 119 120 null /home/Class_Number_Tabulation) 2&gt;&gt; New_Formulas_To_49152.txt</v>
      </c>
    </row>
    <row r="12" spans="1:62" ht="18">
      <c r="A12" s="106">
        <f t="shared" ref="A12:A17" si="9">A4</f>
        <v>49152</v>
      </c>
      <c r="B12" s="107"/>
      <c r="C12" s="108"/>
      <c r="D12" s="25" t="s">
        <v>36</v>
      </c>
      <c r="E12" s="26">
        <v>2</v>
      </c>
      <c r="F12" s="27">
        <f xml:space="preserve"> 2</f>
        <v>2</v>
      </c>
      <c r="G12" s="27" t="s">
        <v>155</v>
      </c>
      <c r="H12" s="27" t="s">
        <v>156</v>
      </c>
      <c r="I12" s="1"/>
      <c r="J12" s="11" t="str">
        <f t="shared" ref="J12:J17" si="10" xml:space="preserve"> "h" &amp;K12 &amp; "mod" &amp;L12</f>
        <v>h4mod16</v>
      </c>
      <c r="K12" s="12">
        <v>4</v>
      </c>
      <c r="L12" s="12">
        <v>16</v>
      </c>
      <c r="M12" s="13">
        <f t="shared" ref="M12:M17" si="11" xml:space="preserve"> A4</f>
        <v>49152</v>
      </c>
      <c r="N12" s="99" t="str">
        <f t="shared" ref="N12:N17" si="12" xml:space="preserve"> "./polymult " &amp; U12 &amp;" " &amp;F12 &amp;" " &amp; V12 &amp;" " &amp; W12 &amp;" " &amp; J12 &amp;". " &amp; D12 &amp; "/" &amp; J12 &amp;" " &amp;$Z$13&amp;" " &amp; $AA$14&amp;" " &amp; $AB$14</f>
        <v>./polymult 3072 2 2 720 h4mod16. /home/Class_Number_Tabulation/h4mod16 1 0 2 1 1 1 0 2 0 1 1 0 2 0 1</v>
      </c>
      <c r="O12" s="99"/>
      <c r="P12" s="99"/>
      <c r="Q12" s="63" t="str">
        <f t="shared" ref="Q12:Q17" si="13" xml:space="preserve"> "mpirun -np " &amp; E12 &amp; " ./clgrp " &amp;M12 &amp;" " &amp;F12 &amp;" " &amp;K12 &amp;" " &amp;L12 &amp;" " &amp;J12 &amp; "/" &amp;J12 &amp;". " &amp;D$12</f>
        <v>mpirun -np 2 ./clgrp 49152 2 4 16 h4mod16/h4mod16. /home/Class_Number_Tabulation</v>
      </c>
      <c r="R12" s="15">
        <f t="shared" ref="R12:R17" si="14" xml:space="preserve"> (U12 / (F12*V12))/512</f>
        <v>1.5</v>
      </c>
      <c r="S12" s="15">
        <f xml:space="preserve"> U12 / V12</f>
        <v>1536</v>
      </c>
      <c r="T12" s="1"/>
      <c r="U12" s="16">
        <f t="shared" ref="U12:U17" si="15" xml:space="preserve"> M12 / 16</f>
        <v>3072</v>
      </c>
      <c r="V12">
        <f xml:space="preserve"> POWER(2,1)</f>
        <v>2</v>
      </c>
      <c r="W12">
        <f t="shared" ref="W12:W17" si="16" xml:space="preserve"> FLOOR((($F4)*(1/PI())*(SQRT(M12))*(($G$4*LN(M12))+($H$4))),1)</f>
        <v>720</v>
      </c>
      <c r="X12" s="94" t="str">
        <f xml:space="preserve"> J12</f>
        <v>h4mod16</v>
      </c>
      <c r="Y12" s="94" t="s">
        <v>37</v>
      </c>
      <c r="Z12" s="64" t="s">
        <v>38</v>
      </c>
      <c r="AA12" s="94" t="s">
        <v>39</v>
      </c>
      <c r="AB12" s="94"/>
      <c r="BI12" s="1"/>
      <c r="BJ12" t="str">
        <f t="shared" ref="BJ12:BJ16" si="17" xml:space="preserve">  "time (" &amp; N4&amp; " &amp;&amp; " &amp; N13&amp; " &amp;&amp; " &amp; N22&amp; " &amp;&amp; " &amp; N31 &amp; " &amp;&amp; " &amp;N40&amp; " &amp;&amp; " &amp; N49&amp; " &amp;&amp; " &amp; O49&amp; " &amp;&amp; " &amp; P49&amp; " &amp;&amp; " &amp; N58&amp; " &amp;&amp; " &amp; O58 &amp; " &amp;&amp; " &amp;P58 &amp; " &amp;&amp; " &amp;N67 &amp; " &amp;&amp; " &amp;O67 &amp; " &amp;&amp; " &amp;P67 &amp; " &amp;&amp; " &amp;Q4 &amp; " &amp;&amp; " &amp;Q13 &amp; " &amp;&amp; " &amp;Q22 &amp; " &amp;&amp; " &amp;Q31 &amp; " &amp;&amp; " &amp;Q40 &amp; " &amp;&amp; " &amp;Q49 &amp; " &amp;&amp; " &amp;Q58 &amp; " &amp;&amp; " &amp;Q67 &amp; " &amp;&amp; " &amp;N76 &amp; " &amp;&amp; " &amp;N85 &amp; " &amp;&amp; " &amp;N94    &amp; ") 2&gt;&gt; New_Formulas_To_" &amp; A5 &amp; ".txt"</f>
        <v>time (./polymult 12288 2 4 1639 h8mod16. /home/Class_Number_Tabulation/h8mod16 1 0 2 0 1 1 0 2 1 1 1 0 2 1 1 &amp;&amp; ./polymult 12288 2 4 1639 h4mod16. /home/Class_Number_Tabulation/h4mod16 1 0 2 1 1 1 0 2 0 1 1 0 2 0 1 &amp;&amp; ./polymult 24576 2 8 2976 h3mod8. /home/Class_Number_Tabulation/h3mod8 1 0 1 1 1 1 0 1 1 1 1 0 1 1 1 &amp;&amp; ./polymult 8192 2 4 2976 h7mod24. /home/Class_Number_Tabulation/h7mod24 1 0 1 1 1 1 0 1 1 3 1 0 1 1 1 1 0 4 1 3 1 0 4 0 1 2 1 4 2 3 1 0 4 1 1 &amp;&amp; ./polymult 8192 2 4 2976 h15mod24. /home/Class_Number_Tabulation/h15mod24 1 0 1 1 1 1 0 3 1 1 1 0 1 1 1 1 1 12 1 1 1 0 4 0 1 1 0 12 0 1 1 0 4 1 1 &amp;&amp; ./polymult 1638.4 2 4 2976 h23mod120PART1. /home/Class_Number_Tabulation/h23mod120 1 0 1 1 3 2 0 2 2 15 1 0 2 1 3 1 1 2 8 15 1 0 2 1 3 1 1 2 7 15 1 0 2 2 3 1 3 2 13 15 1 0 2 2 3 1 3 2 12 15 1 0 6 1 1 1 0 2 3 15 1 0 6 0 1  &amp;&amp; ./polymult 1638.4 2 4 2976 h23mod120PART2. /home/Class_Number_Tabulation/h23mod120 1 0 3 1 1 2 1 2 2 15 1 0 6 1 1 2 2 2 8 15 1 0 6 1 1 1 1 2 7 15 1 0 6 0 1 1 3 2 13 15 1 0 6 0 1  &amp;&amp; ./polyadd /home/Class_Number_Tabulation 23 120 &amp;&amp; ./polymult 1638.4 2 4 2976 h47mod120PART1. /home/Class_Number_Tabulation/h47mod120 1 0 1 1 3 2 1 2 4 15 1 0 2 1 3 2 3 2 14 15 1 0 2 1 3 2 0 2 1 15 1 0 2 2 3 2 2 2 11 15 1 0 2 2 3 2 1 2 6 15 1 0 6 1 1 1 1 2 9 15 1 0 6 0 1 &amp;&amp; ./polymult 1638.4 2 4 2976 h47mod120PART2. /home/Class_Number_Tabulation/h47mod120 1 0 3 1 1 4 1 2 4 15 1 0 6 1 1 4 4 2 14 15 1 0 6 1 1 2 0 2 1 15 1 0 6 1 1 2 2 2 11 15 1 0 6 0 1 &amp;&amp; ./polyadd /home/Class_Number_Tabulation 47 120 &amp;&amp; ./polymult 1638.4 2 4 2976 h95mod120PART1. /home/Class_Number_Tabulation/h95mod120 2 0 1 1 3 2 1 2 10 15 1 0 2 1 3 2 0 2 5 15 1 0 2 2 3 1 0 30 0 1 1 0 6 1 1 1 3 30 1 1 1 0 6 0 1 &amp;&amp; ./polymult 1638.4 2 4 2976 h95mod120PART2. /home/Class_Number_Tabulation/h95mod120 1 0 3 1 1 2 0 2 5 15 1 0 6 0 1 4 2 2 10 15 1 0 6 1 1 &amp;&amp; ./polyadd /home/Class_Number_Tabulation 95 120 &amp;&amp; mpirun -np 2 ./clgrp 196608 2 8 16 h8mod16/h8mod16. /home/Class_Number_Tabulation &amp;&amp; mpirun -np 2 ./clgrp 196608 2 4 16 h4mod16/h4mod16. /home/Class_Number_Tabulation &amp;&amp; mpirun -np 2 ./clgrp 196608 2 3 8 h3mod8/h3mod8. /home/Class_Number_Tabulation &amp;&amp; mpirun -np 2 ./clgrp 196608 2 7 24 h7mod24/h7mod24. /home/Class_Number_Tabulation &amp;&amp; mpirun -np 2 ./clgrp 196608 2 15 24 h15mod24/h15mod24. /home/Class_Number_Tabulation &amp;&amp; mpirun -np 2 ./clgrp 196608 2 23 120 h23mod120/h23mod120. /home/Class_Number_Tabulation &amp;&amp; mpirun -np 2 ./clgrp 196608 2 47 120 h47mod120/h47mod120. /home/Class_Number_Tabulation &amp;&amp; mpirun -np 2 ./clgrp 196608 2 95 120 h95mod120/h95mod120. /home/Class_Number_Tabulation &amp;&amp; mpirun -np 2 ./clgrp 196608 2 7 8 null /home/Class_Number_Tabulation &amp;&amp; mpirun -np 2 ./clgrp 196608 2 71 120 null /home/Class_Number_Tabulation &amp;&amp; mpirun -np 2 ./clgrp 196608 2 119 120 null /home/Class_Number_Tabulation) 2&gt;&gt; New_Formulas_To_196608.txt</v>
      </c>
    </row>
    <row r="13" spans="1:62" ht="18">
      <c r="A13" s="106">
        <f t="shared" si="9"/>
        <v>196608</v>
      </c>
      <c r="B13" s="107"/>
      <c r="C13" s="108"/>
      <c r="D13" s="25" t="s">
        <v>36</v>
      </c>
      <c r="E13" s="29">
        <v>2</v>
      </c>
      <c r="F13" s="27">
        <v>2</v>
      </c>
      <c r="G13" s="27" t="s">
        <v>155</v>
      </c>
      <c r="H13" s="27" t="s">
        <v>156</v>
      </c>
      <c r="I13" s="1"/>
      <c r="J13" s="11" t="str">
        <f t="shared" si="10"/>
        <v>h4mod16</v>
      </c>
      <c r="K13" s="12">
        <v>4</v>
      </c>
      <c r="L13" s="12">
        <v>16</v>
      </c>
      <c r="M13" s="13">
        <f t="shared" si="11"/>
        <v>196608</v>
      </c>
      <c r="N13" s="99" t="str">
        <f t="shared" si="12"/>
        <v>./polymult 12288 2 4 1639 h4mod16. /home/Class_Number_Tabulation/h4mod16 1 0 2 1 1 1 0 2 0 1 1 0 2 0 1</v>
      </c>
      <c r="O13" s="99"/>
      <c r="P13" s="99"/>
      <c r="Q13" s="63" t="str">
        <f t="shared" si="13"/>
        <v>mpirun -np 2 ./clgrp 196608 2 4 16 h4mod16/h4mod16. /home/Class_Number_Tabulation</v>
      </c>
      <c r="R13" s="15">
        <f t="shared" si="14"/>
        <v>3</v>
      </c>
      <c r="S13" s="15">
        <f xml:space="preserve"> U13 / V13</f>
        <v>3072</v>
      </c>
      <c r="T13" s="1"/>
      <c r="U13" s="16">
        <f t="shared" si="15"/>
        <v>12288</v>
      </c>
      <c r="V13">
        <f xml:space="preserve"> POWER(2,2)</f>
        <v>4</v>
      </c>
      <c r="W13">
        <f t="shared" si="16"/>
        <v>1639</v>
      </c>
      <c r="X13" s="94"/>
      <c r="Y13" s="94"/>
      <c r="Z13" s="94" t="s">
        <v>31</v>
      </c>
      <c r="AA13" s="64" t="s">
        <v>40</v>
      </c>
      <c r="AB13" s="64" t="s">
        <v>40</v>
      </c>
      <c r="BI13" s="1"/>
      <c r="BJ13" t="str">
        <f t="shared" si="17"/>
        <v>time (./polymult 49152 8 2 3756 h8mod16. /home/Class_Number_Tabulation/h8mod16 1 0 2 0 1 1 0 2 1 1 1 0 2 1 1 &amp;&amp; ./polymult 49152 8 2 3756 h4mod16. /home/Class_Number_Tabulation/h4mod16 1 0 2 1 1 1 0 2 0 1 1 0 2 0 1 &amp;&amp; ./polymult 98304 8 8 6876 h3mod8. /home/Class_Number_Tabulation/h3mod8 1 0 1 1 1 1 0 1 1 1 1 0 1 1 1 &amp;&amp; ./polymult 32768 8 4 6876 h7mod24. /home/Class_Number_Tabulation/h7mod24 1 0 1 1 1 1 0 1 1 3 1 0 1 1 1 1 0 4 1 3 1 0 4 0 1 2 1 4 2 3 1 0 4 1 1 &amp;&amp; ./polymult 32768 8 4 6876 h15mod24. /home/Class_Number_Tabulation/h15mod24 1 0 1 1 1 1 0 3 1 1 1 0 1 1 1 1 1 12 1 1 1 0 4 0 1 1 0 12 0 1 1 0 4 1 1 &amp;&amp; ./polymult 6553.6 8 4 6876 h23mod120PART1. /home/Class_Number_Tabulation/h23mod120 1 0 1 1 3 2 0 2 2 15 1 0 2 1 3 1 1 2 8 15 1 0 2 1 3 1 1 2 7 15 1 0 2 2 3 1 3 2 13 15 1 0 2 2 3 1 3 2 12 15 1 0 6 1 1 1 0 2 3 15 1 0 6 0 1  &amp;&amp; ./polymult 6553.6 8 4 6876 h23mod120PART2. /home/Class_Number_Tabulation/h23mod120 1 0 3 1 1 2 1 2 2 15 1 0 6 1 1 2 2 2 8 15 1 0 6 1 1 1 1 2 7 15 1 0 6 0 1 1 3 2 13 15 1 0 6 0 1  &amp;&amp; ./polyadd /home/Class_Number_Tabulation 23 120 &amp;&amp; ./polymult 6553.6 8 4 6876 h47mod120PART1. /home/Class_Number_Tabulation/h47mod120 1 0 1 1 3 2 1 2 4 15 1 0 2 1 3 2 3 2 14 15 1 0 2 1 3 2 0 2 1 15 1 0 2 2 3 2 2 2 11 15 1 0 2 2 3 2 1 2 6 15 1 0 6 1 1 1 1 2 9 15 1 0 6 0 1 &amp;&amp; ./polymult 6553.6 8 4 6876 h47mod120PART2. /home/Class_Number_Tabulation/h47mod120 1 0 3 1 1 4 1 2 4 15 1 0 6 1 1 4 4 2 14 15 1 0 6 1 1 2 0 2 1 15 1 0 6 1 1 2 2 2 11 15 1 0 6 0 1 &amp;&amp; ./polyadd /home/Class_Number_Tabulation 47 120 &amp;&amp; ./polymult 6553.6 8 4 6876 h95mod120PART1. /home/Class_Number_Tabulation/h95mod120 2 0 1 1 3 2 1 2 10 15 1 0 2 1 3 2 0 2 5 15 1 0 2 2 3 1 0 30 0 1 1 0 6 1 1 1 3 30 1 1 1 0 6 0 1 &amp;&amp; ./polymult 6553.6 8 4 6876 h95mod120PART2. /home/Class_Number_Tabulation/h95mod120 1 0 3 1 1 2 0 2 5 15 1 0 6 0 1 4 2 2 10 15 1 0 6 1 1 &amp;&amp; ./polyadd /home/Class_Number_Tabulation 95 120 &amp;&amp; mpirun -np 4 ./clgrp 786432 8 8 16 h8mod16/h8mod16. /home/Class_Number_Tabulation &amp;&amp; mpirun -np 4 ./clgrp 786432 8 4 16 h4mod16/h4mod16. /home/Class_Number_Tabulation &amp;&amp; mpirun -np 4 ./clgrp 786432 8 3 8 h3mod8/h3mod8. /home/Class_Number_Tabulation &amp;&amp; mpirun -np 4 ./clgrp 786432 8 7 24 h7mod24/h7mod24. /home/Class_Number_Tabulation &amp;&amp; mpirun -np 4 ./clgrp 786432 8 15 24 h15mod24/h15mod24. /home/Class_Number_Tabulation &amp;&amp; mpirun -np 4 ./clgrp 786432 8 23 120 h23mod120/h23mod120. /home/Class_Number_Tabulation &amp;&amp; mpirun -np 4 ./clgrp 786432 8 47 120 h47mod120/h47mod120. /home/Class_Number_Tabulation &amp;&amp; mpirun -np 4 ./clgrp 786432 8 95 120 h95mod120/h95mod120. /home/Class_Number_Tabulation &amp;&amp; mpirun -np 4 ./clgrp 786432 8 7 8 null /home/Class_Number_Tabulation &amp;&amp; mpirun -np 4 ./clgrp 786432 8 71 120 null /home/Class_Number_Tabulation &amp;&amp; mpirun -np 4 ./clgrp 786432 8 119 120 null /home/Class_Number_Tabulation) 2&gt;&gt; New_Formulas_To_786432.txt</v>
      </c>
    </row>
    <row r="14" spans="1:62">
      <c r="A14" s="106">
        <f t="shared" si="9"/>
        <v>786432</v>
      </c>
      <c r="B14" s="107"/>
      <c r="C14" s="108"/>
      <c r="D14" s="25" t="s">
        <v>36</v>
      </c>
      <c r="E14" s="29">
        <v>4</v>
      </c>
      <c r="F14" s="27">
        <f xml:space="preserve"> 8</f>
        <v>8</v>
      </c>
      <c r="G14" s="27" t="s">
        <v>155</v>
      </c>
      <c r="H14" s="27" t="s">
        <v>156</v>
      </c>
      <c r="I14" s="1"/>
      <c r="J14" s="11" t="str">
        <f t="shared" si="10"/>
        <v>h4mod16</v>
      </c>
      <c r="K14" s="12">
        <v>4</v>
      </c>
      <c r="L14" s="12">
        <v>16</v>
      </c>
      <c r="M14" s="13">
        <f t="shared" si="11"/>
        <v>786432</v>
      </c>
      <c r="N14" s="99" t="str">
        <f t="shared" si="12"/>
        <v>./polymult 49152 8 2 3756 h4mod16. /home/Class_Number_Tabulation/h4mod16 1 0 2 1 1 1 0 2 0 1 1 0 2 0 1</v>
      </c>
      <c r="O14" s="99"/>
      <c r="P14" s="99"/>
      <c r="Q14" s="63" t="str">
        <f t="shared" si="13"/>
        <v>mpirun -np 4 ./clgrp 786432 8 4 16 h4mod16/h4mod16. /home/Class_Number_Tabulation</v>
      </c>
      <c r="R14" s="15">
        <f t="shared" si="14"/>
        <v>6</v>
      </c>
      <c r="S14" s="15">
        <f t="shared" ref="S14:S17" si="18" xml:space="preserve"> U14 / V14</f>
        <v>24576</v>
      </c>
      <c r="T14" s="1"/>
      <c r="U14" s="16">
        <f t="shared" si="15"/>
        <v>49152</v>
      </c>
      <c r="V14">
        <f xml:space="preserve"> POWER(2,1)</f>
        <v>2</v>
      </c>
      <c r="W14">
        <f t="shared" si="16"/>
        <v>3756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xml:space="preserve">  "time (" &amp; N6&amp; " &amp;&amp; " &amp; N15&amp; " &amp;&amp; " &amp; N24&amp; " &amp;&amp; " &amp; N33 &amp; " &amp;&amp; " &amp;N42&amp; " &amp;&amp; " &amp; N51&amp; " &amp;&amp; " &amp; O51&amp; " &amp;&amp; " &amp; P51&amp; " &amp;&amp; " &amp; N60&amp; " &amp;&amp; " &amp; O60 &amp; " &amp;&amp; " &amp;P60 &amp; " &amp;&amp; " &amp;N69 &amp; " &amp;&amp; " &amp;O69 &amp; " &amp;&amp; " &amp;P69 &amp; " &amp;&amp; " &amp;Q6 &amp; " &amp;&amp; " &amp;Q15 &amp; " &amp;&amp; " &amp;Q24 &amp; " &amp;&amp; " &amp;Q33 &amp; " &amp;&amp; " &amp;Q42 &amp; " &amp;&amp; " &amp;Q51 &amp; " &amp;&amp; " &amp;Q60 &amp; " &amp;&amp; " &amp;Q69 &amp; " &amp;&amp; " &amp;N78 &amp; " &amp;&amp; " &amp;N87 &amp; " &amp;&amp; " &amp;N96    &amp; ") 2&gt;&gt; New_Formulas_To_" &amp; A7 &amp; ".txt"</f>
        <v>time (./polymult 196608 16 8 8596 h8mod16. /home/Class_Number_Tabulation/h8mod16 1 0 2 0 1 1 0 2 1 1 1 0 2 1 1 &amp;&amp; ./polymult 196608 16 8 8596 h4mod16. /home/Class_Number_Tabulation/h4mod16 1 0 2 1 1 1 0 2 0 1 1 0 2 0 1 &amp;&amp; ./polymult 393216 16 16 15850 h3mod8. /home/Class_Number_Tabulation/h3mod8 1 0 1 1 1 1 0 1 1 1 1 0 1 1 1 &amp;&amp; ./polymult 131072 16 8 15850 h7mod24. /home/Class_Number_Tabulation/h7mod24 1 0 1 1 1 1 0 1 1 3 1 0 1 1 1 1 0 4 1 3 1 0 4 0 1 2 1 4 2 3 1 0 4 1 1 &amp;&amp; ./polymult 131072 16 8 15850 h15mod24. /home/Class_Number_Tabulation/h15mod24 1 0 1 1 1 1 0 3 1 1 1 0 1 1 1 1 1 12 1 1 1 0 4 0 1 1 0 12 0 1 1 0 4 1 1 &amp;&amp; ./polymult 26214.4 16 8 15850 h23mod120PART1. /home/Class_Number_Tabulation/h23mod120 1 0 1 1 3 2 0 2 2 15 1 0 2 1 3 1 1 2 8 15 1 0 2 1 3 1 1 2 7 15 1 0 2 2 3 1 3 2 13 15 1 0 2 2 3 1 3 2 12 15 1 0 6 1 1 1 0 2 3 15 1 0 6 0 1  &amp;&amp; ./polymult 26214.4 16 8 15850 h23mod120PART2. /home/Class_Number_Tabulation/h23mod120 1 0 3 1 1 2 1 2 2 15 1 0 6 1 1 2 2 2 8 15 1 0 6 1 1 1 1 2 7 15 1 0 6 0 1 1 3 2 13 15 1 0 6 0 1  &amp;&amp; ./polyadd /home/Class_Number_Tabulation 23 120 &amp;&amp; ./polymult 26214.4 16 8 15850 h47mod120PART1. /home/Class_Number_Tabulation/h47mod120 1 0 1 1 3 2 1 2 4 15 1 0 2 1 3 2 3 2 14 15 1 0 2 1 3 2 0 2 1 15 1 0 2 2 3 2 2 2 11 15 1 0 2 2 3 2 1 2 6 15 1 0 6 1 1 1 1 2 9 15 1 0 6 0 1 &amp;&amp; ./polymult 26214.4 16 8 15850 h47mod120PART2. /home/Class_Number_Tabulation/h47mod120 1 0 3 1 1 4 1 2 4 15 1 0 6 1 1 4 4 2 14 15 1 0 6 1 1 2 0 2 1 15 1 0 6 1 1 2 2 2 11 15 1 0 6 0 1 &amp;&amp; ./polyadd /home/Class_Number_Tabulation 47 120 &amp;&amp; ./polymult 26214.4 16 8 15850 h95mod120PART1. /home/Class_Number_Tabulation/h95mod120 2 0 1 1 3 2 1 2 10 15 1 0 2 1 3 2 0 2 5 15 1 0 2 2 3 1 0 30 0 1 1 0 6 1 1 1 3 30 1 1 1 0 6 0 1 &amp;&amp; ./polymult 26214.4 16 8 15850 h95mod120PART2. /home/Class_Number_Tabulation/h95mod120 1 0 3 1 1 2 0 2 5 15 1 0 6 0 1 4 2 2 10 15 1 0 6 1 1 &amp;&amp; ./polyadd /home/Class_Number_Tabulation 95 120 &amp;&amp; mpirun -np 4 ./clgrp 3145728 16 8 16 h8mod16/h8mod16. /home/Class_Number_Tabulation &amp;&amp; mpirun -np 4 ./clgrp 3145728 16 4 16 h4mod16/h4mod16. /home/Class_Number_Tabulation &amp;&amp; mpirun -np 4 ./clgrp 3145728 16 3 8 h3mod8/h3mod8. /home/Class_Number_Tabulation &amp;&amp; mpirun -np 4 ./clgrp 3145728 16 7 24 h7mod24/h7mod24. /home/Class_Number_Tabulation &amp;&amp; mpirun -np 4 ./clgrp 3145728 16 15 24 h15mod24/h15mod24. /home/Class_Number_Tabulation &amp;&amp; mpirun -np 4 ./clgrp 3145728 16 23 120 h23mod120/h23mod120. /home/Class_Number_Tabulation &amp;&amp; mpirun -np 4 ./clgrp 3145728 16 47 120 h47mod120/h47mod120. /home/Class_Number_Tabulation &amp;&amp; mpirun -np 4 ./clgrp 3145728 16 95 120 h95mod120/h95mod120. /home/Class_Number_Tabulation &amp;&amp; mpirun -np 4 ./clgrp 3145728 16 7 8 null /home/Class_Number_Tabulation &amp;&amp; mpirun -np 4 ./clgrp 3145728 16 71 120 null /home/Class_Number_Tabulation &amp;&amp; mpirun -np 4 ./clgrp 3145728 16 119 120 null /home/Class_Number_Tabulation) 2&gt;&gt; New_Formulas_To_3145728.txt</v>
      </c>
    </row>
    <row r="15" spans="1:62">
      <c r="A15" s="106">
        <f t="shared" si="9"/>
        <v>3145728</v>
      </c>
      <c r="B15" s="107"/>
      <c r="C15" s="108"/>
      <c r="D15" s="25" t="s">
        <v>36</v>
      </c>
      <c r="E15" s="29">
        <v>4</v>
      </c>
      <c r="F15" s="27">
        <f xml:space="preserve"> 16</f>
        <v>16</v>
      </c>
      <c r="G15" s="27" t="s">
        <v>155</v>
      </c>
      <c r="H15" s="27" t="s">
        <v>156</v>
      </c>
      <c r="I15" s="1"/>
      <c r="J15" s="11" t="str">
        <f t="shared" si="10"/>
        <v>h4mod16</v>
      </c>
      <c r="K15" s="12">
        <v>4</v>
      </c>
      <c r="L15" s="12">
        <v>16</v>
      </c>
      <c r="M15" s="13">
        <f t="shared" si="11"/>
        <v>3145728</v>
      </c>
      <c r="N15" s="99" t="str">
        <f t="shared" si="12"/>
        <v>./polymult 196608 16 8 8596 h4mod16. /home/Class_Number_Tabulation/h4mod16 1 0 2 1 1 1 0 2 0 1 1 0 2 0 1</v>
      </c>
      <c r="O15" s="99"/>
      <c r="P15" s="99"/>
      <c r="Q15" s="63" t="str">
        <f t="shared" si="13"/>
        <v>mpirun -np 4 ./clgrp 3145728 16 4 16 h4mod16/h4mod16. /home/Class_Number_Tabulation</v>
      </c>
      <c r="R15" s="15">
        <f t="shared" si="14"/>
        <v>3</v>
      </c>
      <c r="S15" s="15">
        <f t="shared" si="18"/>
        <v>24576</v>
      </c>
      <c r="T15" s="1"/>
      <c r="U15" s="16">
        <f t="shared" si="15"/>
        <v>196608</v>
      </c>
      <c r="V15">
        <f xml:space="preserve"> POWER(2,3)</f>
        <v>8</v>
      </c>
      <c r="W15">
        <f t="shared" si="16"/>
        <v>8596</v>
      </c>
      <c r="X15" s="94"/>
      <c r="Y15" s="94"/>
      <c r="Z15" s="94"/>
      <c r="AA15" s="94"/>
      <c r="AB15" s="94"/>
      <c r="BI15" s="1"/>
      <c r="BJ15" t="str">
        <f t="shared" si="17"/>
        <v>time (./polymult 786432 16 16 19152 h8mod16. /home/Class_Number_Tabulation/h8mod16 1 0 2 0 1 1 0 2 1 1 1 0 2 1 1 &amp;&amp; ./polymult 786432 16 16 19152 h4mod16. /home/Class_Number_Tabulation/h4mod16 1 0 2 1 1 1 0 2 0 1 1 0 2 0 1 &amp;&amp; ./polymult 1572864 16 32 35531 h3mod8. /home/Class_Number_Tabulation/h3mod8 1 0 1 1 1 1 0 1 1 1 1 0 1 1 1 &amp;&amp; ./polymult 524288 16 16 35531 h7mod24. /home/Class_Number_Tabulation/h7mod24 1 0 1 1 1 1 0 1 1 3 1 0 1 1 1 1 0 4 1 3 1 0 4 0 1 2 1 4 2 3 1 0 4 1 1 &amp;&amp; ./polymult 524288 16 16 35531 h15mod24. /home/Class_Number_Tabulation/h15mod24 1 0 1 1 1 1 0 3 1 1 1 0 1 1 1 1 1 12 1 1 1 0 4 0 1 1 0 12 0 1 1 0 4 1 1 &amp;&amp; ./polymult 104857.6 16 16 35531 h23mod120PART1. /home/Class_Number_Tabulation/h23mod120 1 0 1 1 3 2 0 2 2 15 1 0 2 1 3 1 1 2 8 15 1 0 2 1 3 1 1 2 7 15 1 0 2 2 3 1 3 2 13 15 1 0 2 2 3 1 3 2 12 15 1 0 6 1 1 1 0 2 3 15 1 0 6 0 1  &amp;&amp; ./polymult 104857.6 16 16 35531 h23mod120PART2. /home/Class_Number_Tabulation/h23mod120 1 0 3 1 1 2 1 2 2 15 1 0 6 1 1 2 2 2 8 15 1 0 6 1 1 1 1 2 7 15 1 0 6 0 1 1 3 2 13 15 1 0 6 0 1  &amp;&amp; ./polyadd /home/Class_Number_Tabulation 23 120 &amp;&amp; ./polymult 104857.6 16 16 35531 h47mod120PART1. /home/Class_Number_Tabulation/h47mod120 1 0 1 1 3 2 1 2 4 15 1 0 2 1 3 2 3 2 14 15 1 0 2 1 3 2 0 2 1 15 1 0 2 2 3 2 2 2 11 15 1 0 2 2 3 2 1 2 6 15 1 0 6 1 1 1 1 2 9 15 1 0 6 0 1 &amp;&amp; ./polymult 104857.6 16 16 35531 h47mod120PART2. /home/Class_Number_Tabulation/h47mod120 1 0 3 1 1 4 1 2 4 15 1 0 6 1 1 4 4 2 14 15 1 0 6 1 1 2 0 2 1 15 1 0 6 1 1 2 2 2 11 15 1 0 6 0 1 &amp;&amp; ./polyadd /home/Class_Number_Tabulation 47 120 &amp;&amp; ./polymult 104857.6 16 16 35531 h95mod120PART1. /home/Class_Number_Tabulation/h95mod120 2 0 1 1 3 2 1 2 10 15 1 0 2 1 3 2 0 2 5 15 1 0 2 2 3 1 0 30 0 1 1 0 6 1 1 1 3 30 1 1 1 0 6 0 1 &amp;&amp; ./polymult 104857.6 16 16 35531 h95mod120PART2. /home/Class_Number_Tabulation/h95mod120 1 0 3 1 1 2 0 2 5 15 1 0 6 0 1 4 2 2 10 15 1 0 6 1 1 &amp;&amp; ./polyadd /home/Class_Number_Tabulation 95 120 &amp;&amp; mpirun -np 4 ./clgrp 12582912 16 8 16 h8mod16/h8mod16. /home/Class_Number_Tabulation &amp;&amp; mpirun -np 4 ./clgrp 12582912 16 4 16 h4mod16/h4mod16. /home/Class_Number_Tabulation &amp;&amp; mpirun -np 4 ./clgrp 12582912 16 3 8 h3mod8/h3mod8. /home/Class_Number_Tabulation &amp;&amp; mpirun -np 4 ./clgrp 12582912 16 7 24 h7mod24/h7mod24. /home/Class_Number_Tabulation &amp;&amp; mpirun -np 4 ./clgrp 12582912 16 15 24 h15mod24/h15mod24. /home/Class_Number_Tabulation &amp;&amp; mpirun -np 4 ./clgrp 12582912 16 23 120 h23mod120/h23mod120. /home/Class_Number_Tabulation &amp;&amp; mpirun -np 4 ./clgrp 12582912 16 47 120 h47mod120/h47mod120. /home/Class_Number_Tabulation &amp;&amp; mpirun -np 4 ./clgrp 12582912 16 95 120 h95mod120/h95mod120. /home/Class_Number_Tabulation &amp;&amp; mpirun -np 4 ./clgrp 12582912 16 7 8 null /home/Class_Number_Tabulation &amp;&amp; mpirun -np 4 ./clgrp 12582912 16 71 120 null /home/Class_Number_Tabulation &amp;&amp; mpirun -np 4 ./clgrp 12582912 16 119 120 null /home/Class_Number_Tabulation) 2&gt;&gt; New_Formulas_To_12582912.txt</v>
      </c>
    </row>
    <row r="16" spans="1:62">
      <c r="A16" s="106">
        <f t="shared" si="9"/>
        <v>12582912</v>
      </c>
      <c r="B16" s="107"/>
      <c r="C16" s="108"/>
      <c r="D16" s="25" t="s">
        <v>36</v>
      </c>
      <c r="E16" s="29">
        <v>4</v>
      </c>
      <c r="F16" s="27">
        <f xml:space="preserve"> 16</f>
        <v>16</v>
      </c>
      <c r="G16" s="27" t="s">
        <v>155</v>
      </c>
      <c r="H16" s="27" t="s">
        <v>156</v>
      </c>
      <c r="I16" s="1"/>
      <c r="J16" s="11" t="str">
        <f t="shared" si="10"/>
        <v>h4mod16</v>
      </c>
      <c r="K16" s="12">
        <v>4</v>
      </c>
      <c r="L16" s="12">
        <v>16</v>
      </c>
      <c r="M16" s="13">
        <f t="shared" si="11"/>
        <v>12582912</v>
      </c>
      <c r="N16" s="99" t="str">
        <f t="shared" si="12"/>
        <v>./polymult 786432 16 16 19152 h4mod16. /home/Class_Number_Tabulation/h4mod16 1 0 2 1 1 1 0 2 0 1 1 0 2 0 1</v>
      </c>
      <c r="O16" s="99"/>
      <c r="P16" s="99"/>
      <c r="Q16" s="63" t="str">
        <f t="shared" si="13"/>
        <v>mpirun -np 4 ./clgrp 12582912 16 4 16 h4mod16/h4mod16. /home/Class_Number_Tabulation</v>
      </c>
      <c r="R16" s="15">
        <f t="shared" si="14"/>
        <v>6</v>
      </c>
      <c r="S16" s="15">
        <f t="shared" si="18"/>
        <v>49152</v>
      </c>
      <c r="T16" s="1"/>
      <c r="U16" s="16">
        <f t="shared" si="15"/>
        <v>786432</v>
      </c>
      <c r="V16">
        <f xml:space="preserve"> POWER(2,4)</f>
        <v>16</v>
      </c>
      <c r="W16">
        <f t="shared" si="16"/>
        <v>19152</v>
      </c>
      <c r="X16" s="94"/>
      <c r="Y16" s="94"/>
      <c r="Z16" s="94"/>
      <c r="AA16" s="94"/>
      <c r="AB16" s="94"/>
      <c r="BI16" s="1"/>
      <c r="BJ16" t="str">
        <f t="shared" si="17"/>
        <v>time (./polymult 3221225472 2048 8 2111286 h8mod16. /home/Class_Number_Tabulation/h8mod16 1 0 2 0 1 1 0 2 1 1 1 0 2 1 1 &amp;&amp; ./polymult 3221225472 2048 8 2111286 h4mod16. /home/Class_Number_Tabulation/h4mod16 1 0 2 1 1 1 0 2 0 1 1 0 2 0 1 &amp;&amp; ./polymult 6442450944 2048 2048 4009464 h3mod8. /home/Class_Number_Tabulation/h3mod8 1 0 1 1 1 1 0 1 1 1 1 0 1 1 1 &amp;&amp; ./polymult 2147483648 2048 8 4009464 h7mod24. /home/Class_Number_Tabulation/h7mod24 1 0 1 1 1 1 0 1 1 3 1 0 1 1 1 1 0 4 1 3 1 0 4 0 1 2 1 4 2 3 1 0 4 1 1 &amp;&amp; ./polymult 2147483648 2048 8 4009464 h15mod24. /home/Class_Number_Tabulation/h15mod24 1 0 1 1 1 1 0 3 1 1 1 0 1 1 1 1 1 12 1 1 1 0 4 0 1 1 0 12 0 1 1 0 4 1 1 &amp;&amp; ./polymult 429496729.6 2048 8 4009464 h23mod120PART1. /home/Class_Number_Tabulation/h23mod120 1 0 1 1 3 2 0 2 2 15 1 0 2 1 3 1 1 2 8 15 1 0 2 1 3 1 1 2 7 15 1 0 2 2 3 1 3 2 13 15 1 0 2 2 3 1 3 2 12 15 1 0 6 1 1 1 0 2 3 15 1 0 6 0 1  &amp;&amp; ./polymult 429496729.6 2048 8 4009464 h23mod120PART2. /home/Class_Number_Tabulation/h23mod120 1 0 3 1 1 2 1 2 2 15 1 0 6 1 1 2 2 2 8 15 1 0 6 1 1 1 1 2 7 15 1 0 6 0 1 1 3 2 13 15 1 0 6 0 1  &amp;&amp; ./polyadd /home/Class_Number_Tabulation 23 120 &amp;&amp; ./polymult 429496729.6 2048 8 4009464 h47mod120PART1. /home/Class_Number_Tabulation/h47mod120 1 0 1 1 3 2 1 2 4 15 1 0 2 1 3 2 3 2 14 15 1 0 2 1 3 2 0 2 1 15 1 0 2 2 3 2 2 2 11 15 1 0 2 2 3 2 1 2 6 15 1 0 6 1 1 1 1 2 9 15 1 0 6 0 1 &amp;&amp; ./polymult 429496729.6 2048 8 4009464 h47mod120PART2. /home/Class_Number_Tabulation/h47mod120 1 0 3 1 1 4 1 2 4 15 1 0 6 1 1 4 4 2 14 15 1 0 6 1 1 2 0 2 1 15 1 0 6 1 1 2 2 2 11 15 1 0 6 0 1 &amp;&amp; ./polyadd /home/Class_Number_Tabulation 47 120 &amp;&amp; ./polymult 429496729.6 2048 8 4009464 h95mod120PART1. /home/Class_Number_Tabulation/h95mod120 2 0 1 1 3 2 1 2 10 15 1 0 2 1 3 2 0 2 5 15 1 0 2 2 3 1 0 30 0 1 1 0 6 1 1 1 3 30 1 1 1 0 6 0 1 &amp;&amp; ./polymult 429496729.6 2048 8 4009464 h95mod120PART2. /home/Class_Number_Tabulation/h95mod120 1 0 3 1 1 2 0 2 5 15 1 0 6 0 1 4 2 2 10 15 1 0 6 1 1 &amp;&amp; ./polyadd /home/Class_Number_Tabulation 95 120 &amp;&amp; mpirun -np 4 ./clgrp 51539607552 2048 8 16 h8mod16/h8mod16. /home/Class_Number_Tabulation &amp;&amp; mpirun -np 4 ./clgrp 51539607552 2048 4 16 h4mod16/h4mod16. /home/Class_Number_Tabulation &amp;&amp; mpirun -np 4 ./clgrp 51539607552 2048 3 8 h3mod8/h3mod8. /home/Class_Number_Tabulation &amp;&amp; mpirun -np 4 ./clgrp 51539607552 2048 7 24 h7mod24/h7mod24. /home/Class_Number_Tabulation &amp;&amp; mpirun -np 4 ./clgrp 51539607552 2048 15 24 h15mod24/h15mod24. /home/Class_Number_Tabulation &amp;&amp; mpirun -np 4 ./clgrp 51539607552 2048 23 120 h23mod120/h23mod120. /home/Class_Number_Tabulation &amp;&amp; mpirun -np 4 ./clgrp 51539607552 2048 47 120 h47mod120/h47mod120. /home/Class_Number_Tabulation &amp;&amp; mpirun -np 4 ./clgrp 51539607552 2048 95 120 h95mod120/h95mod120. /home/Class_Number_Tabulation &amp;&amp; mpirun -np 4 ./clgrp 51539607552 2048 7 8 null /home/Class_Number_Tabulation &amp;&amp; mpirun -np 4 ./clgrp 51539607552 2048 71 120 null /home/Class_Number_Tabulation &amp;&amp; mpirun -np 4 ./clgrp 51539607552 2048 119 120 null /home/Class_Number_Tabulation) 2&gt;&gt; New_Formulas_To_51539607552.txt</v>
      </c>
    </row>
    <row r="17" spans="1:62">
      <c r="A17" s="124">
        <f t="shared" si="9"/>
        <v>51539607552</v>
      </c>
      <c r="B17" s="125"/>
      <c r="C17" s="126"/>
      <c r="D17" s="25" t="s">
        <v>36</v>
      </c>
      <c r="E17" s="29">
        <v>4</v>
      </c>
      <c r="F17" s="27">
        <f xml:space="preserve"> POWER(2,11)</f>
        <v>2048</v>
      </c>
      <c r="G17" s="27" t="s">
        <v>155</v>
      </c>
      <c r="H17" s="27" t="s">
        <v>156</v>
      </c>
      <c r="I17" s="1"/>
      <c r="J17" s="11" t="str">
        <f t="shared" si="10"/>
        <v>h4mod16</v>
      </c>
      <c r="K17" s="12">
        <v>4</v>
      </c>
      <c r="L17" s="12">
        <v>16</v>
      </c>
      <c r="M17" s="13">
        <f t="shared" si="11"/>
        <v>51539607552</v>
      </c>
      <c r="N17" s="99" t="str">
        <f t="shared" si="12"/>
        <v>./polymult 3221225472 2048 8 2111286 h4mod16. /home/Class_Number_Tabulation/h4mod16 1 0 2 1 1 1 0 2 0 1 1 0 2 0 1</v>
      </c>
      <c r="O17" s="99"/>
      <c r="P17" s="99"/>
      <c r="Q17" s="63" t="str">
        <f t="shared" si="13"/>
        <v>mpirun -np 4 ./clgrp 51539607552 2048 4 16 h4mod16/h4mod16. /home/Class_Number_Tabulation</v>
      </c>
      <c r="R17" s="15">
        <f t="shared" si="14"/>
        <v>384</v>
      </c>
      <c r="S17" s="15">
        <f t="shared" si="18"/>
        <v>402653184</v>
      </c>
      <c r="T17" s="1"/>
      <c r="U17" s="16">
        <f t="shared" si="15"/>
        <v>3221225472</v>
      </c>
      <c r="V17">
        <f xml:space="preserve"> 8</f>
        <v>8</v>
      </c>
      <c r="W17">
        <f t="shared" si="16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1"/>
      <c r="BJ19" s="87" t="s">
        <v>160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61" t="s">
        <v>16</v>
      </c>
      <c r="S20" s="77" t="s">
        <v>161</v>
      </c>
      <c r="T20" s="1"/>
      <c r="U20" s="8" t="s">
        <v>42</v>
      </c>
      <c r="V20" s="62" t="s">
        <v>18</v>
      </c>
      <c r="W20" s="62" t="s">
        <v>19</v>
      </c>
      <c r="X20" s="62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1"/>
      <c r="BJ20" t="str">
        <f xml:space="preserve">  "time ("&amp; N3&amp; " &amp;&amp; " &amp; N12&amp; " &amp;&amp; " &amp; N21&amp; " &amp;&amp; " &amp; N75 &amp; " &amp;&amp; " &amp;Q3 &amp; " &amp;&amp; " &amp;Q12 &amp; " &amp;&amp; " &amp;Q21 &amp; " &amp;&amp; " &amp; D21  &amp;") "</f>
        <v xml:space="preserve">time (./polymult 3072 2 2 720 h8mod16. /home/Class_Number_Tabulation/h8mod16 1 0 2 0 1 1 0 2 1 1 1 0 2 1 1 &amp;&amp; ./polymult 3072 2 2 720 h4mod16. /home/Class_Number_Tabulation/h4mod16 1 0 2 1 1 1 0 2 0 1 1 0 2 0 1 &amp;&amp; ./polymult 6144 2 2 1293 h3mod8. /home/Class_Number_Tabulation/h3mod8 1 0 1 1 1 1 0 1 1 1 1 0 1 1 1 &amp;&amp; mpirun -np 2 ./clgrp 49152 2 7 8 null /home/Class_Number_Tabulation &amp;&amp; mpirun -np 2 ./clgrp 49152 2 8 16 h8mod16/h8mod16. /home/Class_Number_Tabulation &amp;&amp; mpirun -np 2 ./clgrp 49152 2 4 16 h4mod16/h4mod16. /home/Class_Number_Tabulation &amp;&amp; mpirun -np 2 ./clgrp 49152 2 3 8 h3mod8/h3mod8. /home/Class_Number_Tabulation &amp;&amp; ./verify 49152 2 /home/Class_Number_Tabulation) </v>
      </c>
    </row>
    <row r="21" spans="1:62" ht="18">
      <c r="A21" s="103">
        <f t="shared" ref="A21:A26" si="19">A4</f>
        <v>49152</v>
      </c>
      <c r="B21" s="104"/>
      <c r="C21" s="105"/>
      <c r="D21" s="106" t="str">
        <f t="shared" ref="D21:D26" si="20" xml:space="preserve"> "./verify " &amp;A21 &amp; " "&amp;F12 &amp; " " &amp;D12</f>
        <v>./verify 49152 2 /home/Class_Number_Tabulation</v>
      </c>
      <c r="E21" s="107"/>
      <c r="F21" s="107"/>
      <c r="G21" s="107"/>
      <c r="H21" s="108"/>
      <c r="I21" s="1"/>
      <c r="J21" s="11" t="str">
        <f t="shared" ref="J21:J26" si="21" xml:space="preserve"> "h" &amp;K21 &amp; "mod" &amp;L21</f>
        <v>h3mod8</v>
      </c>
      <c r="K21" s="12">
        <v>3</v>
      </c>
      <c r="L21" s="12">
        <v>8</v>
      </c>
      <c r="M21" s="13">
        <f t="shared" ref="M21:M26" si="22" xml:space="preserve"> A4</f>
        <v>49152</v>
      </c>
      <c r="N21" s="99" t="str">
        <f t="shared" ref="N21:N26" si="23" xml:space="preserve"> "./polymult " &amp; U21 &amp;" " &amp;F12 &amp;" " &amp; V21 &amp;" " &amp; W21 &amp;" " &amp; J21 &amp;". " &amp; D12 &amp; "/" &amp; J21 &amp;" " &amp;$Z$22&amp;" " &amp; $AA$22&amp;" " &amp; $AB$22</f>
        <v>./polymult 6144 2 2 1293 h3mod8. /home/Class_Number_Tabulation/h3mod8 1 0 1 1 1 1 0 1 1 1 1 0 1 1 1</v>
      </c>
      <c r="O21" s="99"/>
      <c r="P21" s="99"/>
      <c r="Q21" s="63" t="str">
        <f t="shared" ref="Q21:Q26" si="24" xml:space="preserve"> "mpirun -np " &amp; E12 &amp; " ./clgrp " &amp;M21 &amp;" " &amp;F12 &amp;" " &amp;K21 &amp;" " &amp;L21 &amp;" " &amp;J21 &amp; "/" &amp;J21 &amp;". " &amp;D$12</f>
        <v>mpirun -np 2 ./clgrp 49152 2 3 8 h3mod8/h3mod8. /home/Class_Number_Tabulation</v>
      </c>
      <c r="R21" s="15">
        <f t="shared" ref="R21:R26" si="25" xml:space="preserve"> (U21 / (F12*V21))/512</f>
        <v>3</v>
      </c>
      <c r="S21" s="15">
        <f xml:space="preserve"> U21 / V21</f>
        <v>3072</v>
      </c>
      <c r="T21" s="1"/>
      <c r="U21" s="16">
        <f t="shared" ref="U21:U26" si="26" xml:space="preserve"> M21 / 8</f>
        <v>6144</v>
      </c>
      <c r="V21">
        <f xml:space="preserve"> POWER(2,1)</f>
        <v>2</v>
      </c>
      <c r="W21">
        <f t="shared" ref="W21:W26" si="27" xml:space="preserve"> FLOOR(((F4)*(1/PI())*(SQRT(M21))*(($G$7*LN(M21))+($H$7))),1)</f>
        <v>1293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  <c r="BJ21" t="str">
        <f t="shared" ref="BJ21:BJ24" si="28" xml:space="preserve">  "time ("&amp; N4&amp; " &amp;&amp; " &amp; N13&amp; " &amp;&amp; " &amp; N22&amp; " &amp;&amp; " &amp; N76 &amp; " &amp;&amp; " &amp;Q4 &amp; " &amp;&amp; " &amp;Q13 &amp; " &amp;&amp; " &amp;Q22 &amp; " &amp;&amp; " &amp; D22  &amp;") "</f>
        <v xml:space="preserve">time (./polymult 12288 2 4 1639 h8mod16. /home/Class_Number_Tabulation/h8mod16 1 0 2 0 1 1 0 2 1 1 1 0 2 1 1 &amp;&amp; ./polymult 12288 2 4 1639 h4mod16. /home/Class_Number_Tabulation/h4mod16 1 0 2 1 1 1 0 2 0 1 1 0 2 0 1 &amp;&amp; ./polymult 24576 2 8 2976 h3mod8. /home/Class_Number_Tabulation/h3mod8 1 0 1 1 1 1 0 1 1 1 1 0 1 1 1 &amp;&amp; mpirun -np 2 ./clgrp 196608 2 7 8 null /home/Class_Number_Tabulation &amp;&amp; mpirun -np 2 ./clgrp 196608 2 8 16 h8mod16/h8mod16. /home/Class_Number_Tabulation &amp;&amp; mpirun -np 2 ./clgrp 196608 2 4 16 h4mod16/h4mod16. /home/Class_Number_Tabulation &amp;&amp; mpirun -np 2 ./clgrp 196608 2 3 8 h3mod8/h3mod8. /home/Class_Number_Tabulation &amp;&amp; ./verify 196608 2 /home/Class_Number_Tabulation) </v>
      </c>
    </row>
    <row r="22" spans="1:62">
      <c r="A22" s="103">
        <f t="shared" si="19"/>
        <v>196608</v>
      </c>
      <c r="B22" s="104"/>
      <c r="C22" s="105"/>
      <c r="D22" s="106" t="str">
        <f xml:space="preserve"> "./verify " &amp;A22 &amp; " "&amp;F13 &amp; " " &amp;D13</f>
        <v>./verify 196608 2 /home/Class_Number_Tabulation</v>
      </c>
      <c r="E22" s="107"/>
      <c r="F22" s="107"/>
      <c r="G22" s="107"/>
      <c r="H22" s="108"/>
      <c r="I22" s="1"/>
      <c r="J22" s="11" t="str">
        <f t="shared" si="21"/>
        <v>h3mod8</v>
      </c>
      <c r="K22" s="12">
        <v>3</v>
      </c>
      <c r="L22" s="12">
        <v>8</v>
      </c>
      <c r="M22" s="13">
        <f t="shared" si="22"/>
        <v>196608</v>
      </c>
      <c r="N22" s="99" t="str">
        <f t="shared" si="23"/>
        <v>./polymult 24576 2 8 2976 h3mod8. /home/Class_Number_Tabulation/h3mod8 1 0 1 1 1 1 0 1 1 1 1 0 1 1 1</v>
      </c>
      <c r="O22" s="99"/>
      <c r="P22" s="99"/>
      <c r="Q22" s="63" t="str">
        <f t="shared" si="24"/>
        <v>mpirun -np 2 ./clgrp 196608 2 3 8 h3mod8/h3mod8. /home/Class_Number_Tabulation</v>
      </c>
      <c r="R22" s="15">
        <f t="shared" si="25"/>
        <v>3</v>
      </c>
      <c r="S22" s="15">
        <f t="shared" ref="S22:S26" si="29" xml:space="preserve"> U22 / V22</f>
        <v>3072</v>
      </c>
      <c r="T22" s="1"/>
      <c r="U22" s="16">
        <f t="shared" si="26"/>
        <v>24576</v>
      </c>
      <c r="V22">
        <f xml:space="preserve"> POWER(2,3)</f>
        <v>8</v>
      </c>
      <c r="W22">
        <f t="shared" si="27"/>
        <v>2976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  <c r="BJ22" t="str">
        <f t="shared" si="28"/>
        <v xml:space="preserve">time (./polymult 49152 8 2 3756 h8mod16. /home/Class_Number_Tabulation/h8mod16 1 0 2 0 1 1 0 2 1 1 1 0 2 1 1 &amp;&amp; ./polymult 49152 8 2 3756 h4mod16. /home/Class_Number_Tabulation/h4mod16 1 0 2 1 1 1 0 2 0 1 1 0 2 0 1 &amp;&amp; ./polymult 98304 8 8 6876 h3mod8. /home/Class_Number_Tabulation/h3mod8 1 0 1 1 1 1 0 1 1 1 1 0 1 1 1 &amp;&amp; mpirun -np 4 ./clgrp 786432 8 7 8 null /home/Class_Number_Tabulation &amp;&amp; mpirun -np 4 ./clgrp 786432 8 8 16 h8mod16/h8mod16. /home/Class_Number_Tabulation &amp;&amp; mpirun -np 4 ./clgrp 786432 8 4 16 h4mod16/h4mod16. /home/Class_Number_Tabulation &amp;&amp; mpirun -np 4 ./clgrp 786432 8 3 8 h3mod8/h3mod8. /home/Class_Number_Tabulation &amp;&amp; ./verify 786432 8 /home/Class_Number_Tabulation) </v>
      </c>
    </row>
    <row r="23" spans="1:62">
      <c r="A23" s="103">
        <f t="shared" si="19"/>
        <v>786432</v>
      </c>
      <c r="B23" s="104"/>
      <c r="C23" s="105"/>
      <c r="D23" s="106" t="str">
        <f xml:space="preserve"> "./verify " &amp;A23 &amp; " "&amp;F14 &amp; " " &amp;D14</f>
        <v>./verify 786432 8 /home/Class_Number_Tabulation</v>
      </c>
      <c r="E23" s="107"/>
      <c r="F23" s="107"/>
      <c r="G23" s="107"/>
      <c r="H23" s="108"/>
      <c r="I23" s="1"/>
      <c r="J23" s="11" t="str">
        <f t="shared" si="21"/>
        <v>h3mod8</v>
      </c>
      <c r="K23" s="12">
        <v>3</v>
      </c>
      <c r="L23" s="12">
        <v>8</v>
      </c>
      <c r="M23" s="13">
        <f t="shared" si="22"/>
        <v>786432</v>
      </c>
      <c r="N23" s="99" t="str">
        <f t="shared" si="23"/>
        <v>./polymult 98304 8 8 6876 h3mod8. /home/Class_Number_Tabulation/h3mod8 1 0 1 1 1 1 0 1 1 1 1 0 1 1 1</v>
      </c>
      <c r="O23" s="99"/>
      <c r="P23" s="99"/>
      <c r="Q23" s="63" t="str">
        <f t="shared" si="24"/>
        <v>mpirun -np 4 ./clgrp 786432 8 3 8 h3mod8/h3mod8. /home/Class_Number_Tabulation</v>
      </c>
      <c r="R23" s="15">
        <f t="shared" si="25"/>
        <v>3</v>
      </c>
      <c r="S23" s="15">
        <f t="shared" si="29"/>
        <v>12288</v>
      </c>
      <c r="T23" s="1"/>
      <c r="U23" s="16">
        <f t="shared" si="26"/>
        <v>98304</v>
      </c>
      <c r="V23">
        <f xml:space="preserve"> POWER(2,3)</f>
        <v>8</v>
      </c>
      <c r="W23">
        <f t="shared" si="27"/>
        <v>6876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  <c r="BJ23" t="str">
        <f t="shared" si="28"/>
        <v xml:space="preserve">time (./polymult 196608 16 8 8596 h8mod16. /home/Class_Number_Tabulation/h8mod16 1 0 2 0 1 1 0 2 1 1 1 0 2 1 1 &amp;&amp; ./polymult 196608 16 8 8596 h4mod16. /home/Class_Number_Tabulation/h4mod16 1 0 2 1 1 1 0 2 0 1 1 0 2 0 1 &amp;&amp; ./polymult 393216 16 16 15850 h3mod8. /home/Class_Number_Tabulation/h3mod8 1 0 1 1 1 1 0 1 1 1 1 0 1 1 1 &amp;&amp; mpirun -np 4 ./clgrp 3145728 16 7 8 null /home/Class_Number_Tabulation &amp;&amp; mpirun -np 4 ./clgrp 3145728 16 8 16 h8mod16/h8mod16. /home/Class_Number_Tabulation &amp;&amp; mpirun -np 4 ./clgrp 3145728 16 4 16 h4mod16/h4mod16. /home/Class_Number_Tabulation &amp;&amp; mpirun -np 4 ./clgrp 3145728 16 3 8 h3mod8/h3mod8. /home/Class_Number_Tabulation &amp;&amp; ./verify 3145728 16 /home/Class_Number_Tabulation) </v>
      </c>
    </row>
    <row r="24" spans="1:62">
      <c r="A24" s="103">
        <f t="shared" si="19"/>
        <v>3145728</v>
      </c>
      <c r="B24" s="104"/>
      <c r="C24" s="105"/>
      <c r="D24" s="106" t="str">
        <f t="shared" si="20"/>
        <v>./verify 3145728 16 /home/Class_Number_Tabulation</v>
      </c>
      <c r="E24" s="107"/>
      <c r="F24" s="107"/>
      <c r="G24" s="107"/>
      <c r="H24" s="108"/>
      <c r="I24" s="1"/>
      <c r="J24" s="11" t="str">
        <f t="shared" si="21"/>
        <v>h3mod8</v>
      </c>
      <c r="K24" s="12">
        <v>3</v>
      </c>
      <c r="L24" s="12">
        <v>8</v>
      </c>
      <c r="M24" s="13">
        <f t="shared" si="22"/>
        <v>3145728</v>
      </c>
      <c r="N24" s="99" t="str">
        <f t="shared" si="23"/>
        <v>./polymult 393216 16 16 15850 h3mod8. /home/Class_Number_Tabulation/h3mod8 1 0 1 1 1 1 0 1 1 1 1 0 1 1 1</v>
      </c>
      <c r="O24" s="99"/>
      <c r="P24" s="99"/>
      <c r="Q24" s="63" t="str">
        <f t="shared" si="24"/>
        <v>mpirun -np 4 ./clgrp 3145728 16 3 8 h3mod8/h3mod8. /home/Class_Number_Tabulation</v>
      </c>
      <c r="R24" s="15">
        <f t="shared" si="25"/>
        <v>3</v>
      </c>
      <c r="S24" s="15">
        <f t="shared" si="29"/>
        <v>24576</v>
      </c>
      <c r="T24" s="1"/>
      <c r="U24" s="16">
        <f t="shared" si="26"/>
        <v>393216</v>
      </c>
      <c r="V24">
        <f xml:space="preserve"> POWER(2,4)</f>
        <v>16</v>
      </c>
      <c r="W24">
        <f t="shared" si="27"/>
        <v>15850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  <c r="BJ24" t="str">
        <f t="shared" si="28"/>
        <v xml:space="preserve">time (./polymult 786432 16 16 19152 h8mod16. /home/Class_Number_Tabulation/h8mod16 1 0 2 0 1 1 0 2 1 1 1 0 2 1 1 &amp;&amp; ./polymult 786432 16 16 19152 h4mod16. /home/Class_Number_Tabulation/h4mod16 1 0 2 1 1 1 0 2 0 1 1 0 2 0 1 &amp;&amp; ./polymult 1572864 16 32 35531 h3mod8. /home/Class_Number_Tabulation/h3mod8 1 0 1 1 1 1 0 1 1 1 1 0 1 1 1 &amp;&amp; mpirun -np 4 ./clgrp 12582912 16 7 8 null /home/Class_Number_Tabulation &amp;&amp; mpirun -np 4 ./clgrp 12582912 16 8 16 h8mod16/h8mod16. /home/Class_Number_Tabulation &amp;&amp; mpirun -np 4 ./clgrp 12582912 16 4 16 h4mod16/h4mod16. /home/Class_Number_Tabulation &amp;&amp; mpirun -np 4 ./clgrp 12582912 16 3 8 h3mod8/h3mod8. /home/Class_Number_Tabulation &amp;&amp; ./verify 12582912 16 /home/Class_Number_Tabulation) </v>
      </c>
    </row>
    <row r="25" spans="1:62">
      <c r="A25" s="103">
        <f t="shared" si="19"/>
        <v>12582912</v>
      </c>
      <c r="B25" s="104"/>
      <c r="C25" s="105"/>
      <c r="D25" s="106" t="str">
        <f xml:space="preserve"> "./verify " &amp;A25 &amp; " "&amp;F16 &amp; " " &amp;D16</f>
        <v>./verify 12582912 16 /home/Class_Number_Tabulation</v>
      </c>
      <c r="E25" s="107"/>
      <c r="F25" s="107"/>
      <c r="G25" s="107"/>
      <c r="H25" s="108"/>
      <c r="I25" s="1"/>
      <c r="J25" s="11" t="str">
        <f t="shared" si="21"/>
        <v>h3mod8</v>
      </c>
      <c r="K25" s="12">
        <v>3</v>
      </c>
      <c r="L25" s="12">
        <v>8</v>
      </c>
      <c r="M25" s="13">
        <f t="shared" si="22"/>
        <v>12582912</v>
      </c>
      <c r="N25" s="99" t="str">
        <f t="shared" si="23"/>
        <v>./polymult 1572864 16 32 35531 h3mod8. /home/Class_Number_Tabulation/h3mod8 1 0 1 1 1 1 0 1 1 1 1 0 1 1 1</v>
      </c>
      <c r="O25" s="99"/>
      <c r="P25" s="99"/>
      <c r="Q25" s="63" t="str">
        <f t="shared" si="24"/>
        <v>mpirun -np 4 ./clgrp 12582912 16 3 8 h3mod8/h3mod8. /home/Class_Number_Tabulation</v>
      </c>
      <c r="R25" s="15">
        <f t="shared" si="25"/>
        <v>6</v>
      </c>
      <c r="S25" s="15">
        <f t="shared" si="29"/>
        <v>49152</v>
      </c>
      <c r="T25" s="1"/>
      <c r="U25" s="16">
        <f t="shared" si="26"/>
        <v>1572864</v>
      </c>
      <c r="V25">
        <f xml:space="preserve"> POWER(2,5)</f>
        <v>32</v>
      </c>
      <c r="W25">
        <f t="shared" si="27"/>
        <v>35531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  <c r="BJ25" t="str">
        <f xml:space="preserve">  "time ("&amp; N8&amp; " &amp;&amp; " &amp; N17&amp; " &amp;&amp; " &amp; N26&amp; " &amp;&amp; " &amp; N80 &amp; " &amp;&amp; " &amp;Q8 &amp; " &amp;&amp; " &amp;Q17 &amp; " &amp;&amp; " &amp;Q26 &amp; " &amp;&amp; " &amp; D26  &amp;") "</f>
        <v xml:space="preserve">time (./polymult 3221225472 2048 8 2111286 h8mod16. /home/Class_Number_Tabulation/h8mod16 1 0 2 0 1 1 0 2 1 1 1 0 2 1 1 &amp;&amp; ./polymult 3221225472 2048 8 2111286 h4mod16. /home/Class_Number_Tabulation/h4mod16 1 0 2 1 1 1 0 2 0 1 1 0 2 0 1 &amp;&amp; ./polymult 6442450944 2048 2048 4009464 h3mod8. /home/Class_Number_Tabulation/h3mod8 1 0 1 1 1 1 0 1 1 1 1 0 1 1 1 &amp;&amp; mpirun -np 4 ./clgrp 51539607552 2048 7 8 null /home/Class_Number_Tabulation &amp;&amp; mpirun -np 4 ./clgrp 51539607552 2048 8 16 h8mod16/h8mod16. /home/Class_Number_Tabulation &amp;&amp; mpirun -np 4 ./clgrp 51539607552 2048 4 16 h4mod16/h4mod16. /home/Class_Number_Tabulation &amp;&amp; mpirun -np 4 ./clgrp 51539607552 2048 3 8 h3mod8/h3mod8. /home/Class_Number_Tabulation &amp;&amp; ./verify 51539607552 2048 /home/Class_Number_Tabulation) </v>
      </c>
    </row>
    <row r="26" spans="1:62">
      <c r="A26" s="109">
        <f t="shared" si="19"/>
        <v>51539607552</v>
      </c>
      <c r="B26" s="110"/>
      <c r="C26" s="111"/>
      <c r="D26" s="106" t="str">
        <f t="shared" si="20"/>
        <v>./verify 51539607552 2048 /home/Class_Number_Tabulation</v>
      </c>
      <c r="E26" s="107"/>
      <c r="F26" s="107"/>
      <c r="G26" s="107"/>
      <c r="H26" s="108"/>
      <c r="I26" s="1"/>
      <c r="J26" s="11" t="str">
        <f t="shared" si="21"/>
        <v>h3mod8</v>
      </c>
      <c r="K26" s="12">
        <v>3</v>
      </c>
      <c r="L26" s="12">
        <v>8</v>
      </c>
      <c r="M26" s="13">
        <f t="shared" si="22"/>
        <v>51539607552</v>
      </c>
      <c r="N26" s="99" t="str">
        <f t="shared" si="23"/>
        <v>./polymult 6442450944 2048 2048 4009464 h3mod8. /home/Class_Number_Tabulation/h3mod8 1 0 1 1 1 1 0 1 1 1 1 0 1 1 1</v>
      </c>
      <c r="O26" s="99"/>
      <c r="P26" s="99"/>
      <c r="Q26" s="63" t="str">
        <f t="shared" si="24"/>
        <v>mpirun -np 4 ./clgrp 51539607552 2048 3 8 h3mod8/h3mod8. /home/Class_Number_Tabulation</v>
      </c>
      <c r="R26" s="15">
        <f t="shared" si="25"/>
        <v>3</v>
      </c>
      <c r="S26" s="15">
        <f t="shared" si="29"/>
        <v>3145728</v>
      </c>
      <c r="T26" s="1"/>
      <c r="U26" s="16">
        <f t="shared" si="26"/>
        <v>6442450944</v>
      </c>
      <c r="V26">
        <f xml:space="preserve"> 2048</f>
        <v>2048</v>
      </c>
      <c r="W26">
        <f t="shared" si="27"/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32.2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1"/>
      <c r="BJ28" s="43" t="s">
        <v>139</v>
      </c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61" t="s">
        <v>16</v>
      </c>
      <c r="S29" s="77" t="s">
        <v>161</v>
      </c>
      <c r="T29" s="1"/>
      <c r="U29" s="8" t="s">
        <v>46</v>
      </c>
      <c r="V29" s="62" t="s">
        <v>18</v>
      </c>
      <c r="W29" s="62" t="s">
        <v>19</v>
      </c>
      <c r="X29" s="62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1"/>
      <c r="BJ29" t="s">
        <v>67</v>
      </c>
    </row>
    <row r="30" spans="1:62" ht="15" customHeight="1">
      <c r="I30" s="1"/>
      <c r="J30" s="11" t="str">
        <f t="shared" ref="J30:J35" si="30" xml:space="preserve"> "h" &amp;K30 &amp; "mod" &amp;L30</f>
        <v>h7mod24</v>
      </c>
      <c r="K30" s="12">
        <v>7</v>
      </c>
      <c r="L30" s="12">
        <v>24</v>
      </c>
      <c r="M30" s="13">
        <f t="shared" ref="M30:M35" si="31" xml:space="preserve"> A4</f>
        <v>49152</v>
      </c>
      <c r="N30" s="99" t="str">
        <f xml:space="preserve"> "./polymult " &amp; U30 &amp;" " &amp;F12 &amp;" " &amp; V30 &amp;" " &amp; W30 &amp;" " &amp; J30 &amp;". " &amp; D12 &amp; "/" &amp; J30  &amp;" " &amp; $Z$31&amp;" " &amp; $AA$31&amp;" " &amp; $AB$31&amp;" " &amp; $AC$31 &amp;" " &amp;$AD$31 &amp;" " &amp;$AE$31&amp;" " &amp; $AF$31</f>
        <v>./polymult 2048 2 2 1293 h7mod24. /home/Class_Number_Tabulation/h7mod24 1 0 1 1 1 1 0 1 1 3 1 0 1 1 1 1 0 4 1 3 1 0 4 0 1 2 1 4 2 3 1 0 4 1 1</v>
      </c>
      <c r="O30" s="99"/>
      <c r="P30" s="99"/>
      <c r="Q30" s="63" t="str">
        <f t="shared" ref="Q30:Q35" si="32" xml:space="preserve"> "mpirun -np " &amp; E12 &amp; " ./clgrp " &amp;M30 &amp;" " &amp;F12 &amp;" " &amp;K30 &amp;" " &amp;L30 &amp;" " &amp;J30 &amp; "/" &amp;J30 &amp;". " &amp;D$12</f>
        <v>mpirun -np 2 ./clgrp 49152 2 7 24 h7mod24/h7mod24. /home/Class_Number_Tabulation</v>
      </c>
      <c r="R30" s="15">
        <f t="shared" ref="R30:R35" si="33" xml:space="preserve"> (U30 / (F12*V30))/512</f>
        <v>1</v>
      </c>
      <c r="S30" s="15">
        <f xml:space="preserve"> U30 / V30</f>
        <v>1024</v>
      </c>
      <c r="T30" s="1"/>
      <c r="U30" s="16">
        <f t="shared" ref="U30:U35" si="34" xml:space="preserve"> M30 / 24</f>
        <v>2048</v>
      </c>
      <c r="V30">
        <f xml:space="preserve"> POWER(2,1)</f>
        <v>2</v>
      </c>
      <c r="W30">
        <f t="shared" ref="W30:W35" si="35" xml:space="preserve"> FLOOR(((F4)*(1/PI())*(SQRT(M30))*(($G$7*LN(M30))+($H$7))),1)</f>
        <v>1293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30"/>
        <v>h7mod24</v>
      </c>
      <c r="K31" s="12">
        <v>7</v>
      </c>
      <c r="L31" s="12">
        <v>24</v>
      </c>
      <c r="M31" s="13">
        <f t="shared" si="31"/>
        <v>196608</v>
      </c>
      <c r="N31" s="99" t="str">
        <f t="shared" ref="N31:N35" si="36" xml:space="preserve"> "./polymult " &amp; U31 &amp;" " &amp;F13 &amp;" " &amp; V31 &amp;" " &amp; W31 &amp;" " &amp; J31 &amp;". " &amp; D13 &amp; "/" &amp; J31  &amp;" " &amp; $Z$31&amp;" " &amp; $AA$31&amp;" " &amp; $AB$31&amp;" " &amp; $AC$31 &amp;" " &amp;$AD$31 &amp;" " &amp;$AE$31&amp;" " &amp; $AF$31</f>
        <v>./polymult 8192 2 4 2976 h7mod24. /home/Class_Number_Tabulation/h7mod24 1 0 1 1 1 1 0 1 1 3 1 0 1 1 1 1 0 4 1 3 1 0 4 0 1 2 1 4 2 3 1 0 4 1 1</v>
      </c>
      <c r="O31" s="99"/>
      <c r="P31" s="99"/>
      <c r="Q31" s="63" t="str">
        <f t="shared" si="32"/>
        <v>mpirun -np 2 ./clgrp 196608 2 7 24 h7mod24/h7mod24. /home/Class_Number_Tabulation</v>
      </c>
      <c r="R31" s="15">
        <f t="shared" si="33"/>
        <v>2</v>
      </c>
      <c r="S31" s="15">
        <f t="shared" ref="S31:S35" si="37" xml:space="preserve"> U31 / V31</f>
        <v>2048</v>
      </c>
      <c r="T31" s="1"/>
      <c r="U31" s="16">
        <f t="shared" si="34"/>
        <v>8192</v>
      </c>
      <c r="V31">
        <f xml:space="preserve"> POWER(2,2)</f>
        <v>4</v>
      </c>
      <c r="W31">
        <f t="shared" si="35"/>
        <v>2976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30"/>
        <v>h7mod24</v>
      </c>
      <c r="K32" s="12">
        <v>7</v>
      </c>
      <c r="L32" s="12">
        <v>24</v>
      </c>
      <c r="M32" s="13">
        <f t="shared" si="31"/>
        <v>786432</v>
      </c>
      <c r="N32" s="99" t="str">
        <f t="shared" si="36"/>
        <v>./polymult 32768 8 4 6876 h7mod24. /home/Class_Number_Tabulation/h7mod24 1 0 1 1 1 1 0 1 1 3 1 0 1 1 1 1 0 4 1 3 1 0 4 0 1 2 1 4 2 3 1 0 4 1 1</v>
      </c>
      <c r="O32" s="99"/>
      <c r="P32" s="99"/>
      <c r="Q32" s="63" t="str">
        <f t="shared" si="32"/>
        <v>mpirun -np 4 ./clgrp 786432 8 7 24 h7mod24/h7mod24. /home/Class_Number_Tabulation</v>
      </c>
      <c r="R32" s="15">
        <f t="shared" si="33"/>
        <v>2</v>
      </c>
      <c r="S32" s="15">
        <f t="shared" si="37"/>
        <v>8192</v>
      </c>
      <c r="T32" s="1"/>
      <c r="U32" s="16">
        <f t="shared" si="34"/>
        <v>32768</v>
      </c>
      <c r="V32">
        <f xml:space="preserve"> POWER(2,2)</f>
        <v>4</v>
      </c>
      <c r="W32">
        <f t="shared" si="35"/>
        <v>6876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30"/>
        <v>h7mod24</v>
      </c>
      <c r="K33" s="12">
        <v>7</v>
      </c>
      <c r="L33" s="12">
        <v>24</v>
      </c>
      <c r="M33" s="13">
        <f t="shared" si="31"/>
        <v>3145728</v>
      </c>
      <c r="N33" s="99" t="str">
        <f t="shared" si="36"/>
        <v>./polymult 131072 16 8 15850 h7mod24. /home/Class_Number_Tabulation/h7mod24 1 0 1 1 1 1 0 1 1 3 1 0 1 1 1 1 0 4 1 3 1 0 4 0 1 2 1 4 2 3 1 0 4 1 1</v>
      </c>
      <c r="O33" s="99"/>
      <c r="P33" s="99"/>
      <c r="Q33" s="63" t="str">
        <f t="shared" si="32"/>
        <v>mpirun -np 4 ./clgrp 3145728 16 7 24 h7mod24/h7mod24. /home/Class_Number_Tabulation</v>
      </c>
      <c r="R33" s="15">
        <f t="shared" si="33"/>
        <v>2</v>
      </c>
      <c r="S33" s="15">
        <f t="shared" si="37"/>
        <v>16384</v>
      </c>
      <c r="T33" s="1"/>
      <c r="U33" s="16">
        <f t="shared" si="34"/>
        <v>131072</v>
      </c>
      <c r="V33">
        <f xml:space="preserve"> POWER(2,3)</f>
        <v>8</v>
      </c>
      <c r="W33">
        <f t="shared" si="35"/>
        <v>15850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>
      <c r="I34" s="1"/>
      <c r="J34" s="11" t="str">
        <f t="shared" si="30"/>
        <v>h7mod24</v>
      </c>
      <c r="K34" s="12">
        <v>7</v>
      </c>
      <c r="L34" s="12">
        <v>24</v>
      </c>
      <c r="M34" s="13">
        <f t="shared" si="31"/>
        <v>12582912</v>
      </c>
      <c r="N34" s="99" t="str">
        <f t="shared" si="36"/>
        <v>./polymult 524288 16 16 35531 h7mod24. /home/Class_Number_Tabulation/h7mod24 1 0 1 1 1 1 0 1 1 3 1 0 1 1 1 1 0 4 1 3 1 0 4 0 1 2 1 4 2 3 1 0 4 1 1</v>
      </c>
      <c r="O34" s="99"/>
      <c r="P34" s="99"/>
      <c r="Q34" s="63" t="str">
        <f xml:space="preserve"> "mpirun -np " &amp; E16 &amp; " ./clgrp " &amp;M34 &amp;" " &amp;F16 &amp;" " &amp;K34 &amp;" " &amp;L34 &amp;" " &amp;J34 &amp; "/" &amp;J34 &amp;". " &amp;D$12</f>
        <v>mpirun -np 4 ./clgrp 12582912 16 7 24 h7mod24/h7mod24. /home/Class_Number_Tabulation</v>
      </c>
      <c r="R34" s="15">
        <f t="shared" si="33"/>
        <v>4</v>
      </c>
      <c r="S34" s="15">
        <f t="shared" si="37"/>
        <v>32768</v>
      </c>
      <c r="T34" s="1"/>
      <c r="U34" s="16">
        <f t="shared" si="34"/>
        <v>524288</v>
      </c>
      <c r="V34">
        <f xml:space="preserve"> POWER(2,4)</f>
        <v>16</v>
      </c>
      <c r="W34">
        <f t="shared" si="35"/>
        <v>35531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24" customHeight="1">
      <c r="I35" s="1"/>
      <c r="J35" s="11" t="str">
        <f t="shared" si="30"/>
        <v>h7mod24</v>
      </c>
      <c r="K35" s="12">
        <v>7</v>
      </c>
      <c r="L35" s="12">
        <v>24</v>
      </c>
      <c r="M35" s="13">
        <f t="shared" si="31"/>
        <v>51539607552</v>
      </c>
      <c r="N35" s="99" t="str">
        <f t="shared" si="36"/>
        <v>./polymult 2147483648 2048 8 4009464 h7mod24. /home/Class_Number_Tabulation/h7mod24 1 0 1 1 1 1 0 1 1 3 1 0 1 1 1 1 0 4 1 3 1 0 4 0 1 2 1 4 2 3 1 0 4 1 1</v>
      </c>
      <c r="O35" s="99"/>
      <c r="P35" s="99"/>
      <c r="Q35" s="63" t="str">
        <f t="shared" si="32"/>
        <v>mpirun -np 4 ./clgrp 51539607552 2048 7 24 h7mod24/h7mod24. /home/Class_Number_Tabulation</v>
      </c>
      <c r="R35" s="15">
        <f t="shared" si="33"/>
        <v>256</v>
      </c>
      <c r="S35" s="15">
        <f t="shared" si="37"/>
        <v>268435456</v>
      </c>
      <c r="T35" s="1"/>
      <c r="U35" s="16">
        <f t="shared" si="34"/>
        <v>2147483648</v>
      </c>
      <c r="V35">
        <f xml:space="preserve"> 8</f>
        <v>8</v>
      </c>
      <c r="W35">
        <f t="shared" si="35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61" t="s">
        <v>16</v>
      </c>
      <c r="S38" s="77" t="s">
        <v>161</v>
      </c>
      <c r="T38" s="1"/>
      <c r="U38" s="8" t="s">
        <v>59</v>
      </c>
      <c r="V38" s="62" t="s">
        <v>18</v>
      </c>
      <c r="W38" s="62" t="s">
        <v>19</v>
      </c>
      <c r="X38" s="62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1"/>
    </row>
    <row r="39" spans="9:61">
      <c r="I39" s="1"/>
      <c r="J39" s="11" t="str">
        <f t="shared" ref="J39:J44" si="38" xml:space="preserve"> "h" &amp;K39 &amp; "mod" &amp;L39</f>
        <v>h15mod24</v>
      </c>
      <c r="K39" s="12">
        <v>15</v>
      </c>
      <c r="L39" s="12">
        <v>24</v>
      </c>
      <c r="M39" s="13">
        <f t="shared" ref="M39:M44" si="39" xml:space="preserve"> A4</f>
        <v>49152</v>
      </c>
      <c r="N39" s="144" t="str">
        <f xml:space="preserve"> "./polymult "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./polymult 2048 2 2 1293 h15mod24. /home/Class_Number_Tabulation/h15mod24 1 0 1 1 1 1 0 3 1 1 1 0 1 1 1 1 1 12 1 1 1 0 4 0 1 1 0 12 0 1 1 0 4 1 1</v>
      </c>
      <c r="O39" s="145"/>
      <c r="P39" s="146"/>
      <c r="Q39" s="63" t="str">
        <f t="shared" ref="Q39:Q44" si="40" xml:space="preserve"> "mpirun -np " &amp; E12 &amp; " ./clgrp " &amp;M39 &amp;" " &amp;F12 &amp;" " &amp;K39 &amp;" " &amp;L39 &amp;" " &amp;J39 &amp; "/" &amp;J39 &amp;". " &amp;D$12</f>
        <v>mpirun -np 2 ./clgrp 49152 2 15 24 h15mod24/h15mod24. /home/Class_Number_Tabulation</v>
      </c>
      <c r="R39" s="15">
        <f t="shared" ref="R39:R44" si="41" xml:space="preserve"> (U39 / (F12*V39))/512</f>
        <v>1</v>
      </c>
      <c r="S39" s="15">
        <f xml:space="preserve"> U39 / V39</f>
        <v>1024</v>
      </c>
      <c r="T39" s="1"/>
      <c r="U39" s="16">
        <f t="shared" ref="U39:U44" si="42" xml:space="preserve"> M39 / 24</f>
        <v>2048</v>
      </c>
      <c r="V39">
        <f xml:space="preserve"> POWER(2,1)</f>
        <v>2</v>
      </c>
      <c r="W39">
        <f t="shared" ref="W39:W44" si="43" xml:space="preserve"> FLOOR(((F4)*(1/PI())*(SQRT(M39))*(($G$7*LN(M39))+($H$7))),1)</f>
        <v>1293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8"/>
        <v>h15mod24</v>
      </c>
      <c r="K40" s="12">
        <v>15</v>
      </c>
      <c r="L40" s="12">
        <v>24</v>
      </c>
      <c r="M40" s="13">
        <f t="shared" si="39"/>
        <v>196608</v>
      </c>
      <c r="N40" s="99" t="str">
        <f t="shared" ref="N40:N44" si="44" xml:space="preserve"> "./polymult " &amp; U40 &amp;" " &amp;F13 &amp;" " &amp; V40 &amp;" " &amp; W40 &amp;" " &amp; J40 &amp;". " &amp; D13 &amp; "/" &amp; J40 &amp;" " &amp; $Z$40&amp;" " &amp;  $AA$40&amp;" " &amp;  $AB$40&amp;" " &amp;  $AC$40&amp;" " &amp;  $AD$40&amp;" " &amp;  $AE$40&amp;" " &amp;  $AF$40</f>
        <v>./polymult 8192 2 4 2976 h15mod24. /home/Class_Number_Tabulation/h15mod24 1 0 1 1 1 1 0 3 1 1 1 0 1 1 1 1 1 12 1 1 1 0 4 0 1 1 0 12 0 1 1 0 4 1 1</v>
      </c>
      <c r="O40" s="99"/>
      <c r="P40" s="99"/>
      <c r="Q40" s="63" t="str">
        <f t="shared" si="40"/>
        <v>mpirun -np 2 ./clgrp 196608 2 15 24 h15mod24/h15mod24. /home/Class_Number_Tabulation</v>
      </c>
      <c r="R40" s="15">
        <f t="shared" si="41"/>
        <v>2</v>
      </c>
      <c r="S40" s="15">
        <f t="shared" ref="S40:S44" si="45" xml:space="preserve"> U40 / V40</f>
        <v>2048</v>
      </c>
      <c r="T40" s="1"/>
      <c r="U40" s="16">
        <f t="shared" si="42"/>
        <v>8192</v>
      </c>
      <c r="V40">
        <f xml:space="preserve"> POWER(2,2)</f>
        <v>4</v>
      </c>
      <c r="W40">
        <f t="shared" si="43"/>
        <v>2976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8"/>
        <v>h15mod24</v>
      </c>
      <c r="K41" s="12">
        <v>15</v>
      </c>
      <c r="L41" s="12">
        <v>24</v>
      </c>
      <c r="M41" s="13">
        <f t="shared" si="39"/>
        <v>786432</v>
      </c>
      <c r="N41" s="99" t="str">
        <f t="shared" si="44"/>
        <v>./polymult 32768 8 4 6876 h15mod24. /home/Class_Number_Tabulation/h15mod24 1 0 1 1 1 1 0 3 1 1 1 0 1 1 1 1 1 12 1 1 1 0 4 0 1 1 0 12 0 1 1 0 4 1 1</v>
      </c>
      <c r="O41" s="99"/>
      <c r="P41" s="99"/>
      <c r="Q41" s="63" t="str">
        <f t="shared" si="40"/>
        <v>mpirun -np 4 ./clgrp 786432 8 15 24 h15mod24/h15mod24. /home/Class_Number_Tabulation</v>
      </c>
      <c r="R41" s="15">
        <f t="shared" si="41"/>
        <v>2</v>
      </c>
      <c r="S41" s="15">
        <f t="shared" si="45"/>
        <v>8192</v>
      </c>
      <c r="T41" s="1"/>
      <c r="U41" s="16">
        <f t="shared" si="42"/>
        <v>32768</v>
      </c>
      <c r="V41">
        <f xml:space="preserve"> POWER(2,2)</f>
        <v>4</v>
      </c>
      <c r="W41">
        <f t="shared" si="43"/>
        <v>6876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8"/>
        <v>h15mod24</v>
      </c>
      <c r="K42" s="12">
        <v>15</v>
      </c>
      <c r="L42" s="12">
        <v>24</v>
      </c>
      <c r="M42" s="13">
        <f t="shared" si="39"/>
        <v>3145728</v>
      </c>
      <c r="N42" s="99" t="str">
        <f t="shared" si="44"/>
        <v>./polymult 131072 16 8 15850 h15mod24. /home/Class_Number_Tabulation/h15mod24 1 0 1 1 1 1 0 3 1 1 1 0 1 1 1 1 1 12 1 1 1 0 4 0 1 1 0 12 0 1 1 0 4 1 1</v>
      </c>
      <c r="O42" s="99"/>
      <c r="P42" s="99"/>
      <c r="Q42" s="63" t="str">
        <f t="shared" si="40"/>
        <v>mpirun -np 4 ./clgrp 3145728 16 15 24 h15mod24/h15mod24. /home/Class_Number_Tabulation</v>
      </c>
      <c r="R42" s="15">
        <f t="shared" si="41"/>
        <v>2</v>
      </c>
      <c r="S42" s="15">
        <f t="shared" si="45"/>
        <v>16384</v>
      </c>
      <c r="T42" s="1"/>
      <c r="U42" s="16">
        <f t="shared" si="42"/>
        <v>131072</v>
      </c>
      <c r="V42">
        <f xml:space="preserve"> POWER(2,3)</f>
        <v>8</v>
      </c>
      <c r="W42">
        <f xml:space="preserve"> FLOOR(((F7)*(1/PI())*(SQRT(M42))*(($G$7*LN(M42))+($H$7))),1)</f>
        <v>15850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8"/>
        <v>h15mod24</v>
      </c>
      <c r="K43" s="12">
        <v>15</v>
      </c>
      <c r="L43" s="12">
        <v>24</v>
      </c>
      <c r="M43" s="13">
        <f t="shared" si="39"/>
        <v>12582912</v>
      </c>
      <c r="N43" s="99" t="str">
        <f t="shared" si="44"/>
        <v>./polymult 524288 16 16 35531 h15mod24. /home/Class_Number_Tabulation/h15mod24 1 0 1 1 1 1 0 3 1 1 1 0 1 1 1 1 1 12 1 1 1 0 4 0 1 1 0 12 0 1 1 0 4 1 1</v>
      </c>
      <c r="O43" s="99"/>
      <c r="P43" s="99"/>
      <c r="Q43" s="63" t="str">
        <f t="shared" si="40"/>
        <v>mpirun -np 4 ./clgrp 12582912 16 15 24 h15mod24/h15mod24. /home/Class_Number_Tabulation</v>
      </c>
      <c r="R43" s="15">
        <f t="shared" si="41"/>
        <v>4</v>
      </c>
      <c r="S43" s="15">
        <f t="shared" si="45"/>
        <v>32768</v>
      </c>
      <c r="T43" s="1"/>
      <c r="U43" s="16">
        <f t="shared" si="42"/>
        <v>524288</v>
      </c>
      <c r="V43">
        <f xml:space="preserve"> POWER(2,4)</f>
        <v>16</v>
      </c>
      <c r="W43">
        <f t="shared" si="43"/>
        <v>35531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8"/>
        <v>h15mod24</v>
      </c>
      <c r="K44" s="12">
        <v>15</v>
      </c>
      <c r="L44" s="12">
        <v>24</v>
      </c>
      <c r="M44" s="13">
        <f t="shared" si="39"/>
        <v>51539607552</v>
      </c>
      <c r="N44" s="99" t="str">
        <f t="shared" si="44"/>
        <v>./polymult 2147483648 2048 8 4009464 h15mod24. /home/Class_Number_Tabulation/h15mod24 1 0 1 1 1 1 0 3 1 1 1 0 1 1 1 1 1 12 1 1 1 0 4 0 1 1 0 12 0 1 1 0 4 1 1</v>
      </c>
      <c r="O44" s="99"/>
      <c r="P44" s="99"/>
      <c r="Q44" s="63" t="str">
        <f t="shared" si="40"/>
        <v>mpirun -np 4 ./clgrp 51539607552 2048 15 24 h15mod24/h15mod24. /home/Class_Number_Tabulation</v>
      </c>
      <c r="R44" s="15">
        <f t="shared" si="41"/>
        <v>256</v>
      </c>
      <c r="S44" s="15">
        <f t="shared" si="45"/>
        <v>268435456</v>
      </c>
      <c r="T44" s="1"/>
      <c r="U44" s="16">
        <f t="shared" si="42"/>
        <v>2147483648</v>
      </c>
      <c r="V44">
        <f xml:space="preserve"> 8</f>
        <v>8</v>
      </c>
      <c r="W44">
        <f t="shared" si="43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>
      <c r="I45" s="1"/>
      <c r="J45" s="1"/>
      <c r="K45" s="1"/>
      <c r="L45" s="1"/>
      <c r="M45" s="22"/>
      <c r="N45" s="1"/>
      <c r="O45" s="1"/>
      <c r="P45" s="1"/>
      <c r="Q45" s="1"/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2" t="s">
        <v>6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1"/>
    </row>
    <row r="47" spans="9:6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6" t="s">
        <v>15</v>
      </c>
      <c r="R47" s="61" t="s">
        <v>16</v>
      </c>
      <c r="S47" s="77" t="s">
        <v>161</v>
      </c>
      <c r="T47" s="1"/>
      <c r="U47" s="8" t="s">
        <v>72</v>
      </c>
      <c r="V47" s="62" t="s">
        <v>18</v>
      </c>
      <c r="W47" s="62" t="s">
        <v>19</v>
      </c>
      <c r="X47" s="62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1"/>
    </row>
    <row r="48" spans="9:61">
      <c r="I48" s="1"/>
      <c r="J48" s="11" t="str">
        <f t="shared" ref="J48:J53" si="46" xml:space="preserve"> "h" &amp;K48 &amp; "mod" &amp;L48</f>
        <v>h23mod120</v>
      </c>
      <c r="K48" s="12">
        <v>23</v>
      </c>
      <c r="L48" s="12">
        <v>120</v>
      </c>
      <c r="M48" s="13">
        <f t="shared" ref="M48:M53" si="47" xml:space="preserve"> A4</f>
        <v>49152</v>
      </c>
      <c r="N48" s="33" t="str">
        <f t="shared" ref="N48:N53" si="48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409.6 2 2 1293 h23mod120PART1. /home/Class_Number_Tabulation/h23mod120 1 0 1 1 3 2 0 2 2 15 1 0 2 1 3 1 1 2 8 15 1 0 2 1 3 1 1 2 7 15 1 0 2 2 3 1 3 2 13 15 1 0 2 2 3 1 3 2 12 15 1 0 6 1 1 1 0 2 3 15 1 0 6 0 1 </v>
      </c>
      <c r="O48" s="34" t="str">
        <f t="shared" ref="O48:O53" si="49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409.6 2 2 1293 h23mod120PART2. /home/Class_Number_Tabulation/h23mod120 1 0 3 1 1 2 1 2 2 15 1 0 6 1 1 2 2 2 8 15 1 0 6 1 1 1 1 2 7 15 1 0 6 0 1 1 3 2 13 15 1 0 6 0 1 </v>
      </c>
      <c r="P48" s="63" t="str">
        <f t="shared" ref="P48:P53" si="50" xml:space="preserve"> "./polyadd " &amp; D12 &amp; " " &amp;K48&amp; " " &amp;L48</f>
        <v>./polyadd /home/Class_Number_Tabulation 23 120</v>
      </c>
      <c r="Q48" s="63" t="str">
        <f t="shared" ref="Q48:Q53" si="51" xml:space="preserve"> "mpirun -np " &amp; E12 &amp; " ./clgrp " &amp;M48 &amp;" " &amp;F12 &amp;" " &amp;K48 &amp;" " &amp;L48 &amp;" " &amp; J48 &amp;"/"&amp; J48 &amp;". " &amp;D$12</f>
        <v>mpirun -np 2 ./clgrp 49152 2 23 120 h23mod120/h23mod120. /home/Class_Number_Tabulation</v>
      </c>
      <c r="R48" s="15">
        <f t="shared" ref="R48:R53" si="52" xml:space="preserve"> (U48 / (F12*V48))/512</f>
        <v>0.2</v>
      </c>
      <c r="S48" s="15">
        <f xml:space="preserve"> U48 / V48</f>
        <v>204.8</v>
      </c>
      <c r="T48" s="1"/>
      <c r="U48" s="16">
        <f t="shared" ref="U48:U53" si="53" xml:space="preserve"> M48 / 120</f>
        <v>409.6</v>
      </c>
      <c r="V48">
        <f xml:space="preserve"> POWER(2,1)</f>
        <v>2</v>
      </c>
      <c r="W48">
        <f t="shared" ref="W48:W53" si="54" xml:space="preserve"> FLOOR(((F4)*(1/PI())*(SQRT(M48))*(($G$7*LN(M48))+($H$7))),1)</f>
        <v>1293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>
      <c r="I49" s="1"/>
      <c r="J49" s="11" t="str">
        <f t="shared" si="46"/>
        <v>h23mod120</v>
      </c>
      <c r="K49" s="12">
        <v>23</v>
      </c>
      <c r="L49" s="12">
        <v>120</v>
      </c>
      <c r="M49" s="13">
        <f t="shared" si="47"/>
        <v>196608</v>
      </c>
      <c r="N49" s="33" t="str">
        <f t="shared" si="48"/>
        <v xml:space="preserve">./polymult 1638.4 2 4 2976 h23mod120PART1. /home/Class_Number_Tabulation/h23mod120 1 0 1 1 3 2 0 2 2 15 1 0 2 1 3 1 1 2 8 15 1 0 2 1 3 1 1 2 7 15 1 0 2 2 3 1 3 2 13 15 1 0 2 2 3 1 3 2 12 15 1 0 6 1 1 1 0 2 3 15 1 0 6 0 1 </v>
      </c>
      <c r="O49" s="34" t="str">
        <f t="shared" si="49"/>
        <v xml:space="preserve">./polymult 1638.4 2 4 2976 h23mod120PART2. /home/Class_Number_Tabulation/h23mod120 1 0 3 1 1 2 1 2 2 15 1 0 6 1 1 2 2 2 8 15 1 0 6 1 1 1 1 2 7 15 1 0 6 0 1 1 3 2 13 15 1 0 6 0 1 </v>
      </c>
      <c r="P49" s="63" t="str">
        <f t="shared" si="50"/>
        <v>./polyadd /home/Class_Number_Tabulation 23 120</v>
      </c>
      <c r="Q49" s="63" t="str">
        <f t="shared" si="51"/>
        <v>mpirun -np 2 ./clgrp 196608 2 23 120 h23mod120/h23mod120. /home/Class_Number_Tabulation</v>
      </c>
      <c r="R49" s="15">
        <f t="shared" si="52"/>
        <v>0.4</v>
      </c>
      <c r="S49" s="15">
        <f t="shared" ref="S49:S53" si="55" xml:space="preserve"> U49 / V49</f>
        <v>409.6</v>
      </c>
      <c r="T49" s="1"/>
      <c r="U49" s="16">
        <f t="shared" si="53"/>
        <v>1638.4</v>
      </c>
      <c r="V49">
        <f xml:space="preserve"> POWER(2,2)</f>
        <v>4</v>
      </c>
      <c r="W49">
        <f t="shared" si="54"/>
        <v>2976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>
      <c r="I50" s="1"/>
      <c r="J50" s="11" t="str">
        <f t="shared" si="46"/>
        <v>h23mod120</v>
      </c>
      <c r="K50" s="12">
        <v>23</v>
      </c>
      <c r="L50" s="12">
        <v>120</v>
      </c>
      <c r="M50" s="13">
        <f t="shared" si="47"/>
        <v>786432</v>
      </c>
      <c r="N50" s="33" t="str">
        <f t="shared" si="48"/>
        <v xml:space="preserve">./polymult 6553.6 8 4 6876 h23mod120PART1. /home/Class_Number_Tabulation/h23mod120 1 0 1 1 3 2 0 2 2 15 1 0 2 1 3 1 1 2 8 15 1 0 2 1 3 1 1 2 7 15 1 0 2 2 3 1 3 2 13 15 1 0 2 2 3 1 3 2 12 15 1 0 6 1 1 1 0 2 3 15 1 0 6 0 1 </v>
      </c>
      <c r="O50" s="34" t="str">
        <f t="shared" si="49"/>
        <v xml:space="preserve">./polymult 6553.6 8 4 6876 h23mod120PART2. /home/Class_Number_Tabulation/h23mod120 1 0 3 1 1 2 1 2 2 15 1 0 6 1 1 2 2 2 8 15 1 0 6 1 1 1 1 2 7 15 1 0 6 0 1 1 3 2 13 15 1 0 6 0 1 </v>
      </c>
      <c r="P50" s="63" t="str">
        <f t="shared" si="50"/>
        <v>./polyadd /home/Class_Number_Tabulation 23 120</v>
      </c>
      <c r="Q50" s="63" t="str">
        <f t="shared" si="51"/>
        <v>mpirun -np 4 ./clgrp 786432 8 23 120 h23mod120/h23mod120. /home/Class_Number_Tabulation</v>
      </c>
      <c r="R50" s="15">
        <f t="shared" si="52"/>
        <v>0.4</v>
      </c>
      <c r="S50" s="15">
        <f t="shared" si="55"/>
        <v>1638.4</v>
      </c>
      <c r="T50" s="1"/>
      <c r="U50" s="16">
        <f t="shared" si="53"/>
        <v>6553.6</v>
      </c>
      <c r="V50">
        <f xml:space="preserve"> POWER(2,2)</f>
        <v>4</v>
      </c>
      <c r="W50">
        <f t="shared" si="54"/>
        <v>6876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>
      <c r="I51" s="1"/>
      <c r="J51" s="11" t="str">
        <f t="shared" si="46"/>
        <v>h23mod120</v>
      </c>
      <c r="K51" s="12">
        <v>23</v>
      </c>
      <c r="L51" s="12">
        <v>120</v>
      </c>
      <c r="M51" s="13">
        <f t="shared" si="47"/>
        <v>3145728</v>
      </c>
      <c r="N51" s="33" t="str">
        <f t="shared" si="48"/>
        <v xml:space="preserve">./polymult 26214.4 16 8 15850 h23mod120PART1. /home/Class_Number_Tabulation/h23mod120 1 0 1 1 3 2 0 2 2 15 1 0 2 1 3 1 1 2 8 15 1 0 2 1 3 1 1 2 7 15 1 0 2 2 3 1 3 2 13 15 1 0 2 2 3 1 3 2 12 15 1 0 6 1 1 1 0 2 3 15 1 0 6 0 1 </v>
      </c>
      <c r="O51" s="34" t="str">
        <f t="shared" si="49"/>
        <v xml:space="preserve">./polymult 26214.4 16 8 15850 h23mod120PART2. /home/Class_Number_Tabulation/h23mod120 1 0 3 1 1 2 1 2 2 15 1 0 6 1 1 2 2 2 8 15 1 0 6 1 1 1 1 2 7 15 1 0 6 0 1 1 3 2 13 15 1 0 6 0 1 </v>
      </c>
      <c r="P51" s="63" t="str">
        <f t="shared" si="50"/>
        <v>./polyadd /home/Class_Number_Tabulation 23 120</v>
      </c>
      <c r="Q51" s="63" t="str">
        <f t="shared" si="51"/>
        <v>mpirun -np 4 ./clgrp 3145728 16 23 120 h23mod120/h23mod120. /home/Class_Number_Tabulation</v>
      </c>
      <c r="R51" s="15">
        <f t="shared" si="52"/>
        <v>0.4</v>
      </c>
      <c r="S51" s="15">
        <f t="shared" si="55"/>
        <v>3276.8</v>
      </c>
      <c r="T51" s="1"/>
      <c r="U51" s="16">
        <f t="shared" si="53"/>
        <v>26214.400000000001</v>
      </c>
      <c r="V51">
        <f xml:space="preserve"> POWER(2,3)</f>
        <v>8</v>
      </c>
      <c r="W51">
        <f t="shared" si="54"/>
        <v>15850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>
      <c r="I52" s="1"/>
      <c r="J52" s="11" t="str">
        <f t="shared" si="46"/>
        <v>h23mod120</v>
      </c>
      <c r="K52" s="12">
        <v>23</v>
      </c>
      <c r="L52" s="12">
        <v>120</v>
      </c>
      <c r="M52" s="13">
        <f t="shared" si="47"/>
        <v>12582912</v>
      </c>
      <c r="N52" s="33" t="str">
        <f t="shared" si="48"/>
        <v xml:space="preserve">./polymult 104857.6 16 16 35531 h23mod120PART1. /home/Class_Number_Tabulation/h23mod120 1 0 1 1 3 2 0 2 2 15 1 0 2 1 3 1 1 2 8 15 1 0 2 1 3 1 1 2 7 15 1 0 2 2 3 1 3 2 13 15 1 0 2 2 3 1 3 2 12 15 1 0 6 1 1 1 0 2 3 15 1 0 6 0 1 </v>
      </c>
      <c r="O52" s="34" t="str">
        <f t="shared" si="49"/>
        <v xml:space="preserve">./polymult 104857.6 16 16 35531 h23mod120PART2. /home/Class_Number_Tabulation/h23mod120 1 0 3 1 1 2 1 2 2 15 1 0 6 1 1 2 2 2 8 15 1 0 6 1 1 1 1 2 7 15 1 0 6 0 1 1 3 2 13 15 1 0 6 0 1 </v>
      </c>
      <c r="P52" s="63" t="str">
        <f t="shared" si="50"/>
        <v>./polyadd /home/Class_Number_Tabulation 23 120</v>
      </c>
      <c r="Q52" s="63" t="str">
        <f t="shared" si="51"/>
        <v>mpirun -np 4 ./clgrp 12582912 16 23 120 h23mod120/h23mod120. /home/Class_Number_Tabulation</v>
      </c>
      <c r="R52" s="15">
        <f t="shared" si="52"/>
        <v>0.8</v>
      </c>
      <c r="S52" s="15">
        <f t="shared" si="55"/>
        <v>6553.6</v>
      </c>
      <c r="T52" s="1"/>
      <c r="U52" s="16">
        <f t="shared" si="53"/>
        <v>104857.60000000001</v>
      </c>
      <c r="V52">
        <f xml:space="preserve"> POWER(2,4)</f>
        <v>16</v>
      </c>
      <c r="W52">
        <f t="shared" si="54"/>
        <v>35531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>
      <c r="I53" s="1"/>
      <c r="J53" s="11" t="str">
        <f t="shared" si="46"/>
        <v>h23mod120</v>
      </c>
      <c r="K53" s="12">
        <v>23</v>
      </c>
      <c r="L53" s="12">
        <v>120</v>
      </c>
      <c r="M53" s="13">
        <f t="shared" si="47"/>
        <v>51539607552</v>
      </c>
      <c r="N53" s="33" t="str">
        <f t="shared" si="48"/>
        <v xml:space="preserve">./polymult 429496729.6 2048 8 4009464 h23mod120PART1. /home/Class_Number_Tabulation/h23mod120 1 0 1 1 3 2 0 2 2 15 1 0 2 1 3 1 1 2 8 15 1 0 2 1 3 1 1 2 7 15 1 0 2 2 3 1 3 2 13 15 1 0 2 2 3 1 3 2 12 15 1 0 6 1 1 1 0 2 3 15 1 0 6 0 1 </v>
      </c>
      <c r="O53" s="34" t="str">
        <f t="shared" si="49"/>
        <v xml:space="preserve">./polymult 429496729.6 2048 8 4009464 h23mod120PART2. /home/Class_Number_Tabulation/h23mod120 1 0 3 1 1 2 1 2 2 15 1 0 6 1 1 2 2 2 8 15 1 0 6 1 1 1 1 2 7 15 1 0 6 0 1 1 3 2 13 15 1 0 6 0 1 </v>
      </c>
      <c r="P53" s="63" t="str">
        <f t="shared" si="50"/>
        <v>./polyadd /home/Class_Number_Tabulation 23 120</v>
      </c>
      <c r="Q53" s="63" t="str">
        <f t="shared" si="51"/>
        <v>mpirun -np 4 ./clgrp 51539607552 2048 23 120 h23mod120/h23mod120. /home/Class_Number_Tabulation</v>
      </c>
      <c r="R53" s="15">
        <f t="shared" si="52"/>
        <v>51.2</v>
      </c>
      <c r="S53" s="15">
        <f t="shared" si="55"/>
        <v>53687091.200000003</v>
      </c>
      <c r="T53" s="1"/>
      <c r="U53" s="16">
        <f t="shared" si="53"/>
        <v>429496729.60000002</v>
      </c>
      <c r="V53">
        <f xml:space="preserve"> 8</f>
        <v>8</v>
      </c>
      <c r="W53">
        <f t="shared" si="54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>
      <c r="I54" s="1"/>
      <c r="J54" s="1"/>
      <c r="K54" s="1"/>
      <c r="L54" s="1"/>
      <c r="M54" s="22"/>
      <c r="N54" s="1"/>
      <c r="O54" s="1"/>
      <c r="P54" s="1"/>
      <c r="Q54" s="1"/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2" t="s">
        <v>6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1"/>
    </row>
    <row r="56" spans="9:6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6" t="s">
        <v>15</v>
      </c>
      <c r="R56" s="61" t="s">
        <v>16</v>
      </c>
      <c r="S56" s="77" t="s">
        <v>161</v>
      </c>
      <c r="T56" s="1"/>
      <c r="U56" s="8" t="s">
        <v>72</v>
      </c>
      <c r="V56" s="62" t="s">
        <v>18</v>
      </c>
      <c r="W56" s="62" t="s">
        <v>19</v>
      </c>
      <c r="X56" s="62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1"/>
    </row>
    <row r="57" spans="9:61">
      <c r="I57" s="1"/>
      <c r="J57" s="11" t="str">
        <f t="shared" ref="J57:J62" si="56" xml:space="preserve"> "h" &amp;K57 &amp; "mod" &amp;L57</f>
        <v>h47mod120</v>
      </c>
      <c r="K57" s="12">
        <v>47</v>
      </c>
      <c r="L57" s="12">
        <v>120</v>
      </c>
      <c r="M57" s="13">
        <f t="shared" ref="M57:M62" si="57" xml:space="preserve"> A4</f>
        <v>49152</v>
      </c>
      <c r="N57" s="33" t="str">
        <f t="shared" ref="N57:N62" si="58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409.6 2 2 1293 h47mod120PART1. /home/Class_Number_Tabulation/h47mod120 1 0 1 1 3 2 1 2 4 15 1 0 2 1 3 2 3 2 14 15 1 0 2 1 3 2 0 2 1 15 1 0 2 2 3 2 2 2 11 15 1 0 2 2 3 2 1 2 6 15 1 0 6 1 1 1 1 2 9 15 1 0 6 0 1</v>
      </c>
      <c r="O57" s="34" t="str">
        <f t="shared" ref="O57:O62" si="59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409.6 2 2 1293 h47mod120PART2. /home/Class_Number_Tabulation/h47mod120 1 0 3 1 1 4 1 2 4 15 1 0 6 1 1 4 4 2 14 15 1 0 6 1 1 2 0 2 1 15 1 0 6 1 1 2 2 2 11 15 1 0 6 0 1</v>
      </c>
      <c r="P57" s="63" t="str">
        <f t="shared" ref="P57:P62" si="60" xml:space="preserve"> "./polyadd " &amp; D12 &amp; " " &amp;K57&amp; " " &amp;L57</f>
        <v>./polyadd /home/Class_Number_Tabulation 47 120</v>
      </c>
      <c r="Q57" s="63" t="str">
        <f t="shared" ref="Q57:Q62" si="61" xml:space="preserve"> "mpirun -np " &amp; E12 &amp; " ./clgrp " &amp;M57 &amp;" " &amp;F12 &amp;" " &amp;K57 &amp;" " &amp;L57 &amp;" " &amp; J57 &amp;"/"&amp; J57 &amp;". " &amp;D$12</f>
        <v>mpirun -np 2 ./clgrp 49152 2 47 120 h47mod120/h47mod120. /home/Class_Number_Tabulation</v>
      </c>
      <c r="R57" s="15">
        <f t="shared" ref="R57:R62" si="62" xml:space="preserve"> (U57 / (F12*V57))/512</f>
        <v>0.2</v>
      </c>
      <c r="S57" s="15">
        <f xml:space="preserve"> U57 / V57</f>
        <v>204.8</v>
      </c>
      <c r="T57" s="1"/>
      <c r="U57" s="16">
        <f t="shared" ref="U57:U62" si="63" xml:space="preserve"> M57 / 120</f>
        <v>409.6</v>
      </c>
      <c r="V57">
        <f xml:space="preserve"> POWER(2,1)</f>
        <v>2</v>
      </c>
      <c r="W57">
        <f t="shared" ref="W57:W62" si="64" xml:space="preserve"> FLOOR(((F4)*(1/PI())*(SQRT(M57))*(($G$7*LN(M57))+($H$7))),1)</f>
        <v>1293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>
      <c r="I58" s="1"/>
      <c r="J58" s="11" t="str">
        <f t="shared" si="56"/>
        <v>h47mod120</v>
      </c>
      <c r="K58" s="12">
        <v>47</v>
      </c>
      <c r="L58" s="12">
        <v>120</v>
      </c>
      <c r="M58" s="13">
        <f t="shared" si="57"/>
        <v>196608</v>
      </c>
      <c r="N58" s="33" t="str">
        <f t="shared" si="58"/>
        <v>./polymult 1638.4 2 4 2976 h47mod120PART1. /home/Class_Number_Tabulation/h47mod120 1 0 1 1 3 2 1 2 4 15 1 0 2 1 3 2 3 2 14 15 1 0 2 1 3 2 0 2 1 15 1 0 2 2 3 2 2 2 11 15 1 0 2 2 3 2 1 2 6 15 1 0 6 1 1 1 1 2 9 15 1 0 6 0 1</v>
      </c>
      <c r="O58" s="34" t="str">
        <f t="shared" si="59"/>
        <v>./polymult 1638.4 2 4 2976 h47mod120PART2. /home/Class_Number_Tabulation/h47mod120 1 0 3 1 1 4 1 2 4 15 1 0 6 1 1 4 4 2 14 15 1 0 6 1 1 2 0 2 1 15 1 0 6 1 1 2 2 2 11 15 1 0 6 0 1</v>
      </c>
      <c r="P58" s="63" t="str">
        <f t="shared" si="60"/>
        <v>./polyadd /home/Class_Number_Tabulation 47 120</v>
      </c>
      <c r="Q58" s="63" t="str">
        <f t="shared" si="61"/>
        <v>mpirun -np 2 ./clgrp 196608 2 47 120 h47mod120/h47mod120. /home/Class_Number_Tabulation</v>
      </c>
      <c r="R58" s="15">
        <f t="shared" si="62"/>
        <v>0.4</v>
      </c>
      <c r="S58" s="15">
        <f t="shared" ref="S58:S62" si="65" xml:space="preserve"> U58 / V58</f>
        <v>409.6</v>
      </c>
      <c r="T58" s="1"/>
      <c r="U58" s="16">
        <f t="shared" si="63"/>
        <v>1638.4</v>
      </c>
      <c r="V58">
        <f xml:space="preserve"> POWER(2,2)</f>
        <v>4</v>
      </c>
      <c r="W58">
        <f t="shared" si="64"/>
        <v>2976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>
      <c r="I59" s="1"/>
      <c r="J59" s="11" t="str">
        <f t="shared" si="56"/>
        <v>h47mod120</v>
      </c>
      <c r="K59" s="12">
        <v>47</v>
      </c>
      <c r="L59" s="12">
        <v>120</v>
      </c>
      <c r="M59" s="13">
        <f t="shared" si="57"/>
        <v>786432</v>
      </c>
      <c r="N59" s="33" t="str">
        <f t="shared" si="58"/>
        <v>./polymult 6553.6 8 4 6876 h47mod120PART1. /home/Class_Number_Tabulation/h47mod120 1 0 1 1 3 2 1 2 4 15 1 0 2 1 3 2 3 2 14 15 1 0 2 1 3 2 0 2 1 15 1 0 2 2 3 2 2 2 11 15 1 0 2 2 3 2 1 2 6 15 1 0 6 1 1 1 1 2 9 15 1 0 6 0 1</v>
      </c>
      <c r="O59" s="34" t="str">
        <f t="shared" si="59"/>
        <v>./polymult 6553.6 8 4 6876 h47mod120PART2. /home/Class_Number_Tabulation/h47mod120 1 0 3 1 1 4 1 2 4 15 1 0 6 1 1 4 4 2 14 15 1 0 6 1 1 2 0 2 1 15 1 0 6 1 1 2 2 2 11 15 1 0 6 0 1</v>
      </c>
      <c r="P59" s="63" t="str">
        <f t="shared" si="60"/>
        <v>./polyadd /home/Class_Number_Tabulation 47 120</v>
      </c>
      <c r="Q59" s="63" t="str">
        <f t="shared" si="61"/>
        <v>mpirun -np 4 ./clgrp 786432 8 47 120 h47mod120/h47mod120. /home/Class_Number_Tabulation</v>
      </c>
      <c r="R59" s="15">
        <f t="shared" si="62"/>
        <v>0.4</v>
      </c>
      <c r="S59" s="15">
        <f t="shared" si="65"/>
        <v>1638.4</v>
      </c>
      <c r="T59" s="1"/>
      <c r="U59" s="16">
        <f t="shared" si="63"/>
        <v>6553.6</v>
      </c>
      <c r="V59">
        <f xml:space="preserve"> POWER(2,2)</f>
        <v>4</v>
      </c>
      <c r="W59">
        <f t="shared" si="64"/>
        <v>6876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>
      <c r="I60" s="1"/>
      <c r="J60" s="11" t="str">
        <f t="shared" si="56"/>
        <v>h47mod120</v>
      </c>
      <c r="K60" s="12">
        <v>47</v>
      </c>
      <c r="L60" s="12">
        <v>120</v>
      </c>
      <c r="M60" s="13">
        <f t="shared" si="57"/>
        <v>3145728</v>
      </c>
      <c r="N60" s="33" t="str">
        <f t="shared" si="58"/>
        <v>./polymult 26214.4 16 8 15850 h47mod120PART1. /home/Class_Number_Tabulation/h47mod120 1 0 1 1 3 2 1 2 4 15 1 0 2 1 3 2 3 2 14 15 1 0 2 1 3 2 0 2 1 15 1 0 2 2 3 2 2 2 11 15 1 0 2 2 3 2 1 2 6 15 1 0 6 1 1 1 1 2 9 15 1 0 6 0 1</v>
      </c>
      <c r="O60" s="34" t="str">
        <f t="shared" si="59"/>
        <v>./polymult 26214.4 16 8 15850 h47mod120PART2. /home/Class_Number_Tabulation/h47mod120 1 0 3 1 1 4 1 2 4 15 1 0 6 1 1 4 4 2 14 15 1 0 6 1 1 2 0 2 1 15 1 0 6 1 1 2 2 2 11 15 1 0 6 0 1</v>
      </c>
      <c r="P60" s="63" t="str">
        <f t="shared" si="60"/>
        <v>./polyadd /home/Class_Number_Tabulation 47 120</v>
      </c>
      <c r="Q60" s="63" t="str">
        <f t="shared" si="61"/>
        <v>mpirun -np 4 ./clgrp 3145728 16 47 120 h47mod120/h47mod120. /home/Class_Number_Tabulation</v>
      </c>
      <c r="R60" s="15">
        <f t="shared" si="62"/>
        <v>0.4</v>
      </c>
      <c r="S60" s="15">
        <f t="shared" si="65"/>
        <v>3276.8</v>
      </c>
      <c r="T60" s="1"/>
      <c r="U60" s="16">
        <f t="shared" si="63"/>
        <v>26214.400000000001</v>
      </c>
      <c r="V60">
        <f xml:space="preserve"> POWER(2,3)</f>
        <v>8</v>
      </c>
      <c r="W60">
        <f t="shared" si="64"/>
        <v>15850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>
      <c r="I61" s="1"/>
      <c r="J61" s="11" t="str">
        <f t="shared" si="56"/>
        <v>h47mod120</v>
      </c>
      <c r="K61" s="12">
        <v>47</v>
      </c>
      <c r="L61" s="12">
        <v>120</v>
      </c>
      <c r="M61" s="13">
        <f t="shared" si="57"/>
        <v>12582912</v>
      </c>
      <c r="N61" s="33" t="str">
        <f t="shared" si="58"/>
        <v>./polymult 104857.6 16 16 35531 h47mod120PART1. /home/Class_Number_Tabulation/h47mod120 1 0 1 1 3 2 1 2 4 15 1 0 2 1 3 2 3 2 14 15 1 0 2 1 3 2 0 2 1 15 1 0 2 2 3 2 2 2 11 15 1 0 2 2 3 2 1 2 6 15 1 0 6 1 1 1 1 2 9 15 1 0 6 0 1</v>
      </c>
      <c r="O61" s="34" t="str">
        <f t="shared" si="59"/>
        <v>./polymult 104857.6 16 16 35531 h47mod120PART2. /home/Class_Number_Tabulation/h47mod120 1 0 3 1 1 4 1 2 4 15 1 0 6 1 1 4 4 2 14 15 1 0 6 1 1 2 0 2 1 15 1 0 6 1 1 2 2 2 11 15 1 0 6 0 1</v>
      </c>
      <c r="P61" s="63" t="str">
        <f t="shared" si="60"/>
        <v>./polyadd /home/Class_Number_Tabulation 47 120</v>
      </c>
      <c r="Q61" s="63" t="str">
        <f t="shared" si="61"/>
        <v>mpirun -np 4 ./clgrp 12582912 16 47 120 h47mod120/h47mod120. /home/Class_Number_Tabulation</v>
      </c>
      <c r="R61" s="15">
        <f t="shared" si="62"/>
        <v>0.8</v>
      </c>
      <c r="S61" s="15">
        <f t="shared" si="65"/>
        <v>6553.6</v>
      </c>
      <c r="T61" s="1"/>
      <c r="U61" s="16">
        <f t="shared" si="63"/>
        <v>104857.60000000001</v>
      </c>
      <c r="V61">
        <f xml:space="preserve"> POWER(2,4)</f>
        <v>16</v>
      </c>
      <c r="W61">
        <f t="shared" si="64"/>
        <v>35531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>
      <c r="I62" s="1"/>
      <c r="J62" s="11" t="str">
        <f t="shared" si="56"/>
        <v>h47mod120</v>
      </c>
      <c r="K62" s="12">
        <v>47</v>
      </c>
      <c r="L62" s="12">
        <v>120</v>
      </c>
      <c r="M62" s="13">
        <f t="shared" si="57"/>
        <v>51539607552</v>
      </c>
      <c r="N62" s="33" t="str">
        <f t="shared" si="58"/>
        <v>./polymult 429496729.6 2048 8 4009464 h47mod120PART1. /home/Class_Number_Tabulation/h47mod120 1 0 1 1 3 2 1 2 4 15 1 0 2 1 3 2 3 2 14 15 1 0 2 1 3 2 0 2 1 15 1 0 2 2 3 2 2 2 11 15 1 0 2 2 3 2 1 2 6 15 1 0 6 1 1 1 1 2 9 15 1 0 6 0 1</v>
      </c>
      <c r="O62" s="34" t="str">
        <f t="shared" si="59"/>
        <v>./polymult 429496729.6 2048 8 4009464 h47mod120PART2. /home/Class_Number_Tabulation/h47mod120 1 0 3 1 1 4 1 2 4 15 1 0 6 1 1 4 4 2 14 15 1 0 6 1 1 2 0 2 1 15 1 0 6 1 1 2 2 2 11 15 1 0 6 0 1</v>
      </c>
      <c r="P62" s="63" t="str">
        <f t="shared" si="60"/>
        <v>./polyadd /home/Class_Number_Tabulation 47 120</v>
      </c>
      <c r="Q62" s="63" t="str">
        <f t="shared" si="61"/>
        <v>mpirun -np 4 ./clgrp 51539607552 2048 47 120 h47mod120/h47mod120. /home/Class_Number_Tabulation</v>
      </c>
      <c r="R62" s="15">
        <f t="shared" si="62"/>
        <v>51.2</v>
      </c>
      <c r="S62" s="15">
        <f t="shared" si="65"/>
        <v>53687091.200000003</v>
      </c>
      <c r="T62" s="1"/>
      <c r="U62" s="16">
        <f t="shared" si="63"/>
        <v>429496729.60000002</v>
      </c>
      <c r="V62">
        <f xml:space="preserve"> 8</f>
        <v>8</v>
      </c>
      <c r="W62">
        <f t="shared" si="64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>
      <c r="I63" s="1"/>
      <c r="J63" s="1"/>
      <c r="K63" s="1"/>
      <c r="L63" s="1"/>
      <c r="M63" s="22"/>
      <c r="N63" s="1"/>
      <c r="O63" s="1"/>
      <c r="P63" s="1"/>
      <c r="Q63" s="1"/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2" t="s">
        <v>6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1"/>
    </row>
    <row r="65" spans="9:6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6" t="s">
        <v>15</v>
      </c>
      <c r="R65" s="61" t="s">
        <v>16</v>
      </c>
      <c r="S65" s="77" t="s">
        <v>161</v>
      </c>
      <c r="T65" s="1"/>
      <c r="U65" s="8" t="s">
        <v>72</v>
      </c>
      <c r="V65" s="62" t="s">
        <v>18</v>
      </c>
      <c r="W65" s="62" t="s">
        <v>19</v>
      </c>
      <c r="X65" s="62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1"/>
    </row>
    <row r="66" spans="9:61">
      <c r="I66" s="1"/>
      <c r="J66" s="11" t="str">
        <f t="shared" ref="J66:J71" si="66" xml:space="preserve"> "h" &amp;K66 &amp; "mod" &amp;L66</f>
        <v>h95mod120</v>
      </c>
      <c r="K66" s="12">
        <v>95</v>
      </c>
      <c r="L66" s="12">
        <v>120</v>
      </c>
      <c r="M66" s="13">
        <f t="shared" ref="M66:M71" si="67" xml:space="preserve"> A4</f>
        <v>49152</v>
      </c>
      <c r="N66" s="33" t="str">
        <f t="shared" ref="N66:N71" si="68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409.6 2 2 1293 h95mod120PART1. /home/Class_Number_Tabulation/h95mod120 2 0 1 1 3 2 1 2 10 15 1 0 2 1 3 2 0 2 5 15 1 0 2 2 3 1 0 30 0 1 1 0 6 1 1 1 3 30 1 1 1 0 6 0 1</v>
      </c>
      <c r="O66" s="34" t="str">
        <f t="shared" ref="O66:O71" si="69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409.6 2 2 1293 h95mod120PART2. /home/Class_Number_Tabulation/h95mod120 1 0 3 1 1 2 0 2 5 15 1 0 6 0 1 4 2 2 10 15 1 0 6 1 1</v>
      </c>
      <c r="P66" s="63" t="str">
        <f t="shared" ref="P66:P71" si="70" xml:space="preserve"> "./polyadd " &amp; D12 &amp; " " &amp;K66&amp; " " &amp;L66</f>
        <v>./polyadd /home/Class_Number_Tabulation 95 120</v>
      </c>
      <c r="Q66" s="63" t="str">
        <f t="shared" ref="Q66:Q71" si="71" xml:space="preserve"> "mpirun -np " &amp; E12&amp; " ./clgrp " &amp;M66 &amp;" " &amp;F12 &amp;" " &amp;K66 &amp;" " &amp;L66 &amp;" " &amp; J66 &amp;"/"&amp; J66 &amp;". " &amp;D$12</f>
        <v>mpirun -np 2 ./clgrp 49152 2 95 120 h95mod120/h95mod120. /home/Class_Number_Tabulation</v>
      </c>
      <c r="R66" s="15">
        <f t="shared" ref="R66:R71" si="72" xml:space="preserve"> (U66 / (F12*V66))/512</f>
        <v>0.2</v>
      </c>
      <c r="S66" s="15">
        <f xml:space="preserve"> U66 / V66</f>
        <v>204.8</v>
      </c>
      <c r="T66" s="1"/>
      <c r="U66" s="16">
        <f xml:space="preserve"> M66 / 120</f>
        <v>409.6</v>
      </c>
      <c r="V66">
        <f xml:space="preserve"> POWER(2,1)</f>
        <v>2</v>
      </c>
      <c r="W66">
        <f t="shared" ref="W66:W71" si="73" xml:space="preserve"> FLOOR(((F4)*(1/PI())*(SQRT(M66))*(($G$7*LN(M66))+($H$7))),1)</f>
        <v>1293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>
      <c r="I67" s="1"/>
      <c r="J67" s="11" t="str">
        <f t="shared" si="66"/>
        <v>h95mod120</v>
      </c>
      <c r="K67" s="12">
        <v>95</v>
      </c>
      <c r="L67" s="12">
        <v>120</v>
      </c>
      <c r="M67" s="13">
        <f t="shared" si="67"/>
        <v>196608</v>
      </c>
      <c r="N67" s="33" t="str">
        <f t="shared" si="68"/>
        <v>./polymult 1638.4 2 4 2976 h95mod120PART1. /home/Class_Number_Tabulation/h95mod120 2 0 1 1 3 2 1 2 10 15 1 0 2 1 3 2 0 2 5 15 1 0 2 2 3 1 0 30 0 1 1 0 6 1 1 1 3 30 1 1 1 0 6 0 1</v>
      </c>
      <c r="O67" s="34" t="str">
        <f t="shared" si="69"/>
        <v>./polymult 1638.4 2 4 2976 h95mod120PART2. /home/Class_Number_Tabulation/h95mod120 1 0 3 1 1 2 0 2 5 15 1 0 6 0 1 4 2 2 10 15 1 0 6 1 1</v>
      </c>
      <c r="P67" s="63" t="str">
        <f t="shared" si="70"/>
        <v>./polyadd /home/Class_Number_Tabulation 95 120</v>
      </c>
      <c r="Q67" s="63" t="str">
        <f t="shared" si="71"/>
        <v>mpirun -np 2 ./clgrp 196608 2 95 120 h95mod120/h95mod120. /home/Class_Number_Tabulation</v>
      </c>
      <c r="R67" s="15">
        <f t="shared" si="72"/>
        <v>0.4</v>
      </c>
      <c r="S67" s="15">
        <f t="shared" ref="S67:S71" si="74" xml:space="preserve"> U67 / V67</f>
        <v>409.6</v>
      </c>
      <c r="T67" s="1"/>
      <c r="U67" s="16">
        <f xml:space="preserve"> M67 / 120</f>
        <v>1638.4</v>
      </c>
      <c r="V67">
        <f xml:space="preserve"> POWER(2,2)</f>
        <v>4</v>
      </c>
      <c r="W67">
        <f t="shared" si="73"/>
        <v>2976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>
      <c r="I68" s="1"/>
      <c r="J68" s="11" t="str">
        <f t="shared" si="66"/>
        <v>h95mod120</v>
      </c>
      <c r="K68" s="12">
        <v>95</v>
      </c>
      <c r="L68" s="12">
        <v>120</v>
      </c>
      <c r="M68" s="13">
        <f t="shared" si="67"/>
        <v>786432</v>
      </c>
      <c r="N68" s="33" t="str">
        <f t="shared" si="68"/>
        <v>./polymult 6553.6 8 4 6876 h95mod120PART1. /home/Class_Number_Tabulation/h95mod120 2 0 1 1 3 2 1 2 10 15 1 0 2 1 3 2 0 2 5 15 1 0 2 2 3 1 0 30 0 1 1 0 6 1 1 1 3 30 1 1 1 0 6 0 1</v>
      </c>
      <c r="O68" s="34" t="str">
        <f t="shared" si="69"/>
        <v>./polymult 6553.6 8 4 6876 h95mod120PART2. /home/Class_Number_Tabulation/h95mod120 1 0 3 1 1 2 0 2 5 15 1 0 6 0 1 4 2 2 10 15 1 0 6 1 1</v>
      </c>
      <c r="P68" s="63" t="str">
        <f t="shared" si="70"/>
        <v>./polyadd /home/Class_Number_Tabulation 95 120</v>
      </c>
      <c r="Q68" s="63" t="str">
        <f t="shared" si="71"/>
        <v>mpirun -np 4 ./clgrp 786432 8 95 120 h95mod120/h95mod120. /home/Class_Number_Tabulation</v>
      </c>
      <c r="R68" s="15">
        <f t="shared" si="72"/>
        <v>0.4</v>
      </c>
      <c r="S68" s="15">
        <f t="shared" si="74"/>
        <v>1638.4</v>
      </c>
      <c r="T68" s="1"/>
      <c r="U68" s="16">
        <f t="shared" ref="U68:U71" si="75" xml:space="preserve"> M68 / 120</f>
        <v>6553.6</v>
      </c>
      <c r="V68">
        <f xml:space="preserve"> POWER(2,2)</f>
        <v>4</v>
      </c>
      <c r="W68">
        <f t="shared" si="73"/>
        <v>6876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>
      <c r="I69" s="1"/>
      <c r="J69" s="11" t="str">
        <f t="shared" si="66"/>
        <v>h95mod120</v>
      </c>
      <c r="K69" s="12">
        <v>95</v>
      </c>
      <c r="L69" s="12">
        <v>120</v>
      </c>
      <c r="M69" s="13">
        <f t="shared" si="67"/>
        <v>3145728</v>
      </c>
      <c r="N69" s="33" t="str">
        <f t="shared" si="68"/>
        <v>./polymult 26214.4 16 8 15850 h95mod120PART1. /home/Class_Number_Tabulation/h95mod120 2 0 1 1 3 2 1 2 10 15 1 0 2 1 3 2 0 2 5 15 1 0 2 2 3 1 0 30 0 1 1 0 6 1 1 1 3 30 1 1 1 0 6 0 1</v>
      </c>
      <c r="O69" s="34" t="str">
        <f t="shared" si="69"/>
        <v>./polymult 26214.4 16 8 15850 h95mod120PART2. /home/Class_Number_Tabulation/h95mod120 1 0 3 1 1 2 0 2 5 15 1 0 6 0 1 4 2 2 10 15 1 0 6 1 1</v>
      </c>
      <c r="P69" s="63" t="str">
        <f t="shared" si="70"/>
        <v>./polyadd /home/Class_Number_Tabulation 95 120</v>
      </c>
      <c r="Q69" s="63" t="str">
        <f t="shared" si="71"/>
        <v>mpirun -np 4 ./clgrp 3145728 16 95 120 h95mod120/h95mod120. /home/Class_Number_Tabulation</v>
      </c>
      <c r="R69" s="15">
        <f t="shared" si="72"/>
        <v>0.4</v>
      </c>
      <c r="S69" s="15">
        <f t="shared" si="74"/>
        <v>3276.8</v>
      </c>
      <c r="T69" s="1"/>
      <c r="U69" s="16">
        <f t="shared" si="75"/>
        <v>26214.400000000001</v>
      </c>
      <c r="V69">
        <f xml:space="preserve"> POWER(2,3)</f>
        <v>8</v>
      </c>
      <c r="W69">
        <f t="shared" si="73"/>
        <v>15850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>
      <c r="I70" s="1"/>
      <c r="J70" s="11" t="str">
        <f t="shared" si="66"/>
        <v>h95mod120</v>
      </c>
      <c r="K70" s="12">
        <v>95</v>
      </c>
      <c r="L70" s="12">
        <v>120</v>
      </c>
      <c r="M70" s="13">
        <f t="shared" si="67"/>
        <v>12582912</v>
      </c>
      <c r="N70" s="33" t="str">
        <f t="shared" si="68"/>
        <v>./polymult 104857.6 16 16 35531 h95mod120PART1. /home/Class_Number_Tabulation/h95mod120 2 0 1 1 3 2 1 2 10 15 1 0 2 1 3 2 0 2 5 15 1 0 2 2 3 1 0 30 0 1 1 0 6 1 1 1 3 30 1 1 1 0 6 0 1</v>
      </c>
      <c r="O70" s="34" t="str">
        <f t="shared" si="69"/>
        <v>./polymult 104857.6 16 16 35531 h95mod120PART2. /home/Class_Number_Tabulation/h95mod120 1 0 3 1 1 2 0 2 5 15 1 0 6 0 1 4 2 2 10 15 1 0 6 1 1</v>
      </c>
      <c r="P70" s="63" t="str">
        <f t="shared" si="70"/>
        <v>./polyadd /home/Class_Number_Tabulation 95 120</v>
      </c>
      <c r="Q70" s="63" t="str">
        <f t="shared" si="71"/>
        <v>mpirun -np 4 ./clgrp 12582912 16 95 120 h95mod120/h95mod120. /home/Class_Number_Tabulation</v>
      </c>
      <c r="R70" s="15">
        <f t="shared" si="72"/>
        <v>0.8</v>
      </c>
      <c r="S70" s="15">
        <f t="shared" si="74"/>
        <v>6553.6</v>
      </c>
      <c r="T70" s="1"/>
      <c r="U70" s="16">
        <f t="shared" si="75"/>
        <v>104857.60000000001</v>
      </c>
      <c r="V70">
        <f xml:space="preserve"> POWER(2,4)</f>
        <v>16</v>
      </c>
      <c r="W70">
        <f t="shared" si="73"/>
        <v>35531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>
      <c r="I71" s="1"/>
      <c r="J71" s="11" t="str">
        <f t="shared" si="66"/>
        <v>h95mod120</v>
      </c>
      <c r="K71" s="12">
        <v>95</v>
      </c>
      <c r="L71" s="12">
        <v>120</v>
      </c>
      <c r="M71" s="13">
        <f t="shared" si="67"/>
        <v>51539607552</v>
      </c>
      <c r="N71" s="33" t="str">
        <f t="shared" si="68"/>
        <v>./polymult 429496729.6 2048 8 4009464 h95mod120PART1. /home/Class_Number_Tabulation/h95mod120 2 0 1 1 3 2 1 2 10 15 1 0 2 1 3 2 0 2 5 15 1 0 2 2 3 1 0 30 0 1 1 0 6 1 1 1 3 30 1 1 1 0 6 0 1</v>
      </c>
      <c r="O71" s="34" t="str">
        <f t="shared" si="69"/>
        <v>./polymult 429496729.6 2048 8 4009464 h95mod120PART2. /home/Class_Number_Tabulation/h95mod120 1 0 3 1 1 2 0 2 5 15 1 0 6 0 1 4 2 2 10 15 1 0 6 1 1</v>
      </c>
      <c r="P71" s="63" t="str">
        <f t="shared" si="70"/>
        <v>./polyadd /home/Class_Number_Tabulation 95 120</v>
      </c>
      <c r="Q71" s="63" t="str">
        <f t="shared" si="71"/>
        <v>mpirun -np 4 ./clgrp 51539607552 2048 95 120 h95mod120/h95mod120. /home/Class_Number_Tabulation</v>
      </c>
      <c r="R71" s="15">
        <f t="shared" si="72"/>
        <v>51.2</v>
      </c>
      <c r="S71" s="15">
        <f t="shared" si="74"/>
        <v>53687091.200000003</v>
      </c>
      <c r="T71" s="1"/>
      <c r="U71" s="16">
        <f t="shared" si="75"/>
        <v>429496729.60000002</v>
      </c>
      <c r="V71">
        <f xml:space="preserve"> 8</f>
        <v>8</v>
      </c>
      <c r="W71">
        <f t="shared" si="73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76" xml:space="preserve"> "h" &amp;K75 &amp; "mod" &amp;L75</f>
        <v>h7mod8</v>
      </c>
      <c r="K75" s="12">
        <v>7</v>
      </c>
      <c r="L75" s="12">
        <v>8</v>
      </c>
      <c r="M75" s="13">
        <f t="shared" ref="M75:M80" si="77">A4</f>
        <v>49152</v>
      </c>
      <c r="N75" s="63" t="str">
        <f t="shared" ref="N75:N80" si="78" xml:space="preserve"> "mpirun -np " &amp; E12 &amp; " ./clgrp " &amp;M75 &amp;" " &amp;F12 &amp;" " &amp;K75 &amp;" " &amp;L75 &amp;" " &amp;"null" &amp;" " &amp;D$12</f>
        <v>mpirun -np 2 ./clgrp 49152 2 7 8 null /home/Class_Number_Tabulation</v>
      </c>
      <c r="U75"/>
    </row>
    <row r="76" spans="9:61" ht="15" customHeight="1">
      <c r="I76" s="1"/>
      <c r="J76" s="11" t="str">
        <f t="shared" si="76"/>
        <v>h7mod8</v>
      </c>
      <c r="K76" s="12">
        <v>7</v>
      </c>
      <c r="L76" s="12">
        <v>8</v>
      </c>
      <c r="M76" s="13">
        <f t="shared" si="77"/>
        <v>196608</v>
      </c>
      <c r="N76" s="63" t="str">
        <f t="shared" si="78"/>
        <v>mpirun -np 2 ./clgrp 196608 2 7 8 null /home/Class_Number_Tabulation</v>
      </c>
      <c r="U76"/>
    </row>
    <row r="77" spans="9:61" ht="15" customHeight="1">
      <c r="I77" s="1"/>
      <c r="J77" s="11" t="str">
        <f t="shared" si="76"/>
        <v>h7mod8</v>
      </c>
      <c r="K77" s="12">
        <v>7</v>
      </c>
      <c r="L77" s="12">
        <v>8</v>
      </c>
      <c r="M77" s="13">
        <f t="shared" si="77"/>
        <v>786432</v>
      </c>
      <c r="N77" s="63" t="str">
        <f t="shared" si="78"/>
        <v>mpirun -np 4 ./clgrp 786432 8 7 8 null /home/Class_Number_Tabulation</v>
      </c>
      <c r="U77"/>
    </row>
    <row r="78" spans="9:61" ht="15" customHeight="1">
      <c r="I78" s="1"/>
      <c r="J78" s="11" t="str">
        <f t="shared" si="76"/>
        <v>h7mod8</v>
      </c>
      <c r="K78" s="12">
        <v>7</v>
      </c>
      <c r="L78" s="12">
        <v>8</v>
      </c>
      <c r="M78" s="13">
        <f t="shared" si="77"/>
        <v>3145728</v>
      </c>
      <c r="N78" s="63" t="str">
        <f t="shared" si="78"/>
        <v>mpirun -np 4 ./clgrp 3145728 16 7 8 null /home/Class_Number_Tabulation</v>
      </c>
      <c r="U78"/>
    </row>
    <row r="79" spans="9:61" ht="15" customHeight="1">
      <c r="I79" s="1"/>
      <c r="J79" s="11" t="str">
        <f t="shared" si="76"/>
        <v>h7mod8</v>
      </c>
      <c r="K79" s="12">
        <v>7</v>
      </c>
      <c r="L79" s="12">
        <v>8</v>
      </c>
      <c r="M79" s="13">
        <f t="shared" si="77"/>
        <v>12582912</v>
      </c>
      <c r="N79" s="63" t="str">
        <f t="shared" si="78"/>
        <v>mpirun -np 4 ./clgrp 12582912 16 7 8 null /home/Class_Number_Tabulation</v>
      </c>
      <c r="U79"/>
    </row>
    <row r="80" spans="9:61" ht="15" customHeight="1">
      <c r="I80" s="1"/>
      <c r="J80" s="11" t="str">
        <f t="shared" si="76"/>
        <v>h7mod8</v>
      </c>
      <c r="K80" s="12">
        <v>7</v>
      </c>
      <c r="L80" s="12">
        <v>8</v>
      </c>
      <c r="M80" s="13">
        <f t="shared" si="77"/>
        <v>51539607552</v>
      </c>
      <c r="N80" s="63" t="str">
        <f t="shared" si="78"/>
        <v>mpirun -np 4 ./clgrp 51539607552 2048 7 8 null /home/Class_Number_Tabulation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customHeight="1">
      <c r="I83" s="1"/>
      <c r="J83" s="89"/>
      <c r="K83" s="90"/>
      <c r="L83" s="90"/>
      <c r="M83" s="91"/>
      <c r="N83" s="6" t="s">
        <v>15</v>
      </c>
      <c r="U83"/>
    </row>
    <row r="84" spans="9:21" ht="15" customHeight="1">
      <c r="I84" s="1"/>
      <c r="J84" s="11" t="str">
        <f t="shared" ref="J84:J89" si="79" xml:space="preserve"> "h" &amp;K84 &amp; "mod" &amp;L84</f>
        <v>h71mod120</v>
      </c>
      <c r="K84" s="12">
        <v>71</v>
      </c>
      <c r="L84" s="12">
        <v>120</v>
      </c>
      <c r="M84" s="13">
        <f t="shared" ref="M84:M89" si="80">A4</f>
        <v>49152</v>
      </c>
      <c r="N84" s="63" t="str">
        <f t="shared" ref="N84:N89" si="81" xml:space="preserve"> "mpirun -np " &amp; E12 &amp; " ./clgrp " &amp;M84 &amp;" " &amp;F12 &amp;" " &amp;K84 &amp;" " &amp;L84 &amp;" " &amp;"null" &amp;" " &amp;D$12</f>
        <v>mpirun -np 2 ./clgrp 49152 2 71 120 null /home/Class_Number_Tabulation</v>
      </c>
      <c r="U84"/>
    </row>
    <row r="85" spans="9:21" ht="15" customHeight="1">
      <c r="I85" s="1"/>
      <c r="J85" s="11" t="str">
        <f t="shared" si="79"/>
        <v>h71mod120</v>
      </c>
      <c r="K85" s="12">
        <v>71</v>
      </c>
      <c r="L85" s="12">
        <v>120</v>
      </c>
      <c r="M85" s="13">
        <f t="shared" si="80"/>
        <v>196608</v>
      </c>
      <c r="N85" s="63" t="str">
        <f t="shared" si="81"/>
        <v>mpirun -np 2 ./clgrp 196608 2 71 120 null /home/Class_Number_Tabulation</v>
      </c>
      <c r="U85"/>
    </row>
    <row r="86" spans="9:21" ht="15" customHeight="1">
      <c r="I86" s="1"/>
      <c r="J86" s="11" t="str">
        <f t="shared" si="79"/>
        <v>h71mod120</v>
      </c>
      <c r="K86" s="12">
        <v>71</v>
      </c>
      <c r="L86" s="12">
        <v>120</v>
      </c>
      <c r="M86" s="13">
        <f t="shared" si="80"/>
        <v>786432</v>
      </c>
      <c r="N86" s="63" t="str">
        <f t="shared" si="81"/>
        <v>mpirun -np 4 ./clgrp 786432 8 71 120 null /home/Class_Number_Tabulation</v>
      </c>
      <c r="U86"/>
    </row>
    <row r="87" spans="9:21" ht="15" customHeight="1">
      <c r="I87" s="1"/>
      <c r="J87" s="11" t="str">
        <f t="shared" si="79"/>
        <v>h71mod120</v>
      </c>
      <c r="K87" s="12">
        <v>71</v>
      </c>
      <c r="L87" s="12">
        <v>120</v>
      </c>
      <c r="M87" s="13">
        <f t="shared" si="80"/>
        <v>3145728</v>
      </c>
      <c r="N87" s="63" t="str">
        <f t="shared" si="81"/>
        <v>mpirun -np 4 ./clgrp 3145728 16 71 120 null /home/Class_Number_Tabulation</v>
      </c>
      <c r="U87"/>
    </row>
    <row r="88" spans="9:21" ht="15" customHeight="1">
      <c r="I88" s="1"/>
      <c r="J88" s="11" t="str">
        <f t="shared" si="79"/>
        <v>h71mod120</v>
      </c>
      <c r="K88" s="12">
        <v>71</v>
      </c>
      <c r="L88" s="12">
        <v>120</v>
      </c>
      <c r="M88" s="13">
        <f t="shared" si="80"/>
        <v>12582912</v>
      </c>
      <c r="N88" s="63" t="str">
        <f t="shared" si="81"/>
        <v>mpirun -np 4 ./clgrp 12582912 16 71 120 null /home/Class_Number_Tabulation</v>
      </c>
      <c r="U88"/>
    </row>
    <row r="89" spans="9:21" ht="15" customHeight="1">
      <c r="I89" s="1"/>
      <c r="J89" s="11" t="str">
        <f t="shared" si="79"/>
        <v>h71mod120</v>
      </c>
      <c r="K89" s="12">
        <v>71</v>
      </c>
      <c r="L89" s="12">
        <v>120</v>
      </c>
      <c r="M89" s="13">
        <f t="shared" si="80"/>
        <v>51539607552</v>
      </c>
      <c r="N89" s="63" t="str">
        <f t="shared" si="81"/>
        <v>mpirun -np 4 ./clgrp 51539607552 2048 71 120 null /home/Class_Number_Tabulation</v>
      </c>
      <c r="U89"/>
    </row>
    <row r="90" spans="9:21" ht="15" customHeight="1">
      <c r="I90" s="1"/>
      <c r="J90" s="1"/>
      <c r="K90" s="1"/>
      <c r="L90" s="1"/>
      <c r="M90" s="22"/>
      <c r="N90" s="1"/>
      <c r="U90"/>
    </row>
    <row r="91" spans="9:21" ht="28.5">
      <c r="I91" s="1"/>
      <c r="J91" s="65" t="s">
        <v>1</v>
      </c>
      <c r="K91" s="65" t="s">
        <v>2</v>
      </c>
      <c r="L91" s="65" t="s">
        <v>3</v>
      </c>
      <c r="M91" s="92" t="s">
        <v>4</v>
      </c>
      <c r="N91" s="2" t="s">
        <v>6</v>
      </c>
    </row>
    <row r="92" spans="9:21" ht="15" customHeight="1">
      <c r="I92" s="1"/>
      <c r="J92" s="66"/>
      <c r="K92" s="67"/>
      <c r="L92" s="67"/>
      <c r="M92" s="93"/>
      <c r="N92" s="6" t="s">
        <v>15</v>
      </c>
    </row>
    <row r="93" spans="9:21" ht="19.5" customHeight="1">
      <c r="I93" s="1"/>
      <c r="J93" s="11" t="str">
        <f t="shared" ref="J93:J98" si="82" xml:space="preserve"> "h" &amp;K93 &amp; "mod" &amp;L93</f>
        <v>h119mod120</v>
      </c>
      <c r="K93" s="12">
        <v>119</v>
      </c>
      <c r="L93" s="12">
        <v>120</v>
      </c>
      <c r="M93" s="13">
        <f t="shared" ref="M93:M98" si="83">A4</f>
        <v>49152</v>
      </c>
      <c r="N93" s="63" t="str">
        <f t="shared" ref="N93:N98" si="84" xml:space="preserve"> "mpirun -np " &amp; E12 &amp; " ./clgrp " &amp;M93 &amp;" " &amp;F12 &amp;" " &amp;K93 &amp;" " &amp;L93 &amp;" " &amp;"null" &amp;" " &amp;D$12</f>
        <v>mpirun -np 2 ./clgrp 49152 2 119 120 null /home/Class_Number_Tabulation</v>
      </c>
    </row>
    <row r="94" spans="9:21" ht="15" customHeight="1">
      <c r="I94" s="1"/>
      <c r="J94" s="11" t="str">
        <f t="shared" si="82"/>
        <v>h119mod120</v>
      </c>
      <c r="K94" s="12">
        <v>119</v>
      </c>
      <c r="L94" s="12">
        <v>120</v>
      </c>
      <c r="M94" s="13">
        <f t="shared" si="83"/>
        <v>196608</v>
      </c>
      <c r="N94" s="63" t="str">
        <f t="shared" si="84"/>
        <v>mpirun -np 2 ./clgrp 196608 2 119 120 null /home/Class_Number_Tabulation</v>
      </c>
    </row>
    <row r="95" spans="9:21" ht="15" customHeight="1">
      <c r="I95" s="1"/>
      <c r="J95" s="11" t="str">
        <f t="shared" si="82"/>
        <v>h119mod120</v>
      </c>
      <c r="K95" s="12">
        <v>119</v>
      </c>
      <c r="L95" s="12">
        <v>120</v>
      </c>
      <c r="M95" s="13">
        <f t="shared" si="83"/>
        <v>786432</v>
      </c>
      <c r="N95" s="63" t="str">
        <f t="shared" si="84"/>
        <v>mpirun -np 4 ./clgrp 786432 8 119 120 null /home/Class_Number_Tabulation</v>
      </c>
    </row>
    <row r="96" spans="9:21" ht="15" customHeight="1">
      <c r="I96" s="1"/>
      <c r="J96" s="11" t="str">
        <f t="shared" si="82"/>
        <v>h119mod120</v>
      </c>
      <c r="K96" s="12">
        <v>119</v>
      </c>
      <c r="L96" s="12">
        <v>120</v>
      </c>
      <c r="M96" s="13">
        <f t="shared" si="83"/>
        <v>3145728</v>
      </c>
      <c r="N96" s="63" t="str">
        <f t="shared" si="84"/>
        <v>mpirun -np 4 ./clgrp 3145728 16 119 120 null /home/Class_Number_Tabulation</v>
      </c>
    </row>
    <row r="97" spans="9:14" ht="15" customHeight="1">
      <c r="I97" s="1"/>
      <c r="J97" s="11" t="str">
        <f t="shared" si="82"/>
        <v>h119mod120</v>
      </c>
      <c r="K97" s="12">
        <v>119</v>
      </c>
      <c r="L97" s="12">
        <v>120</v>
      </c>
      <c r="M97" s="13">
        <f t="shared" si="83"/>
        <v>12582912</v>
      </c>
      <c r="N97" s="63" t="str">
        <f t="shared" si="84"/>
        <v>mpirun -np 4 ./clgrp 12582912 16 119 120 null /home/Class_Number_Tabulation</v>
      </c>
    </row>
    <row r="98" spans="9:14" ht="15" customHeight="1">
      <c r="I98" s="1"/>
      <c r="J98" s="11" t="str">
        <f t="shared" si="82"/>
        <v>h119mod120</v>
      </c>
      <c r="K98" s="12">
        <v>119</v>
      </c>
      <c r="L98" s="12">
        <v>120</v>
      </c>
      <c r="M98" s="13">
        <f t="shared" si="83"/>
        <v>51539607552</v>
      </c>
      <c r="N98" s="63" t="str">
        <f t="shared" si="84"/>
        <v>mpirun -np 4 ./clgrp 51539607552 2048 119 120 null /home/Class_Number_Tabulation</v>
      </c>
    </row>
    <row r="99" spans="9:14" ht="15" customHeight="1">
      <c r="I99" s="1"/>
      <c r="J99" s="1"/>
      <c r="K99" s="1"/>
      <c r="L99" s="1"/>
      <c r="M99" s="1"/>
      <c r="N99" s="1"/>
    </row>
    <row r="100" spans="9:14" ht="28.5">
      <c r="I100" s="1"/>
      <c r="J100" s="65" t="s">
        <v>1</v>
      </c>
      <c r="K100" s="65" t="s">
        <v>2</v>
      </c>
      <c r="L100" s="65" t="s">
        <v>3</v>
      </c>
      <c r="M100" s="92" t="s">
        <v>4</v>
      </c>
      <c r="N100" s="2" t="s">
        <v>6</v>
      </c>
    </row>
    <row r="101" spans="9:14">
      <c r="I101" s="1"/>
      <c r="J101" s="66"/>
      <c r="K101" s="67"/>
      <c r="L101" s="67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49152</v>
      </c>
      <c r="N102" s="63" t="str">
        <f xml:space="preserve"> "mpirun -np " &amp; E12 &amp; " ./clgrp " &amp;M102 &amp;" " &amp;F12 &amp;" " &amp;K102 &amp;" " &amp;L102 &amp;" " &amp;"null" &amp;" " &amp;D$12</f>
        <v>mpirun -np 2 ./clgrp 49152 2 23 24 null /home/Class_Number_Tabulation</v>
      </c>
    </row>
    <row r="103" spans="9:14">
      <c r="I103" s="1"/>
      <c r="J103" s="11" t="str">
        <f t="shared" ref="J103:J107" si="85" xml:space="preserve"> "h" &amp;K103 &amp; "mod" &amp;L103</f>
        <v>h23mod24</v>
      </c>
      <c r="K103" s="12">
        <v>23</v>
      </c>
      <c r="L103" s="12">
        <v>24</v>
      </c>
      <c r="M103" s="13">
        <f>A5</f>
        <v>196608</v>
      </c>
      <c r="N103" s="63" t="str">
        <f t="shared" ref="N103:N107" si="86" xml:space="preserve"> "mpirun -np " &amp; E13 &amp; " ./clgrp " &amp;M103 &amp;" " &amp;F13 &amp;" " &amp;K103 &amp;" " &amp;L103 &amp;" " &amp;"null" &amp;" " &amp;D$12</f>
        <v>mpirun -np 2 ./clgrp 196608 2 23 24 null /home/Class_Number_Tabulation</v>
      </c>
    </row>
    <row r="104" spans="9:14">
      <c r="I104" s="1"/>
      <c r="J104" s="11" t="str">
        <f t="shared" si="85"/>
        <v>h23mod24</v>
      </c>
      <c r="K104" s="12">
        <v>23</v>
      </c>
      <c r="L104" s="12">
        <v>24</v>
      </c>
      <c r="M104" s="13">
        <f t="shared" ref="M104:M107" si="87">A6</f>
        <v>786432</v>
      </c>
      <c r="N104" s="63" t="str">
        <f t="shared" si="86"/>
        <v>mpirun -np 4 ./clgrp 786432 8 23 24 null /home/Class_Number_Tabulation</v>
      </c>
    </row>
    <row r="105" spans="9:14">
      <c r="I105" s="1"/>
      <c r="J105" s="11" t="str">
        <f t="shared" si="85"/>
        <v>h23mod24</v>
      </c>
      <c r="K105" s="12">
        <v>23</v>
      </c>
      <c r="L105" s="12">
        <v>24</v>
      </c>
      <c r="M105" s="13">
        <f t="shared" si="87"/>
        <v>3145728</v>
      </c>
      <c r="N105" s="63" t="str">
        <f t="shared" si="86"/>
        <v>mpirun -np 4 ./clgrp 3145728 16 23 24 null /home/Class_Number_Tabulation</v>
      </c>
    </row>
    <row r="106" spans="9:14">
      <c r="I106" s="1"/>
      <c r="J106" s="11" t="str">
        <f t="shared" si="85"/>
        <v>h23mod24</v>
      </c>
      <c r="K106" s="12">
        <v>23</v>
      </c>
      <c r="L106" s="12">
        <v>24</v>
      </c>
      <c r="M106" s="13">
        <f t="shared" si="87"/>
        <v>12582912</v>
      </c>
      <c r="N106" s="63" t="str">
        <f t="shared" si="86"/>
        <v>mpirun -np 4 ./clgrp 12582912 16 23 24 null /home/Class_Number_Tabulation</v>
      </c>
    </row>
    <row r="107" spans="9:14">
      <c r="I107" s="1"/>
      <c r="J107" s="11" t="str">
        <f t="shared" si="85"/>
        <v>h23mod24</v>
      </c>
      <c r="K107" s="12">
        <v>23</v>
      </c>
      <c r="L107" s="12">
        <v>24</v>
      </c>
      <c r="M107" s="13">
        <f t="shared" si="87"/>
        <v>51539607552</v>
      </c>
      <c r="N107" s="63" t="str">
        <f t="shared" si="86"/>
        <v>mpirun -np 4 ./clgrp 51539607552 2048 23 24 null /home/Class_Number_Tabulation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FD6E-6C1C-43E0-BA0A-9DA99E597DBB}">
  <dimension ref="A1:BK108"/>
  <sheetViews>
    <sheetView topLeftCell="AO1" zoomScale="50" zoomScaleNormal="50" workbookViewId="0">
      <selection activeCell="BJ20" sqref="BJ20:BJ21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61.28515625" bestFit="1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1" max="11" width="9.140625" customWidth="1"/>
    <col min="12" max="12" width="12.5703125" customWidth="1"/>
    <col min="13" max="13" width="18.42578125" customWidth="1"/>
    <col min="14" max="14" width="255.7109375" customWidth="1"/>
    <col min="15" max="15" width="8.42578125" customWidth="1"/>
    <col min="16" max="16" width="50.42578125" customWidth="1"/>
    <col min="17" max="17" width="180.7109375" bestFit="1" customWidth="1"/>
    <col min="18" max="18" width="65.42578125" bestFit="1" customWidth="1"/>
    <col min="19" max="19" width="63" bestFit="1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1"/>
      <c r="BJ1" s="41" t="s">
        <v>151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5" t="s">
        <v>16</v>
      </c>
      <c r="S2" s="77" t="s">
        <v>161</v>
      </c>
      <c r="T2" s="1"/>
      <c r="U2" s="8" t="s">
        <v>17</v>
      </c>
      <c r="V2" s="73" t="s">
        <v>18</v>
      </c>
      <c r="W2" s="73" t="s">
        <v>19</v>
      </c>
      <c r="X2" s="73" t="s">
        <v>20</v>
      </c>
      <c r="Y2" s="98" t="s">
        <v>21</v>
      </c>
      <c r="Z2" s="98"/>
      <c r="AA2" s="98"/>
      <c r="AB2" s="98"/>
      <c r="AC2" s="98"/>
      <c r="AD2" s="98"/>
      <c r="AE2" s="98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1"/>
      <c r="BJ2" t="str">
        <f xml:space="preserve">  $BJ$21 &amp; " &amp;&amp; " &amp;"time ("&amp; N3  &amp; " &amp;&amp; " &amp;Q3  &amp; " &amp;&amp; " &amp;N12 &amp; " &amp;&amp; " &amp; Q12 &amp; " &amp;&amp; " &amp; N21  &amp; " &amp;&amp; " &amp; Q21  &amp; " &amp;&amp; " &amp;N30 &amp; " &amp;&amp; " &amp; Q30  &amp; " &amp;&amp; " &amp;N39  &amp; " &amp;&amp; " &amp;Q39  &amp; " &amp;&amp; " &amp;N102 &amp; " &amp;&amp; " &amp; D21 &amp; ")" &amp; " &amp;&amp; " &amp; $BJ$20</f>
        <v>cp -R /home/anthony.kostalvazque/Class_Number_Tabulation /dev/shm &amp;&amp; time (/home/anthony.kostalvazque/polymult-1.4/polymult 3145728 128 8 43064 h8mod16. /dev/shm/Class_Number_Tabulation/h8mod16 1 0 2 0 1 1 0 2 1 1 1 0 2 1 1 &amp;&amp; mpirun /home/anthony.kostalvazque/clgrp-1.3_NEW/clgrp 50331648 128 8 16 h8mod16/h8mod16. /dev/shm/Class_Number_Tabulation &amp;&amp; /home/anthony.kostalvazque/polymult-1.4/polymult 3145728 128 8 43064 h4mod16. /dev/shm/Class_Number_Tabulation/h4mod16 1 0 2 1 1 1 0 2 0 1 1 0 2 0 1 &amp;&amp; mpirun /home/anthony.kostalvazque/clgrp-1.3_NEW/clgrp 50331648 128 4 16 h4mod16/h4mod16. /dev/shm/Class_Number_Tabulation &amp;&amp; /home/anthony.kostalvazque/polymult-1.4/polymult 6291456 128 8 80315 h3mod8. /dev/shm/Class_Number_Tabulation/h3mod8 1 0 1 1 1 1 0 1 1 1 1 0 1 1 1 &amp;&amp; mpirun /home/anthony.kostalvazque/clgrp-1.3_NEW/clgrp 50331648 128 3 8 h3mod8/h3mod8. /dev/shm/Class_Number_Tabulation &amp;&amp; /home/anthony.kostalvazque/polymult-1.4/polymult 2097152 128 8 80315 h7mod24. /dev/shm/Class_Number_Tabulation/h7mod24 1 0 1 1 1 1 0 1 1 3 1 0 1 1 1 1 0 4 1 3 1 0 4 0 1 2 1 4 2 3 1 0 4 1 1 &amp;&amp; mpirun /home/anthony.kostalvazque/clgrp-1.3_NEW/clgrp 50331648 128 7 24 h7mod24/h7mod24. /dev/shm/Class_Number_Tabulation &amp;&amp; /home/anthony.kostalvazque/polymult-1.4/polymult 2097152 128 8 80315 h15mod24. /dev/shm/Class_Number_Tabulation/h15mod24 1 0 1 1 1 1 0 3 1 1 1 0 1 1 1 1 1 12 1 1 1 0 4 0 1 1 0 12 0 1 1 0 4 1 1 &amp;&amp; mpirun /home/anthony.kostalvazque/clgrp-1.3_NEW/clgrp 50331648 128 15 24 h15mod24/h15mod24. /dev/shm/Class_Number_Tabulation &amp;&amp; mpirun /home/anthony.kostalvazque/clgrp-1.3_NEW/clgrp 50331648 128 23 24 null /dev/shm/Class_Number_Tabulation &amp;&amp;  /home/anthony.kostalvazque/clgrp-1.3_NEW/verify 50331648 128 /dev/shm/Class_Number_Tabulation) &amp;&amp; rm -r /dev/shm/Class_Number_Tabulation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50331648</v>
      </c>
      <c r="N3" s="144" t="str">
        <f xml:space="preserve"> G12 &amp; U3 &amp;" " &amp;F12 &amp;" " &amp; V3 &amp;" " &amp; W3 &amp;" " &amp; J3 &amp;". " &amp; D12 &amp; "/" &amp; J3 &amp;" " &amp;$Z$4 &amp;" "&amp;$AA$5 &amp;" "&amp;$AB$5</f>
        <v>/home/anthony.kostalvazque/polymult-1.4/polymult 3145728 128 8 43064 h8mod16. /dev/shm/Class_Number_Tabulation/h8mod16 1 0 2 0 1 1 0 2 1 1 1 0 2 1 1</v>
      </c>
      <c r="O3" s="145"/>
      <c r="P3" s="146"/>
      <c r="Q3" s="74" t="str">
        <f xml:space="preserve"> "mpirun" &amp; H12 &amp;M3 &amp;" " &amp;F12 &amp;" " &amp;K3 &amp;" " &amp;L3 &amp;" " &amp;J3 &amp; "/" &amp;J3 &amp;". " &amp;D12</f>
        <v>mpirun /home/anthony.kostalvazque/clgrp-1.3_NEW/clgrp 50331648 128 8 16 h8mod16/h8mod16. /dev/shm/Class_Number_Tabulation</v>
      </c>
      <c r="R3" s="15">
        <f t="shared" ref="R3:R8" si="1" xml:space="preserve"> (U3 / (F12*V3))/512</f>
        <v>6</v>
      </c>
      <c r="S3" s="15">
        <f xml:space="preserve"> U3 / V3</f>
        <v>393216</v>
      </c>
      <c r="T3" s="1"/>
      <c r="U3" s="16">
        <f t="shared" ref="U3:U8" si="2" xml:space="preserve"> M3 / 16</f>
        <v>3145728</v>
      </c>
      <c r="V3">
        <f xml:space="preserve"> POWER(2,3)</f>
        <v>8</v>
      </c>
      <c r="W3">
        <f t="shared" ref="W3:W8" si="3" xml:space="preserve"> FLOOR(((F4)*(1/PI())*(SQRT(M3))*(($G$4*LN(M3))+($H$4))),1)</f>
        <v>43064</v>
      </c>
      <c r="X3" s="94" t="s">
        <v>25</v>
      </c>
      <c r="Y3" s="94" t="s">
        <v>26</v>
      </c>
      <c r="Z3" s="71" t="s">
        <v>27</v>
      </c>
      <c r="AA3" s="94" t="s">
        <v>28</v>
      </c>
      <c r="AB3" s="94"/>
      <c r="BI3" s="1"/>
      <c r="BJ3" t="str">
        <f t="shared" ref="BJ3:BJ7" si="4" xml:space="preserve">  $BJ$21 &amp; " &amp;&amp; " &amp;"time ("&amp; N4  &amp; " &amp;&amp; " &amp;Q4  &amp; " &amp;&amp; " &amp;N13 &amp; " &amp;&amp; " &amp; Q13 &amp; " &amp;&amp; " &amp; N22  &amp; " &amp;&amp; " &amp; Q22  &amp; " &amp;&amp; " &amp;N31 &amp; " &amp;&amp; " &amp; Q31  &amp; " &amp;&amp; " &amp;N40  &amp; " &amp;&amp; " &amp;Q40  &amp; " &amp;&amp; " &amp;N103 &amp; " &amp;&amp; " &amp; D22 &amp; ")" &amp; " &amp;&amp; " &amp; $BJ$20</f>
        <v>cp -R /home/anthony.kostalvazque/Class_Number_Tabulation /dev/shm &amp;&amp; time (/home/anthony.kostalvazque/polymult-1.4/polymult 12582912 256 16 95008 h8mod16. /dev/shm/Class_Number_Tabulation/h8mod16 1 0 2 0 1 1 0 2 1 1 1 0 2 1 1 &amp;&amp; mpirun /home/anthony.kostalvazque/clgrp-1.3_NEW/clgrp 201326592 256 8 16 h8mod16/h8mod16. /dev/shm/Class_Number_Tabulation &amp;&amp; /home/anthony.kostalvazque/polymult-1.4/polymult 12582912 256 16 95008 h4mod16. /dev/shm/Class_Number_Tabulation/h4mod16 1 0 2 1 1 1 0 2 0 1 1 0 2 0 1 &amp;&amp; mpirun /home/anthony.kostalvazque/clgrp-1.3_NEW/clgrp 201326592 256 4 16 h4mod16/h4mod16. /dev/shm/Class_Number_Tabulation &amp;&amp; /home/anthony.kostalvazque/polymult-1.4/polymult 25165824 256 16 178000 h3mod8. /dev/shm/Class_Number_Tabulation/h3mod8 1 0 1 1 1 1 0 1 1 1 1 0 1 1 1 &amp;&amp; mpirun /home/anthony.kostalvazque/clgrp-1.3_NEW/clgrp 201326592 256 3 8 h3mod8/h3mod8. /dev/shm/Class_Number_Tabulation &amp;&amp; /home/anthony.kostalvazque/polymult-1.4/polymult 8388608 256 16 178000 h7mod24. /dev/shm/Class_Number_Tabulation/h7mod24 1 0 1 1 1 1 0 1 1 3 1 0 1 1 1 1 0 4 1 3 1 0 4 0 1 2 1 4 2 3 1 0 4 1 1 &amp;&amp; mpirun /home/anthony.kostalvazque/clgrp-1.3_NEW/clgrp 201326592 256 7 24 h7mod24/h7mod24. /dev/shm/Class_Number_Tabulation &amp;&amp; /home/anthony.kostalvazque/polymult-1.4/polymult 8388608 256 16 178000 h15mod24. /dev/shm/Class_Number_Tabulation/h15mod24 1 0 1 1 1 1 0 3 1 1 1 0 1 1 1 1 1 12 1 1 1 0 4 0 1 1 0 12 0 1 1 0 4 1 1 &amp;&amp; mpirun /home/anthony.kostalvazque/clgrp-1.3_NEW/clgrp 201326592 256 15 24 h15mod24/h15mod24. /dev/shm/Class_Number_Tabulation &amp;&amp; mpirun /home/anthony.kostalvazque/clgrp-1.3_NEW/clgrp 201326592 256 23 24 null /dev/shm/Class_Number_Tabulation &amp;&amp;  /home/anthony.kostalvazque/clgrp-1.3_NEW/verify 201326592 256 /dev/shm/Class_Number_Tabulation) &amp;&amp; rm -r /dev/shm/Class_Number_Tabulation</v>
      </c>
    </row>
    <row r="4" spans="1:62" ht="18">
      <c r="A4" s="106">
        <f xml:space="preserve"> POWER(2,24) *3</f>
        <v>50331648</v>
      </c>
      <c r="B4" s="107"/>
      <c r="C4" s="108"/>
      <c r="D4" s="18" t="str">
        <f t="shared" ref="D4:D9" si="5" xml:space="preserve"> "s(" &amp; FLOOR(SQRT(M3)/SQRT(3), 1) &amp;")"</f>
        <v>s(4096)</v>
      </c>
      <c r="E4" s="19">
        <v>2520</v>
      </c>
      <c r="F4" s="39">
        <v>3.7142857142857144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201326592</v>
      </c>
      <c r="N4" s="144" t="str">
        <f t="shared" ref="N4:N6" si="6" xml:space="preserve"> G13 &amp; U4 &amp;" " &amp;F13 &amp;" " &amp; V4 &amp;" " &amp; W4 &amp;" " &amp; J4 &amp;". " &amp; D13 &amp; "/" &amp; J4 &amp;" " &amp;$Z$4 &amp;" "&amp;$AA$5 &amp;" "&amp;$AB$5</f>
        <v>/home/anthony.kostalvazque/polymult-1.4/polymult 12582912 256 16 95008 h8mod16. /dev/shm/Class_Number_Tabulation/h8mod16 1 0 2 0 1 1 0 2 1 1 1 0 2 1 1</v>
      </c>
      <c r="O4" s="145"/>
      <c r="P4" s="146"/>
      <c r="Q4" s="79" t="str">
        <f t="shared" ref="Q4:Q6" si="7" xml:space="preserve"> "mpirun" &amp; H13 &amp;M4 &amp;" " &amp;F13 &amp;" " &amp;K4 &amp;" " &amp;L4 &amp;" " &amp;J4 &amp; "/" &amp;J4 &amp;". " &amp;D13</f>
        <v>mpirun /home/anthony.kostalvazque/clgrp-1.3_NEW/clgrp 201326592 256 8 16 h8mod16/h8mod16. /dev/shm/Class_Number_Tabulation</v>
      </c>
      <c r="R4" s="15">
        <f t="shared" si="1"/>
        <v>6</v>
      </c>
      <c r="S4" s="15">
        <f t="shared" ref="S4:S8" si="8" xml:space="preserve"> U4 / V4</f>
        <v>786432</v>
      </c>
      <c r="T4" s="1"/>
      <c r="U4" s="16">
        <f t="shared" si="2"/>
        <v>12582912</v>
      </c>
      <c r="V4">
        <f xml:space="preserve"> POWER(2,4)</f>
        <v>16</v>
      </c>
      <c r="W4">
        <f t="shared" si="3"/>
        <v>95008</v>
      </c>
      <c r="X4" s="94"/>
      <c r="Y4" s="94"/>
      <c r="Z4" s="94" t="s">
        <v>29</v>
      </c>
      <c r="AA4" s="71" t="s">
        <v>30</v>
      </c>
      <c r="AB4" s="71" t="s">
        <v>30</v>
      </c>
      <c r="BI4" s="1"/>
      <c r="BJ4" t="str">
        <f t="shared" si="4"/>
        <v>cp -R /home/anthony.kostalvazque/Class_Number_Tabulation /dev/shm &amp;&amp; time (/home/anthony.kostalvazque/polymult-1.4/polymult 50331648 512 32 207212 h8mod16. /dev/shm/Class_Number_Tabulation/h8mod16 1 0 2 0 1 1 0 2 1 1 1 0 2 1 1 &amp;&amp; mpirun /home/anthony.kostalvazque/clgrp-1.3_NEW/clgrp 805306368 512 8 16 h8mod16/h8mod16. /dev/shm/Class_Number_Tabulation &amp;&amp; /home/anthony.kostalvazque/polymult-1.4/polymult 50331648 512 32 207212 h4mod16. /dev/shm/Class_Number_Tabulation/h4mod16 1 0 2 1 1 1 0 2 0 1 1 0 2 0 1 &amp;&amp; mpirun /home/anthony.kostalvazque/clgrp-1.3_NEW/clgrp 805306368 512 4 16 h4mod16/h4mod16. /dev/shm/Class_Number_Tabulation &amp;&amp; /home/anthony.kostalvazque/polymult-1.4/polymult 100663296 512 32 389776 h3mod8. /dev/shm/Class_Number_Tabulation/h3mod8 1 0 1 1 1 1 0 1 1 1 1 0 1 1 1 &amp;&amp; mpirun /home/anthony.kostalvazque/clgrp-1.3_NEW/clgrp 805306368 512 3 8 h3mod8/h3mod8. /dev/shm/Class_Number_Tabulation &amp;&amp; /home/anthony.kostalvazque/polymult-1.4/polymult 33554432 512 32 389776 h7mod24. /dev/shm/Class_Number_Tabulation/h7mod24 1 0 1 1 1 1 0 1 1 3 1 0 1 1 1 1 0 4 1 3 1 0 4 0 1 2 1 4 2 3 1 0 4 1 1 &amp;&amp; mpirun /home/anthony.kostalvazque/clgrp-1.3_NEW/clgrp 805306368 512 7 24 h7mod24/h7mod24. /dev/shm/Class_Number_Tabulation &amp;&amp; /home/anthony.kostalvazque/polymult-1.4/polymult 33554432 512 32 389776 h15mod24. /dev/shm/Class_Number_Tabulation/h15mod24 1 0 1 1 1 1 0 3 1 1 1 0 1 1 1 1 1 12 1 1 1 0 4 0 1 1 0 12 0 1 1 0 4 1 1 &amp;&amp; mpirun /home/anthony.kostalvazque/clgrp-1.3_NEW/clgrp 805306368 512 15 24 h15mod24/h15mod24. /dev/shm/Class_Number_Tabulation &amp;&amp; mpirun /home/anthony.kostalvazque/clgrp-1.3_NEW/clgrp 805306368 512 23 24 null /dev/shm/Class_Number_Tabulation &amp;&amp;  /home/anthony.kostalvazque/clgrp-1.3_NEW/verify 805306368 512 /dev/shm/Class_Number_Tabulation) &amp;&amp; rm -r /dev/shm/Class_Number_Tabulation</v>
      </c>
    </row>
    <row r="5" spans="1:62">
      <c r="A5" s="106">
        <f xml:space="preserve"> POWER(2,26) *3</f>
        <v>201326592</v>
      </c>
      <c r="B5" s="107"/>
      <c r="C5" s="108"/>
      <c r="D5" s="18" t="str">
        <f t="shared" si="5"/>
        <v>s(8192)</v>
      </c>
      <c r="E5" s="19">
        <v>5040</v>
      </c>
      <c r="F5" s="39">
        <v>3.8380952380952382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805306368</v>
      </c>
      <c r="N5" s="144" t="str">
        <f t="shared" si="6"/>
        <v>/home/anthony.kostalvazque/polymult-1.4/polymult 50331648 512 32 207212 h8mod16. /dev/shm/Class_Number_Tabulation/h8mod16 1 0 2 0 1 1 0 2 1 1 1 0 2 1 1</v>
      </c>
      <c r="O5" s="145"/>
      <c r="P5" s="146"/>
      <c r="Q5" s="79" t="str">
        <f t="shared" si="7"/>
        <v>mpirun /home/anthony.kostalvazque/clgrp-1.3_NEW/clgrp 805306368 512 8 16 h8mod16/h8mod16. /dev/shm/Class_Number_Tabulation</v>
      </c>
      <c r="R5" s="15">
        <f t="shared" si="1"/>
        <v>6</v>
      </c>
      <c r="S5" s="15">
        <f t="shared" si="8"/>
        <v>1572864</v>
      </c>
      <c r="T5" s="1"/>
      <c r="U5" s="16">
        <f t="shared" si="2"/>
        <v>50331648</v>
      </c>
      <c r="V5">
        <f xml:space="preserve"> POWER(2,5)</f>
        <v>32</v>
      </c>
      <c r="W5">
        <f t="shared" si="3"/>
        <v>207212</v>
      </c>
      <c r="X5" s="94"/>
      <c r="Y5" s="94"/>
      <c r="Z5" s="94"/>
      <c r="AA5" s="94" t="s">
        <v>31</v>
      </c>
      <c r="AB5" s="94" t="s">
        <v>31</v>
      </c>
      <c r="BI5" s="1"/>
      <c r="BJ5" t="str">
        <f t="shared" si="4"/>
        <v>cp -R /home/anthony.kostalvazque/Class_Number_Tabulation /dev/shm &amp;&amp; time (/home/anthony.kostalvazque/polymult-1.4/polymult 201326592 1024 64 451947 h8mod16. /dev/shm/Class_Number_Tabulation/h8mod16 1 0 2 0 1 1 0 2 1 1 1 0 2 1 1 &amp;&amp; mpirun /home/anthony.kostalvazque/clgrp-1.3_NEW/clgrp 3221225472 1024 8 16 h8mod16/h8mod16. /dev/shm/Class_Number_Tabulation &amp;&amp; /home/anthony.kostalvazque/polymult-1.4/polymult 201326592 1024 64 451947 h4mod16. /dev/shm/Class_Number_Tabulation/h4mod16 1 0 2 1 1 1 0 2 0 1 1 0 2 0 1 &amp;&amp; mpirun /home/anthony.kostalvazque/clgrp-1.3_NEW/clgrp 3221225472 1024 4 16 h4mod16/h4mod16. /dev/shm/Class_Number_Tabulation &amp;&amp; /home/anthony.kostalvazque/polymult-1.4/polymult 402653184 1024 64 853154 h3mod8. /dev/shm/Class_Number_Tabulation/h3mod8 1 0 1 1 1 1 0 1 1 1 1 0 1 1 1 &amp;&amp; mpirun /home/anthony.kostalvazque/clgrp-1.3_NEW/clgrp 3221225472 1024 3 8 h3mod8/h3mod8. /dev/shm/Class_Number_Tabulation &amp;&amp; /home/anthony.kostalvazque/polymult-1.4/polymult 134217728 1024 64 853154 h7mod24. /dev/shm/Class_Number_Tabulation/h7mod24 1 0 1 1 1 1 0 1 1 3 1 0 1 1 1 1 0 4 1 3 1 0 4 0 1 2 1 4 2 3 1 0 4 1 1 &amp;&amp; mpirun /home/anthony.kostalvazque/clgrp-1.3_NEW/clgrp 3221225472 1024 7 24 h7mod24/h7mod24. /dev/shm/Class_Number_Tabulation &amp;&amp; /home/anthony.kostalvazque/polymult-1.4/polymult 134217728 1024 64 853154 h15mod24. /dev/shm/Class_Number_Tabulation/h15mod24 1 0 1 1 1 1 0 3 1 1 1 0 1 1 1 1 1 12 1 1 1 0 4 0 1 1 0 12 0 1 1 0 4 1 1 &amp;&amp; mpirun /home/anthony.kostalvazque/clgrp-1.3_NEW/clgrp 3221225472 1024 15 24 h15mod24/h15mod24. /dev/shm/Class_Number_Tabulation &amp;&amp; mpirun /home/anthony.kostalvazque/clgrp-1.3_NEW/clgrp 3221225472 1024 23 24 null /dev/shm/Class_Number_Tabulation &amp;&amp;  /home/anthony.kostalvazque/clgrp-1.3_NEW/verify 3221225472 1024 /dev/shm/Class_Number_Tabulation) &amp;&amp; rm -r /dev/shm/Class_Number_Tabulation</v>
      </c>
    </row>
    <row r="6" spans="1:62">
      <c r="A6" s="106">
        <f xml:space="preserve"> POWER(2,28) *3</f>
        <v>805306368</v>
      </c>
      <c r="B6" s="107"/>
      <c r="C6" s="108"/>
      <c r="D6" s="18" t="str">
        <f t="shared" si="5"/>
        <v>s(16384)</v>
      </c>
      <c r="E6" s="19">
        <v>15120</v>
      </c>
      <c r="F6" s="39">
        <v>3.9365079365079363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3221225472</v>
      </c>
      <c r="N6" s="144" t="str">
        <f t="shared" si="6"/>
        <v>/home/anthony.kostalvazque/polymult-1.4/polymult 201326592 1024 64 451947 h8mod16. /dev/shm/Class_Number_Tabulation/h8mod16 1 0 2 0 1 1 0 2 1 1 1 0 2 1 1</v>
      </c>
      <c r="O6" s="145"/>
      <c r="P6" s="146"/>
      <c r="Q6" s="79" t="str">
        <f t="shared" si="7"/>
        <v>mpirun /home/anthony.kostalvazque/clgrp-1.3_NEW/clgrp 3221225472 1024 8 16 h8mod16/h8mod16. /dev/shm/Class_Number_Tabulation</v>
      </c>
      <c r="R6" s="15">
        <f t="shared" si="1"/>
        <v>6</v>
      </c>
      <c r="S6" s="15">
        <f t="shared" si="8"/>
        <v>3145728</v>
      </c>
      <c r="T6" s="1"/>
      <c r="U6" s="16">
        <f t="shared" si="2"/>
        <v>201326592</v>
      </c>
      <c r="V6">
        <f xml:space="preserve"> POWER(2,6)</f>
        <v>64</v>
      </c>
      <c r="W6">
        <f t="shared" si="3"/>
        <v>451947</v>
      </c>
      <c r="X6" s="94"/>
      <c r="Y6" s="94"/>
      <c r="Z6" s="94"/>
      <c r="AA6" s="94"/>
      <c r="AB6" s="94"/>
      <c r="BI6" s="1"/>
      <c r="BJ6" t="str">
        <f t="shared" si="4"/>
        <v>cp -R /home/anthony.kostalvazque/Class_Number_Tabulation /dev/shm &amp;&amp; time (time(/home/anthony.kostalvazque/polymult-1.4/polymult 805306368 2048 128 986455 h8mod16. /dev/shm/Class_Number_Tabulation/h8mod16 1 0 2 0 1 1 0 2 1 1 1 0 2 1 1)2&gt;&gt;polymult_h8mod16_to_12884901888_time &amp;&amp; time(mpirun /home/anthony.kostalvazque/clgrp-1.3_NEW/clgrp 12884901888 2048 8 16 h8mod16/h8mod16. /dev/shm/Class_Number_Tabulation)2&gt;&gt;clgrp_h8mod16_to_12884901888_time &amp;&amp; time(/home/anthony.kostalvazque/polymult-1.4/polymult 805306368 2048 128 986455 h4mod16. /dev/shm/Class_Number_Tabulation/h4mod16 1 0 2 1 1 1 0 2 0 1 1 0 2 0 1)2&gt;&gt;polymult_h4mod16_to_12884901888_time &amp;&amp; time(mpirun /home/anthony.kostalvazque/clgrp-1.3_NEW/clgrp 12884901888 2048 4 16 h4mod16/h4mod16. /dev/shm/Class_Number_Tabulation)2&gt;&gt;clgrp_h4mod16_to_12884901888_time &amp;&amp; time(/home/anthony.kostalvazque/polymult-1.4/polymult 1610612736 2048 128 1868048 h3mod8. /dev/shm/Class_Number_Tabulation/h3mod8 1 0 1 1 1 1 0 1 1 1 1 0 1 1 1)2&gt;&gt;polymult_h3mod8_to_12884901888_time &amp;&amp; time(mpirun /home/anthony.kostalvazque/clgrp-1.3_NEW/clgrp 12884901888 2048 3 8 h3mod8/h3mod8. /dev/shm/Class_Number_Tabulation)2&gt;&gt;clgrp_h3mod8_to_12884901888_time &amp;&amp; time(/home/anthony.kostalvazque/polymult-1.4/polymult 536870912 2048 128 1868048 h7mod24. /dev/shm/Class_Number_Tabulation/h7mod24 1 0 1 1 1 1 0 1 1 3 1 0 1 1 1 1 0 4 1 3 1 0 4 0 1 2 1 4 2 3 1 0 4 1 1)2&gt;&gt;polymult_h7mod24_to_12884901888_time &amp;&amp; time(mpirun /home/anthony.kostalvazque/clgrp-1.3_NEW/clgrp 12884901888 2048 7 24 h7mod24/h7mod24. /dev/shm/Class_Number_Tabulation)2&gt;&gt;clgrp_h7mod24_to_12884901888_time &amp;&amp; time(/home/anthony.kostalvazque/polymult-1.4/polymult 536870912 2048 128 1868048 h15mod24. /dev/shm/Class_Number_Tabulation/h15mod24 1 0 1 1 1 1 0 3 1 1 1 0 1 1 1 1 1 12 1 1 1 0 4 0 1 1 0 12 0 1 1 0 4 1 1)2&gt;&gt;polymult_h15mod24_to_12884901888_time &amp;&amp; time(mpirun /home/anthony.kostalvazque/clgrp-1.3_NEW/clgrp 12884901888 2048 15 24 h15mod24/h15mod24. /dev/shm/Class_Number_Tabulation)2&gt;&gt;clgrp_h15mod24_to_12884901888_time &amp;&amp; time(mpirun /home/anthony.kostalvazque/clgrp-1.3_NEW/clgrp 12884901888 2048 23 24 null /dev/shm/Class_Number_Tabulation)2&gt;&gt;clgrp_h23mod24_to_12884901888_time &amp;&amp; time( /home/anthony.kostalvazque/clgrp-1.3_NEW/verify 12884901888 2048 /dev/shm/Class_Number_Tabulation)2&gt;&gt;verify__to_12884901888_time) &amp;&amp; rm -r /dev/shm/Class_Number_Tabulation</v>
      </c>
    </row>
    <row r="7" spans="1:62">
      <c r="A7" s="106">
        <f xml:space="preserve"> POWER(2,30) *3</f>
        <v>3221225472</v>
      </c>
      <c r="B7" s="107"/>
      <c r="C7" s="108"/>
      <c r="D7" s="18" t="str">
        <f t="shared" si="5"/>
        <v>s(32768)</v>
      </c>
      <c r="E7" s="19">
        <v>27720</v>
      </c>
      <c r="F7" s="39">
        <v>4.0519480519480515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12884901888</v>
      </c>
      <c r="N7" s="99" t="str">
        <f xml:space="preserve"> "time(" &amp;G16 &amp; U7 &amp;" " &amp;F16 &amp;" " &amp; V7 &amp;" " &amp; W7 &amp;" " &amp; J7 &amp;". " &amp; D16 &amp; "/" &amp; J7 &amp;" " &amp;$Z$4 &amp;" "&amp;$AA$5 &amp;" "&amp;$AB$5 &amp; ")2&gt;&gt;polymult_" &amp; J7 &amp;"_to_" &amp; M7 &amp; "_time"</f>
        <v>time(/home/anthony.kostalvazque/polymult-1.4/polymult 805306368 2048 128 986455 h8mod16. /dev/shm/Class_Number_Tabulation/h8mod16 1 0 2 0 1 1 0 2 1 1 1 0 2 1 1)2&gt;&gt;polymult_h8mod16_to_12884901888_time</v>
      </c>
      <c r="O7" s="99"/>
      <c r="P7" s="99"/>
      <c r="Q7" s="79" t="str">
        <f xml:space="preserve"> "time(" &amp;  "mpirun" &amp; H16 &amp;M7 &amp;" " &amp;F16 &amp;" " &amp;K7 &amp;" " &amp;L7 &amp;" " &amp;J7 &amp; "/" &amp;J7 &amp;". " &amp;D16 &amp; ")2&gt;&gt;clgrp_" &amp; J7 &amp;"_to_" &amp; M7 &amp; "_time"</f>
        <v>time(mpirun /home/anthony.kostalvazque/clgrp-1.3_NEW/clgrp 12884901888 2048 8 16 h8mod16/h8mod16. /dev/shm/Class_Number_Tabulation)2&gt;&gt;clgrp_h8mod16_to_12884901888_time</v>
      </c>
      <c r="R7" s="15">
        <f t="shared" si="1"/>
        <v>6</v>
      </c>
      <c r="S7" s="15">
        <f t="shared" si="8"/>
        <v>6291456</v>
      </c>
      <c r="T7" s="1"/>
      <c r="U7" s="16">
        <f t="shared" si="2"/>
        <v>805306368</v>
      </c>
      <c r="V7">
        <f xml:space="preserve"> POWER(2,7)</f>
        <v>128</v>
      </c>
      <c r="W7">
        <f t="shared" si="3"/>
        <v>986455</v>
      </c>
      <c r="X7" s="94"/>
      <c r="Y7" s="94"/>
      <c r="Z7" s="94"/>
      <c r="AA7" s="94"/>
      <c r="AB7" s="94"/>
      <c r="BI7" s="1"/>
      <c r="BJ7" t="str">
        <f t="shared" si="4"/>
        <v>cp -R /home/anthony.kostalvazque/Class_Number_Tabulation /dev/shm &amp;&amp; time (time(/home/anthony.kostalvazque/polymult-1.4/polymult 3221225472 2048 1024 2111286 h8mod16. /dev/shm/Class_Number_Tabulation/h8mod16 1 0 2 0 1 1 0 2 1 1 1 0 2 1 1)2&gt;&gt;polymult_h8mod16_to_51539607552_time &amp;&amp; time(mpirun /home/anthony.kostalvazque/clgrp-1.3_NEW/clgrp 51539607552 2048 8 16 h8mod16/h8mod16. /dev/shm/Class_Number_Tabulation)2&gt;&gt;clgrp_h8mod16_to_51539607552_time &amp;&amp; time(/home/anthony.kostalvazque/polymult-1.4/polymult 3221225472 2048 1024 2111286 h4mod16. /dev/shm/Class_Number_Tabulation/h4mod16 1 0 2 1 1 1 0 2 0 1 1 0 2 0 1)2&gt;&gt;polymult_h4mod16_to_51539607552_time &amp;&amp; time(mpirun /home/anthony.kostalvazque/clgrp-1.3_NEW/clgrp 51539607552 2048 4 16 h4mod16/h4mod16. /dev/shm/Class_Number_Tabulation)2&gt;&gt;clgrp_h4mod16_to_51539607552_time &amp;&amp; time(/home/anthony.kostalvazque/polymult-1.4/polymult 6442450944 2048 2048 4009464 h3mod8. /dev/shm/Class_Number_Tabulation/h3mod8 1 0 1 1 1 1 0 1 1 1 1 0 1 1 1)2&gt;&gt;polymult_h3mod8_to_51539607552_time &amp;&amp; time(mpirun /home/anthony.kostalvazque/clgrp-1.3_NEW/clgrp 51539607552 2048 3 8 h3mod8/h3mod8. /dev/shm/Class_Number_Tabulation)2&gt;&gt;clgrp_h3mod8_to_51539607552_time &amp;&amp; time(/home/anthony.kostalvazque/polymult-1.4/polymult 2147483648 2048 1024 4009464 h7mod24. /dev/shm/Class_Number_Tabulation/h7mod24 1 0 1 1 1 1 0 1 1 3 1 0 1 1 1 1 0 4 1 3 1 0 4 0 1 2 1 4 2 3 1 0 4 1 1)2&gt;&gt;polymult_h7mod24_to_51539607552_time &amp;&amp; time(mpirun /home/anthony.kostalvazque/clgrp-1.3_NEW/clgrp 51539607552 2048 7 24 h7mod24/h7mod24. /dev/shm/Class_Number_Tabulation)2&gt;&gt;clgrp_h7mod24_to_51539607552_time &amp;&amp; time(/home/anthony.kostalvazque/polymult-1.4/polymult 2147483648 2048 1024 4009464 h15mod24. /dev/shm/Class_Number_Tabulation/h15mod24 1 0 1 1 1 1 0 3 1 1 1 0 1 1 1 1 1 12 1 1 1 0 4 0 1 1 0 12 0 1 1 0 4 1 1)2&gt;&gt;polymult_h15mod24_to_51539607552_time &amp;&amp; time(mpirun /home/anthony.kostalvazque/clgrp-1.3_NEW/clgrp 51539607552 2048 15 24 h15mod24/h15mod24. /dev/shm/Class_Number_Tabulation)2&gt;&gt;clgrp_h15mod24_to_51539607552_time &amp;&amp; time(mpirun /home/anthony.kostalvazque/clgrp-1.3_NEW/clgrp 51539607552 2048 23 24 null /dev/shm/Class_Number_Tabulation)2&gt;&gt;clgrp_h23mod24_to_51539607552_time &amp;&amp; time( /home/anthony.kostalvazque/clgrp-1.3_NEW/verify 51539607552 2048 /dev/shm/Class_Number_Tabulation)2&gt;&gt;verify__to_51539607552_time) &amp;&amp; rm -r /dev/shm/Class_Number_Tabulation</v>
      </c>
    </row>
    <row r="8" spans="1:62">
      <c r="A8" s="106">
        <f xml:space="preserve"> POWER(2,32) *3</f>
        <v>12884901888</v>
      </c>
      <c r="B8" s="107"/>
      <c r="C8" s="108"/>
      <c r="D8" s="18" t="str">
        <f t="shared" si="5"/>
        <v>s(65536)</v>
      </c>
      <c r="E8" s="19">
        <v>55440</v>
      </c>
      <c r="F8" s="39">
        <v>4.1870129870129871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xml:space="preserve"> "time(" &amp;G17 &amp; U8 &amp;" " &amp;F17 &amp;" " &amp; V8 &amp;" " &amp; W8 &amp;" " &amp; J8 &amp;". " &amp; D17 &amp; "/" &amp; J8 &amp;" " &amp;$Z$4 &amp;" "&amp;$AA$5 &amp;" "&amp;$AB$5 &amp; ")2&gt;&gt;polymult_" &amp; J8 &amp;"_to_" &amp; M8 &amp; "_time"</f>
        <v>time(/home/anthony.kostalvazque/polymult-1.4/polymult 3221225472 2048 1024 2111286 h8mod16. /dev/shm/Class_Number_Tabulation/h8mod16 1 0 2 0 1 1 0 2 1 1 1 0 2 1 1)2&gt;&gt;polymult_h8mod16_to_51539607552_time</v>
      </c>
      <c r="O8" s="99"/>
      <c r="P8" s="99"/>
      <c r="Q8" s="79" t="str">
        <f xml:space="preserve"> "time(" &amp;  "mpirun" &amp; H17 &amp;M8 &amp;" " &amp;F17 &amp;" " &amp;K8 &amp;" " &amp;L8 &amp;" " &amp;J8 &amp; "/" &amp;J8 &amp;". " &amp;D17 &amp; ")2&gt;&gt;clgrp_" &amp; J8 &amp;"_to_" &amp; M8 &amp; "_time"</f>
        <v>time(mpirun /home/anthony.kostalvazque/clgrp-1.3_NEW/clgrp 51539607552 2048 8 16 h8mod16/h8mod16. /dev/shm/Class_Number_Tabulation)2&gt;&gt;clgrp_h8mod16_to_51539607552_time</v>
      </c>
      <c r="R8" s="15">
        <f t="shared" si="1"/>
        <v>3</v>
      </c>
      <c r="S8" s="15">
        <f t="shared" si="8"/>
        <v>3145728</v>
      </c>
      <c r="T8" s="1"/>
      <c r="U8" s="16">
        <f t="shared" si="2"/>
        <v>3221225472</v>
      </c>
      <c r="V8">
        <f xml:space="preserve"> POWER(2,10)</f>
        <v>1024</v>
      </c>
      <c r="W8">
        <f t="shared" si="3"/>
        <v>2111286</v>
      </c>
      <c r="X8" s="94"/>
      <c r="Y8" s="94"/>
      <c r="Z8" s="94"/>
      <c r="AA8" s="94"/>
      <c r="AB8" s="94"/>
      <c r="BI8" s="1"/>
    </row>
    <row r="9" spans="1:62">
      <c r="A9" s="124">
        <f xml:space="preserve"> POWER(2,34) * 3</f>
        <v>51539607552</v>
      </c>
      <c r="B9" s="125"/>
      <c r="C9" s="126"/>
      <c r="D9" s="18" t="str">
        <f t="shared" si="5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1.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1"/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5" t="s">
        <v>16</v>
      </c>
      <c r="S11" s="77" t="s">
        <v>161</v>
      </c>
      <c r="T11" s="1"/>
      <c r="U11" s="8" t="s">
        <v>17</v>
      </c>
      <c r="V11" s="73" t="s">
        <v>18</v>
      </c>
      <c r="W11" s="73" t="s">
        <v>19</v>
      </c>
      <c r="X11" s="73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1"/>
    </row>
    <row r="12" spans="1:62" ht="18">
      <c r="A12" s="106">
        <f t="shared" ref="A12:A17" si="9">A4</f>
        <v>50331648</v>
      </c>
      <c r="B12" s="107"/>
      <c r="C12" s="108"/>
      <c r="D12" s="25" t="s">
        <v>169</v>
      </c>
      <c r="E12" s="26">
        <v>80</v>
      </c>
      <c r="F12" s="27">
        <f xml:space="preserve"> POWER(2,7)</f>
        <v>128</v>
      </c>
      <c r="G12" s="27" t="s">
        <v>155</v>
      </c>
      <c r="H12" s="27" t="s">
        <v>157</v>
      </c>
      <c r="I12" s="1"/>
      <c r="J12" s="11" t="str">
        <f t="shared" ref="J12:J17" si="10" xml:space="preserve"> "h" &amp;K12 &amp; "mod" &amp;L12</f>
        <v>h4mod16</v>
      </c>
      <c r="K12" s="12">
        <v>4</v>
      </c>
      <c r="L12" s="12">
        <v>16</v>
      </c>
      <c r="M12" s="13">
        <f t="shared" ref="M12:M17" si="11" xml:space="preserve"> A4</f>
        <v>50331648</v>
      </c>
      <c r="N12" s="99" t="str">
        <f xml:space="preserve"> G12 &amp; U12 &amp;" " &amp;F12 &amp;" " &amp; V12 &amp;" " &amp; W12 &amp;" " &amp; J12 &amp;". " &amp; D12 &amp; "/" &amp; J12 &amp;" " &amp;$Z$13&amp;" " &amp; $AA$14&amp;" " &amp; $AB$14</f>
        <v>/home/anthony.kostalvazque/polymult-1.4/polymult 3145728 128 8 43064 h4mod16. /dev/shm/Class_Number_Tabulation/h4mod16 1 0 2 1 1 1 0 2 0 1 1 0 2 0 1</v>
      </c>
      <c r="O12" s="99"/>
      <c r="P12" s="99"/>
      <c r="Q12" s="74" t="str">
        <f xml:space="preserve"> "mpirun" &amp; H12 &amp;M12 &amp;" " &amp;F12 &amp;" " &amp;K12 &amp;" " &amp;L12 &amp;" " &amp;J12 &amp; "/" &amp;J12 &amp;". " &amp;D$12</f>
        <v>mpirun /home/anthony.kostalvazque/clgrp-1.3_NEW/clgrp 50331648 128 4 16 h4mod16/h4mod16. /dev/shm/Class_Number_Tabulation</v>
      </c>
      <c r="R12" s="15">
        <f t="shared" ref="R12:R17" si="12" xml:space="preserve"> (U12 / (F12*V12))/512</f>
        <v>6</v>
      </c>
      <c r="S12" s="15">
        <f xml:space="preserve"> U12 / V12</f>
        <v>393216</v>
      </c>
      <c r="T12" s="1"/>
      <c r="U12" s="16">
        <f t="shared" ref="U12:U17" si="13" xml:space="preserve"> M12 / 16</f>
        <v>3145728</v>
      </c>
      <c r="V12">
        <f xml:space="preserve"> POWER(2,3)</f>
        <v>8</v>
      </c>
      <c r="W12">
        <f t="shared" ref="W12:W17" si="14" xml:space="preserve"> FLOOR((($F4)*(1/PI())*(SQRT(M12))*(($G$4*LN(M12))+($H$4))),1)</f>
        <v>43064</v>
      </c>
      <c r="X12" s="94" t="str">
        <f xml:space="preserve"> J12</f>
        <v>h4mod16</v>
      </c>
      <c r="Y12" s="94" t="s">
        <v>37</v>
      </c>
      <c r="Z12" s="71" t="s">
        <v>38</v>
      </c>
      <c r="AA12" s="94" t="s">
        <v>39</v>
      </c>
      <c r="AB12" s="94"/>
      <c r="BI12" s="1"/>
    </row>
    <row r="13" spans="1:62" ht="18">
      <c r="A13" s="106">
        <f t="shared" si="9"/>
        <v>201326592</v>
      </c>
      <c r="B13" s="107"/>
      <c r="C13" s="108"/>
      <c r="D13" s="25" t="s">
        <v>169</v>
      </c>
      <c r="E13" s="26">
        <v>80</v>
      </c>
      <c r="F13" s="27">
        <f xml:space="preserve"> POWER(2,8)</f>
        <v>256</v>
      </c>
      <c r="G13" s="27" t="s">
        <v>155</v>
      </c>
      <c r="H13" s="27" t="s">
        <v>157</v>
      </c>
      <c r="I13" s="1"/>
      <c r="J13" s="11" t="str">
        <f t="shared" si="10"/>
        <v>h4mod16</v>
      </c>
      <c r="K13" s="12">
        <v>4</v>
      </c>
      <c r="L13" s="12">
        <v>16</v>
      </c>
      <c r="M13" s="13">
        <f t="shared" si="11"/>
        <v>201326592</v>
      </c>
      <c r="N13" s="99" t="str">
        <f t="shared" ref="N13:N15" si="15" xml:space="preserve"> G13 &amp; U13 &amp;" " &amp;F13 &amp;" " &amp; V13 &amp;" " &amp; W13 &amp;" " &amp; J13 &amp;". " &amp; D13 &amp; "/" &amp; J13 &amp;" " &amp;$Z$13&amp;" " &amp; $AA$14&amp;" " &amp; $AB$14</f>
        <v>/home/anthony.kostalvazque/polymult-1.4/polymult 12582912 256 16 95008 h4mod16. /dev/shm/Class_Number_Tabulation/h4mod16 1 0 2 1 1 1 0 2 0 1 1 0 2 0 1</v>
      </c>
      <c r="O13" s="99"/>
      <c r="P13" s="99"/>
      <c r="Q13" s="79" t="str">
        <f t="shared" ref="Q13:Q15" si="16" xml:space="preserve"> "mpirun" &amp; H13 &amp;M13 &amp;" " &amp;F13 &amp;" " &amp;K13 &amp;" " &amp;L13 &amp;" " &amp;J13 &amp; "/" &amp;J13 &amp;". " &amp;D$12</f>
        <v>mpirun /home/anthony.kostalvazque/clgrp-1.3_NEW/clgrp 201326592 256 4 16 h4mod16/h4mod16. /dev/shm/Class_Number_Tabulation</v>
      </c>
      <c r="R13" s="15">
        <f t="shared" si="12"/>
        <v>6</v>
      </c>
      <c r="S13" s="15">
        <f t="shared" ref="S13:S17" si="17" xml:space="preserve"> U13 / V13</f>
        <v>786432</v>
      </c>
      <c r="T13" s="1"/>
      <c r="U13" s="16">
        <f t="shared" si="13"/>
        <v>12582912</v>
      </c>
      <c r="V13">
        <f xml:space="preserve"> POWER(2,4)</f>
        <v>16</v>
      </c>
      <c r="W13">
        <f t="shared" si="14"/>
        <v>95008</v>
      </c>
      <c r="X13" s="94"/>
      <c r="Y13" s="94"/>
      <c r="Z13" s="94" t="s">
        <v>31</v>
      </c>
      <c r="AA13" s="71" t="s">
        <v>40</v>
      </c>
      <c r="AB13" s="71" t="s">
        <v>40</v>
      </c>
      <c r="BI13" s="1"/>
    </row>
    <row r="14" spans="1:62">
      <c r="A14" s="106">
        <f t="shared" si="9"/>
        <v>805306368</v>
      </c>
      <c r="B14" s="107"/>
      <c r="C14" s="108"/>
      <c r="D14" s="25" t="s">
        <v>169</v>
      </c>
      <c r="E14" s="26">
        <v>80</v>
      </c>
      <c r="F14" s="27">
        <f xml:space="preserve"> POWER(2,9)</f>
        <v>512</v>
      </c>
      <c r="G14" s="27" t="s">
        <v>155</v>
      </c>
      <c r="H14" s="27" t="s">
        <v>157</v>
      </c>
      <c r="I14" s="1"/>
      <c r="J14" s="11" t="str">
        <f t="shared" si="10"/>
        <v>h4mod16</v>
      </c>
      <c r="K14" s="12">
        <v>4</v>
      </c>
      <c r="L14" s="12">
        <v>16</v>
      </c>
      <c r="M14" s="13">
        <f t="shared" si="11"/>
        <v>805306368</v>
      </c>
      <c r="N14" s="99" t="str">
        <f t="shared" si="15"/>
        <v>/home/anthony.kostalvazque/polymult-1.4/polymult 50331648 512 32 207212 h4mod16. /dev/shm/Class_Number_Tabulation/h4mod16 1 0 2 1 1 1 0 2 0 1 1 0 2 0 1</v>
      </c>
      <c r="O14" s="99"/>
      <c r="P14" s="99"/>
      <c r="Q14" s="79" t="str">
        <f t="shared" si="16"/>
        <v>mpirun /home/anthony.kostalvazque/clgrp-1.3_NEW/clgrp 805306368 512 4 16 h4mod16/h4mod16. /dev/shm/Class_Number_Tabulation</v>
      </c>
      <c r="R14" s="15">
        <f t="shared" si="12"/>
        <v>6</v>
      </c>
      <c r="S14" s="15">
        <f t="shared" si="17"/>
        <v>1572864</v>
      </c>
      <c r="T14" s="1"/>
      <c r="U14" s="16">
        <f t="shared" si="13"/>
        <v>50331648</v>
      </c>
      <c r="V14">
        <f xml:space="preserve"> POWER(2,5)</f>
        <v>32</v>
      </c>
      <c r="W14">
        <f t="shared" si="14"/>
        <v>207212</v>
      </c>
      <c r="X14" s="94"/>
      <c r="Y14" s="94"/>
      <c r="Z14" s="94"/>
      <c r="AA14" s="94" t="s">
        <v>29</v>
      </c>
      <c r="AB14" s="94" t="s">
        <v>29</v>
      </c>
      <c r="BI14" s="1"/>
    </row>
    <row r="15" spans="1:62">
      <c r="A15" s="106">
        <f t="shared" si="9"/>
        <v>3221225472</v>
      </c>
      <c r="B15" s="107"/>
      <c r="C15" s="108"/>
      <c r="D15" s="25" t="s">
        <v>169</v>
      </c>
      <c r="E15" s="26">
        <v>80</v>
      </c>
      <c r="F15" s="27">
        <f xml:space="preserve"> POWER(2,10)</f>
        <v>1024</v>
      </c>
      <c r="G15" s="27" t="s">
        <v>155</v>
      </c>
      <c r="H15" s="27" t="s">
        <v>157</v>
      </c>
      <c r="I15" s="1"/>
      <c r="J15" s="11" t="str">
        <f t="shared" si="10"/>
        <v>h4mod16</v>
      </c>
      <c r="K15" s="12">
        <v>4</v>
      </c>
      <c r="L15" s="12">
        <v>16</v>
      </c>
      <c r="M15" s="13">
        <f t="shared" si="11"/>
        <v>3221225472</v>
      </c>
      <c r="N15" s="99" t="str">
        <f t="shared" si="15"/>
        <v>/home/anthony.kostalvazque/polymult-1.4/polymult 201326592 1024 64 451947 h4mod16. /dev/shm/Class_Number_Tabulation/h4mod16 1 0 2 1 1 1 0 2 0 1 1 0 2 0 1</v>
      </c>
      <c r="O15" s="99"/>
      <c r="P15" s="99"/>
      <c r="Q15" s="79" t="str">
        <f t="shared" si="16"/>
        <v>mpirun /home/anthony.kostalvazque/clgrp-1.3_NEW/clgrp 3221225472 1024 4 16 h4mod16/h4mod16. /dev/shm/Class_Number_Tabulation</v>
      </c>
      <c r="R15" s="15">
        <f t="shared" si="12"/>
        <v>6</v>
      </c>
      <c r="S15" s="15">
        <f t="shared" si="17"/>
        <v>3145728</v>
      </c>
      <c r="T15" s="1"/>
      <c r="U15" s="16">
        <f t="shared" si="13"/>
        <v>201326592</v>
      </c>
      <c r="V15">
        <f xml:space="preserve"> POWER(2,6)</f>
        <v>64</v>
      </c>
      <c r="W15">
        <f t="shared" si="14"/>
        <v>451947</v>
      </c>
      <c r="X15" s="94"/>
      <c r="Y15" s="94"/>
      <c r="Z15" s="94"/>
      <c r="AA15" s="94"/>
      <c r="AB15" s="94"/>
      <c r="BI15" s="1"/>
    </row>
    <row r="16" spans="1:62">
      <c r="A16" s="106">
        <f t="shared" si="9"/>
        <v>12884901888</v>
      </c>
      <c r="B16" s="107"/>
      <c r="C16" s="108"/>
      <c r="D16" s="25" t="s">
        <v>169</v>
      </c>
      <c r="E16" s="26">
        <v>80</v>
      </c>
      <c r="F16" s="27">
        <f xml:space="preserve"> POWER(2,11)</f>
        <v>2048</v>
      </c>
      <c r="G16" s="27" t="s">
        <v>155</v>
      </c>
      <c r="H16" s="27" t="s">
        <v>157</v>
      </c>
      <c r="I16" s="1"/>
      <c r="J16" s="11" t="str">
        <f t="shared" si="10"/>
        <v>h4mod16</v>
      </c>
      <c r="K16" s="12">
        <v>4</v>
      </c>
      <c r="L16" s="12">
        <v>16</v>
      </c>
      <c r="M16" s="13">
        <f t="shared" si="11"/>
        <v>12884901888</v>
      </c>
      <c r="N16" s="99" t="str">
        <f xml:space="preserve"> "time(" &amp; G16 &amp; U16 &amp;" " &amp;F16 &amp;" " &amp; V16 &amp;" " &amp; W16 &amp;" " &amp; J16 &amp;". " &amp; D16 &amp; "/" &amp; J16 &amp;" " &amp;$Z$13&amp;" " &amp; $AA$14&amp;" " &amp; $AB$14 &amp; ")2&gt;&gt;polymult_" &amp; J16 &amp;"_to_" &amp; M16 &amp; "_time"</f>
        <v>time(/home/anthony.kostalvazque/polymult-1.4/polymult 805306368 2048 128 986455 h4mod16. /dev/shm/Class_Number_Tabulation/h4mod16 1 0 2 1 1 1 0 2 0 1 1 0 2 0 1)2&gt;&gt;polymult_h4mod16_to_12884901888_time</v>
      </c>
      <c r="O16" s="99"/>
      <c r="P16" s="99"/>
      <c r="Q16" s="79" t="str">
        <f xml:space="preserve"> "time(" &amp;  "mpirun" &amp; H16 &amp;M16 &amp;" " &amp;F16 &amp;" " &amp;K16 &amp;" " &amp;L16 &amp;" " &amp;J16 &amp; "/" &amp;J16 &amp;". " &amp;D$12 &amp; ")2&gt;&gt;clgrp_" &amp; J16 &amp;"_to_" &amp; M16 &amp; "_time"</f>
        <v>time(mpirun /home/anthony.kostalvazque/clgrp-1.3_NEW/clgrp 12884901888 2048 4 16 h4mod16/h4mod16. /dev/shm/Class_Number_Tabulation)2&gt;&gt;clgrp_h4mod16_to_12884901888_time</v>
      </c>
      <c r="R16" s="15">
        <f t="shared" si="12"/>
        <v>6</v>
      </c>
      <c r="S16" s="15">
        <f t="shared" si="17"/>
        <v>6291456</v>
      </c>
      <c r="T16" s="1"/>
      <c r="U16" s="16">
        <f t="shared" si="13"/>
        <v>805306368</v>
      </c>
      <c r="V16">
        <f xml:space="preserve"> POWER(2,7)</f>
        <v>128</v>
      </c>
      <c r="W16">
        <f t="shared" si="14"/>
        <v>986455</v>
      </c>
      <c r="X16" s="94"/>
      <c r="Y16" s="94"/>
      <c r="Z16" s="94"/>
      <c r="AA16" s="94"/>
      <c r="AB16" s="94"/>
      <c r="BI16" s="1"/>
    </row>
    <row r="17" spans="1:62">
      <c r="A17" s="124">
        <f t="shared" si="9"/>
        <v>51539607552</v>
      </c>
      <c r="B17" s="125"/>
      <c r="C17" s="126"/>
      <c r="D17" s="25" t="s">
        <v>169</v>
      </c>
      <c r="E17" s="26">
        <v>80</v>
      </c>
      <c r="F17" s="27">
        <f xml:space="preserve"> POWER(2,11)</f>
        <v>2048</v>
      </c>
      <c r="G17" s="27" t="s">
        <v>155</v>
      </c>
      <c r="H17" s="27" t="s">
        <v>157</v>
      </c>
      <c r="I17" s="1"/>
      <c r="J17" s="11" t="str">
        <f t="shared" si="10"/>
        <v>h4mod16</v>
      </c>
      <c r="K17" s="12">
        <v>4</v>
      </c>
      <c r="L17" s="12">
        <v>16</v>
      </c>
      <c r="M17" s="13">
        <f t="shared" si="11"/>
        <v>51539607552</v>
      </c>
      <c r="N17" s="99" t="str">
        <f xml:space="preserve"> "time(" &amp; G17 &amp; U17 &amp;" " &amp;F17 &amp;" " &amp; V17 &amp;" " &amp; W17 &amp;" " &amp; J17 &amp;". " &amp; D17 &amp; "/" &amp; J17 &amp;" " &amp;$Z$13&amp;" " &amp; $AA$14&amp;" " &amp; $AB$14 &amp; ")2&gt;&gt;polymult_" &amp; J17 &amp;"_to_" &amp; M17 &amp; "_time"</f>
        <v>time(/home/anthony.kostalvazque/polymult-1.4/polymult 3221225472 2048 1024 2111286 h4mod16. /dev/shm/Class_Number_Tabulation/h4mod16 1 0 2 1 1 1 0 2 0 1 1 0 2 0 1)2&gt;&gt;polymult_h4mod16_to_51539607552_time</v>
      </c>
      <c r="O17" s="99"/>
      <c r="P17" s="99"/>
      <c r="Q17" s="79" t="str">
        <f xml:space="preserve"> "time(" &amp;  "mpirun" &amp; H17 &amp;M17 &amp;" " &amp;F17 &amp;" " &amp;K17 &amp;" " &amp;L17 &amp;" " &amp;J17 &amp; "/" &amp;J17 &amp;". " &amp;D$12 &amp; ")2&gt;&gt;clgrp_" &amp; J17 &amp;"_to_" &amp; M17 &amp; "_time"</f>
        <v>time(mpirun /home/anthony.kostalvazque/clgrp-1.3_NEW/clgrp 51539607552 2048 4 16 h4mod16/h4mod16. /dev/shm/Class_Number_Tabulation)2&gt;&gt;clgrp_h4mod16_to_51539607552_time</v>
      </c>
      <c r="R17" s="15">
        <f t="shared" si="12"/>
        <v>3</v>
      </c>
      <c r="S17" s="15">
        <f t="shared" si="17"/>
        <v>3145728</v>
      </c>
      <c r="T17" s="1"/>
      <c r="U17" s="16">
        <f t="shared" si="13"/>
        <v>3221225472</v>
      </c>
      <c r="V17">
        <f xml:space="preserve"> POWER(2,10)</f>
        <v>1024</v>
      </c>
      <c r="W17">
        <f t="shared" si="14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1"/>
      <c r="BJ19" s="43" t="s">
        <v>139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5" t="s">
        <v>16</v>
      </c>
      <c r="S20" s="77" t="s">
        <v>161</v>
      </c>
      <c r="T20" s="1"/>
      <c r="U20" s="8" t="s">
        <v>42</v>
      </c>
      <c r="V20" s="73" t="s">
        <v>18</v>
      </c>
      <c r="W20" s="73" t="s">
        <v>19</v>
      </c>
      <c r="X20" s="73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1"/>
      <c r="BJ20" t="str">
        <f xml:space="preserve"> "rm -r " &amp;D12</f>
        <v>rm -r /dev/shm/Class_Number_Tabulation</v>
      </c>
    </row>
    <row r="21" spans="1:62" ht="18">
      <c r="A21" s="103">
        <f t="shared" ref="A21:A26" si="18">A4</f>
        <v>50331648</v>
      </c>
      <c r="B21" s="104"/>
      <c r="C21" s="105"/>
      <c r="D21" s="106" t="str">
        <f xml:space="preserve"> " /home/anthony.kostalvazque/clgrp-1.3_NEW/verify " &amp;A21 &amp; " "&amp;F12 &amp; " " &amp;D12</f>
        <v xml:space="preserve"> /home/anthony.kostalvazque/clgrp-1.3_NEW/verify 50331648 128 /dev/shm/Class_Number_Tabulation</v>
      </c>
      <c r="E21" s="107"/>
      <c r="F21" s="107"/>
      <c r="G21" s="107"/>
      <c r="H21" s="108"/>
      <c r="I21" s="1"/>
      <c r="J21" s="11" t="str">
        <f t="shared" ref="J21:J26" si="19" xml:space="preserve"> "h" &amp;K21 &amp; "mod" &amp;L21</f>
        <v>h3mod8</v>
      </c>
      <c r="K21" s="12">
        <v>3</v>
      </c>
      <c r="L21" s="12">
        <v>8</v>
      </c>
      <c r="M21" s="13">
        <f t="shared" ref="M21:M26" si="20" xml:space="preserve"> A4</f>
        <v>50331648</v>
      </c>
      <c r="N21" s="99" t="str">
        <f xml:space="preserve"> G12 &amp; U21 &amp;" " &amp;F12 &amp;" " &amp; V21 &amp;" " &amp; W21 &amp;" " &amp; J21 &amp;". " &amp; D12 &amp; "/" &amp; J21 &amp;" " &amp;$Z$22&amp;" " &amp; $AA$22&amp;" " &amp; $AB$22</f>
        <v>/home/anthony.kostalvazque/polymult-1.4/polymult 6291456 128 8 80315 h3mod8. /dev/shm/Class_Number_Tabulation/h3mod8 1 0 1 1 1 1 0 1 1 1 1 0 1 1 1</v>
      </c>
      <c r="O21" s="99"/>
      <c r="P21" s="99"/>
      <c r="Q21" s="74" t="str">
        <f xml:space="preserve"> "mpirun" &amp; H12 &amp;M21 &amp;" " &amp;F12 &amp;" " &amp;K21 &amp;" " &amp;L21 &amp;" " &amp;J21 &amp; "/" &amp;J21 &amp;". " &amp;D$12</f>
        <v>mpirun /home/anthony.kostalvazque/clgrp-1.3_NEW/clgrp 50331648 128 3 8 h3mod8/h3mod8. /dev/shm/Class_Number_Tabulation</v>
      </c>
      <c r="R21" s="15">
        <f t="shared" ref="R21:R26" si="21" xml:space="preserve"> (U21 / (F12*V21))/512</f>
        <v>12</v>
      </c>
      <c r="S21" s="15">
        <f xml:space="preserve"> U21 / V21</f>
        <v>786432</v>
      </c>
      <c r="T21" s="1"/>
      <c r="U21" s="16">
        <f t="shared" ref="U21:U26" si="22" xml:space="preserve"> M21 / 8</f>
        <v>6291456</v>
      </c>
      <c r="V21">
        <f xml:space="preserve"> POWER(2,3)</f>
        <v>8</v>
      </c>
      <c r="W21">
        <f t="shared" ref="W21:W25" si="23" xml:space="preserve"> FLOOR(((F4)*(1/PI())*(SQRT(M21))*(($G$7*LN(M21))+($H$7))),1)</f>
        <v>80315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  <c r="BJ21" t="str">
        <f xml:space="preserve"> "cp -R /home/anthony.kostalvazque/Class_Number_Tabulation /dev/shm"</f>
        <v>cp -R /home/anthony.kostalvazque/Class_Number_Tabulation /dev/shm</v>
      </c>
    </row>
    <row r="22" spans="1:62">
      <c r="A22" s="103">
        <f t="shared" si="18"/>
        <v>201326592</v>
      </c>
      <c r="B22" s="104"/>
      <c r="C22" s="105"/>
      <c r="D22" s="106" t="str">
        <f t="shared" ref="D22:D24" si="24" xml:space="preserve"> " /home/anthony.kostalvazque/clgrp-1.3_NEW/verify " &amp;A22 &amp; " "&amp;F13 &amp; " " &amp;D13</f>
        <v xml:space="preserve"> /home/anthony.kostalvazque/clgrp-1.3_NEW/verify 201326592 256 /dev/shm/Class_Number_Tabulation</v>
      </c>
      <c r="E22" s="107"/>
      <c r="F22" s="107"/>
      <c r="G22" s="107"/>
      <c r="H22" s="108"/>
      <c r="I22" s="1"/>
      <c r="J22" s="11" t="str">
        <f t="shared" si="19"/>
        <v>h3mod8</v>
      </c>
      <c r="K22" s="12">
        <v>3</v>
      </c>
      <c r="L22" s="12">
        <v>8</v>
      </c>
      <c r="M22" s="13">
        <f t="shared" si="20"/>
        <v>201326592</v>
      </c>
      <c r="N22" s="99" t="str">
        <f t="shared" ref="N22:N24" si="25" xml:space="preserve"> G13 &amp; U22 &amp;" " &amp;F13 &amp;" " &amp; V22 &amp;" " &amp; W22 &amp;" " &amp; J22 &amp;". " &amp; D13 &amp; "/" &amp; J22 &amp;" " &amp;$Z$22&amp;" " &amp; $AA$22&amp;" " &amp; $AB$22</f>
        <v>/home/anthony.kostalvazque/polymult-1.4/polymult 25165824 256 16 178000 h3mod8. /dev/shm/Class_Number_Tabulation/h3mod8 1 0 1 1 1 1 0 1 1 1 1 0 1 1 1</v>
      </c>
      <c r="O22" s="99"/>
      <c r="P22" s="99"/>
      <c r="Q22" s="79" t="str">
        <f t="shared" ref="Q22:Q24" si="26" xml:space="preserve"> "mpirun" &amp; H13 &amp;M22 &amp;" " &amp;F13 &amp;" " &amp;K22 &amp;" " &amp;L22 &amp;" " &amp;J22 &amp; "/" &amp;J22 &amp;". " &amp;D$12</f>
        <v>mpirun /home/anthony.kostalvazque/clgrp-1.3_NEW/clgrp 201326592 256 3 8 h3mod8/h3mod8. /dev/shm/Class_Number_Tabulation</v>
      </c>
      <c r="R22" s="15">
        <f t="shared" si="21"/>
        <v>12</v>
      </c>
      <c r="S22" s="15">
        <f t="shared" ref="S22:S26" si="27" xml:space="preserve"> U22 / V22</f>
        <v>1572864</v>
      </c>
      <c r="T22" s="1"/>
      <c r="U22" s="16">
        <f t="shared" si="22"/>
        <v>25165824</v>
      </c>
      <c r="V22">
        <f xml:space="preserve"> POWER(2,4)</f>
        <v>16</v>
      </c>
      <c r="W22">
        <f t="shared" si="23"/>
        <v>178000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</row>
    <row r="23" spans="1:62">
      <c r="A23" s="103">
        <f t="shared" si="18"/>
        <v>805306368</v>
      </c>
      <c r="B23" s="104"/>
      <c r="C23" s="105"/>
      <c r="D23" s="106" t="str">
        <f t="shared" si="24"/>
        <v xml:space="preserve"> /home/anthony.kostalvazque/clgrp-1.3_NEW/verify 805306368 512 /dev/shm/Class_Number_Tabulation</v>
      </c>
      <c r="E23" s="107"/>
      <c r="F23" s="107"/>
      <c r="G23" s="107"/>
      <c r="H23" s="108"/>
      <c r="I23" s="1"/>
      <c r="J23" s="11" t="str">
        <f t="shared" si="19"/>
        <v>h3mod8</v>
      </c>
      <c r="K23" s="12">
        <v>3</v>
      </c>
      <c r="L23" s="12">
        <v>8</v>
      </c>
      <c r="M23" s="13">
        <f t="shared" si="20"/>
        <v>805306368</v>
      </c>
      <c r="N23" s="99" t="str">
        <f t="shared" si="25"/>
        <v>/home/anthony.kostalvazque/polymult-1.4/polymult 100663296 512 32 389776 h3mod8. /dev/shm/Class_Number_Tabulation/h3mod8 1 0 1 1 1 1 0 1 1 1 1 0 1 1 1</v>
      </c>
      <c r="O23" s="99"/>
      <c r="P23" s="99"/>
      <c r="Q23" s="79" t="str">
        <f t="shared" si="26"/>
        <v>mpirun /home/anthony.kostalvazque/clgrp-1.3_NEW/clgrp 805306368 512 3 8 h3mod8/h3mod8. /dev/shm/Class_Number_Tabulation</v>
      </c>
      <c r="R23" s="15">
        <f t="shared" si="21"/>
        <v>12</v>
      </c>
      <c r="S23" s="15">
        <f t="shared" si="27"/>
        <v>3145728</v>
      </c>
      <c r="T23" s="1"/>
      <c r="U23" s="16">
        <f t="shared" si="22"/>
        <v>100663296</v>
      </c>
      <c r="V23">
        <f xml:space="preserve"> POWER(2,5)</f>
        <v>32</v>
      </c>
      <c r="W23">
        <f t="shared" si="23"/>
        <v>389776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</row>
    <row r="24" spans="1:62">
      <c r="A24" s="103">
        <f t="shared" si="18"/>
        <v>3221225472</v>
      </c>
      <c r="B24" s="104"/>
      <c r="C24" s="105"/>
      <c r="D24" s="106" t="str">
        <f t="shared" si="24"/>
        <v xml:space="preserve"> /home/anthony.kostalvazque/clgrp-1.3_NEW/verify 3221225472 1024 /dev/shm/Class_Number_Tabulation</v>
      </c>
      <c r="E24" s="107"/>
      <c r="F24" s="107"/>
      <c r="G24" s="107"/>
      <c r="H24" s="108"/>
      <c r="I24" s="1"/>
      <c r="J24" s="11" t="str">
        <f t="shared" si="19"/>
        <v>h3mod8</v>
      </c>
      <c r="K24" s="12">
        <v>3</v>
      </c>
      <c r="L24" s="12">
        <v>8</v>
      </c>
      <c r="M24" s="13">
        <f t="shared" si="20"/>
        <v>3221225472</v>
      </c>
      <c r="N24" s="99" t="str">
        <f t="shared" si="25"/>
        <v>/home/anthony.kostalvazque/polymult-1.4/polymult 402653184 1024 64 853154 h3mod8. /dev/shm/Class_Number_Tabulation/h3mod8 1 0 1 1 1 1 0 1 1 1 1 0 1 1 1</v>
      </c>
      <c r="O24" s="99"/>
      <c r="P24" s="99"/>
      <c r="Q24" s="79" t="str">
        <f t="shared" si="26"/>
        <v>mpirun /home/anthony.kostalvazque/clgrp-1.3_NEW/clgrp 3221225472 1024 3 8 h3mod8/h3mod8. /dev/shm/Class_Number_Tabulation</v>
      </c>
      <c r="R24" s="15">
        <f t="shared" si="21"/>
        <v>12</v>
      </c>
      <c r="S24" s="15">
        <f t="shared" si="27"/>
        <v>6291456</v>
      </c>
      <c r="T24" s="1"/>
      <c r="U24" s="16">
        <f t="shared" si="22"/>
        <v>402653184</v>
      </c>
      <c r="V24">
        <f xml:space="preserve"> POWER(2,6)</f>
        <v>64</v>
      </c>
      <c r="W24">
        <f t="shared" si="23"/>
        <v>853154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</row>
    <row r="25" spans="1:62">
      <c r="A25" s="103">
        <f t="shared" si="18"/>
        <v>12884901888</v>
      </c>
      <c r="B25" s="104"/>
      <c r="C25" s="105"/>
      <c r="D25" s="106" t="str">
        <f t="shared" ref="D25:D26" si="28" xml:space="preserve"> "time(" &amp;  " /home/anthony.kostalvazque/clgrp-1.3_NEW/verify " &amp;A25 &amp; " "&amp;F16 &amp; " " &amp;D16 &amp; ")2&gt;&gt;verify_" &amp;"_to_" &amp; A25 &amp; "_time"</f>
        <v>time( /home/anthony.kostalvazque/clgrp-1.3_NEW/verify 12884901888 2048 /dev/shm/Class_Number_Tabulation)2&gt;&gt;verify__to_12884901888_time</v>
      </c>
      <c r="E25" s="107"/>
      <c r="F25" s="107"/>
      <c r="G25" s="107"/>
      <c r="H25" s="108"/>
      <c r="I25" s="1"/>
      <c r="J25" s="11" t="str">
        <f t="shared" si="19"/>
        <v>h3mod8</v>
      </c>
      <c r="K25" s="12">
        <v>3</v>
      </c>
      <c r="L25" s="12">
        <v>8</v>
      </c>
      <c r="M25" s="13">
        <f t="shared" si="20"/>
        <v>12884901888</v>
      </c>
      <c r="N25" s="99" t="str">
        <f xml:space="preserve"> "time(" &amp; G16 &amp; U25 &amp;" " &amp;F16 &amp;" " &amp; V25 &amp;" " &amp; W25 &amp;" " &amp; J25 &amp;". " &amp; D16 &amp; "/" &amp; J25 &amp;" " &amp;$Z$22&amp;" " &amp; $AA$22&amp;" " &amp; $AB$22 &amp; ")2&gt;&gt;polymult_" &amp; J25 &amp;"_to_" &amp; M25 &amp; "_time"</f>
        <v>time(/home/anthony.kostalvazque/polymult-1.4/polymult 1610612736 2048 128 1868048 h3mod8. /dev/shm/Class_Number_Tabulation/h3mod8 1 0 1 1 1 1 0 1 1 1 1 0 1 1 1)2&gt;&gt;polymult_h3mod8_to_12884901888_time</v>
      </c>
      <c r="O25" s="99"/>
      <c r="P25" s="99"/>
      <c r="Q25" s="79" t="str">
        <f xml:space="preserve"> "time(" &amp;  "mpirun" &amp; H16 &amp;M25 &amp;" " &amp;F16 &amp;" " &amp;K25 &amp;" " &amp;L25 &amp;" " &amp;J25 &amp; "/" &amp;J25 &amp;". " &amp;D$12 &amp; ")2&gt;&gt;clgrp_" &amp; J25 &amp;"_to_" &amp; M25 &amp; "_time"</f>
        <v>time(mpirun /home/anthony.kostalvazque/clgrp-1.3_NEW/clgrp 12884901888 2048 3 8 h3mod8/h3mod8. /dev/shm/Class_Number_Tabulation)2&gt;&gt;clgrp_h3mod8_to_12884901888_time</v>
      </c>
      <c r="R25" s="15">
        <f t="shared" si="21"/>
        <v>12</v>
      </c>
      <c r="S25" s="15">
        <f t="shared" si="27"/>
        <v>12582912</v>
      </c>
      <c r="T25" s="1"/>
      <c r="U25" s="16">
        <f t="shared" si="22"/>
        <v>1610612736</v>
      </c>
      <c r="V25">
        <f xml:space="preserve"> POWER(2,7)</f>
        <v>128</v>
      </c>
      <c r="W25">
        <f t="shared" si="23"/>
        <v>1868048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</row>
    <row r="26" spans="1:62">
      <c r="A26" s="109">
        <f t="shared" si="18"/>
        <v>51539607552</v>
      </c>
      <c r="B26" s="110"/>
      <c r="C26" s="111"/>
      <c r="D26" s="106" t="str">
        <f t="shared" si="28"/>
        <v>time( /home/anthony.kostalvazque/clgrp-1.3_NEW/verify 51539607552 2048 /dev/shm/Class_Number_Tabulation)2&gt;&gt;verify__to_51539607552_time</v>
      </c>
      <c r="E26" s="107"/>
      <c r="F26" s="107"/>
      <c r="G26" s="107"/>
      <c r="H26" s="108"/>
      <c r="I26" s="1"/>
      <c r="J26" s="11" t="str">
        <f t="shared" si="19"/>
        <v>h3mod8</v>
      </c>
      <c r="K26" s="12">
        <v>3</v>
      </c>
      <c r="L26" s="12">
        <v>8</v>
      </c>
      <c r="M26" s="13">
        <f t="shared" si="20"/>
        <v>51539607552</v>
      </c>
      <c r="N26" s="99" t="str">
        <f xml:space="preserve"> "time(" &amp; G17 &amp; U26 &amp;" " &amp;F17 &amp;" " &amp; V26 &amp;" " &amp; W26 &amp;" " &amp; J26 &amp;". " &amp; D17 &amp; "/" &amp; J26 &amp;" " &amp;$Z$22&amp;" " &amp; $AA$22&amp;" " &amp; $AB$22 &amp; ")2&gt;&gt;polymult_" &amp; J26 &amp;"_to_" &amp; M26 &amp; "_time"</f>
        <v>time(/home/anthony.kostalvazque/polymult-1.4/polymult 6442450944 2048 2048 4009464 h3mod8. /dev/shm/Class_Number_Tabulation/h3mod8 1 0 1 1 1 1 0 1 1 1 1 0 1 1 1)2&gt;&gt;polymult_h3mod8_to_51539607552_time</v>
      </c>
      <c r="O26" s="99"/>
      <c r="P26" s="99"/>
      <c r="Q26" s="79" t="str">
        <f xml:space="preserve"> "time(" &amp;  "mpirun" &amp; H17 &amp;M26 &amp;" " &amp;F17 &amp;" " &amp;K26 &amp;" " &amp;L26 &amp;" " &amp;J26 &amp; "/" &amp;J26 &amp;". " &amp;D$12 &amp; ")2&gt;&gt;clgrp_" &amp; J26 &amp;"_to_" &amp; M26 &amp; "_time"</f>
        <v>time(mpirun /home/anthony.kostalvazque/clgrp-1.3_NEW/clgrp 51539607552 2048 3 8 h3mod8/h3mod8. /dev/shm/Class_Number_Tabulation)2&gt;&gt;clgrp_h3mod8_to_51539607552_time</v>
      </c>
      <c r="R26" s="15">
        <f t="shared" si="21"/>
        <v>3</v>
      </c>
      <c r="S26" s="15">
        <f t="shared" si="27"/>
        <v>3145728</v>
      </c>
      <c r="T26" s="1"/>
      <c r="U26" s="16">
        <f t="shared" si="22"/>
        <v>6442450944</v>
      </c>
      <c r="V26">
        <f xml:space="preserve"> POWER(2,11)</f>
        <v>2048</v>
      </c>
      <c r="W26">
        <f xml:space="preserve"> FLOOR(((F9)*(1/PI())*(SQRT(M26))*(($G$7*LN(M26))+($H$7))),1)</f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 t="s">
        <v>168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1"/>
      <c r="BJ28" s="28"/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5" t="s">
        <v>16</v>
      </c>
      <c r="S29" s="77" t="s">
        <v>161</v>
      </c>
      <c r="T29" s="1"/>
      <c r="U29" s="8" t="s">
        <v>46</v>
      </c>
      <c r="V29" s="73" t="s">
        <v>18</v>
      </c>
      <c r="W29" s="73" t="s">
        <v>19</v>
      </c>
      <c r="X29" s="73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1"/>
    </row>
    <row r="30" spans="1:62" ht="15" customHeight="1">
      <c r="I30" s="1"/>
      <c r="J30" s="11" t="str">
        <f t="shared" ref="J30:J35" si="29" xml:space="preserve"> "h" &amp;K30 &amp; "mod" &amp;L30</f>
        <v>h7mod24</v>
      </c>
      <c r="K30" s="12">
        <v>7</v>
      </c>
      <c r="L30" s="12">
        <v>24</v>
      </c>
      <c r="M30" s="13">
        <f t="shared" ref="M30:M35" si="30" xml:space="preserve"> A4</f>
        <v>50331648</v>
      </c>
      <c r="N30" s="99" t="str">
        <f xml:space="preserve"> G12 &amp; U30 &amp;" " &amp;F12 &amp;" " &amp; V30 &amp;" " &amp; W30 &amp;" " &amp; J30 &amp;". " &amp; D12 &amp; "/" &amp; J30  &amp;" " &amp; $Z$31&amp;" " &amp; $AA$31&amp;" " &amp; $AB$31&amp;" " &amp; $AC$31 &amp;" " &amp;$AD$31 &amp;" " &amp;$AE$31&amp;" " &amp; $AF$31</f>
        <v>/home/anthony.kostalvazque/polymult-1.4/polymult 2097152 128 8 80315 h7mod24. /dev/shm/Class_Number_Tabulation/h7mod24 1 0 1 1 1 1 0 1 1 3 1 0 1 1 1 1 0 4 1 3 1 0 4 0 1 2 1 4 2 3 1 0 4 1 1</v>
      </c>
      <c r="O30" s="99"/>
      <c r="P30" s="99"/>
      <c r="Q30" s="74" t="str">
        <f xml:space="preserve"> "mpirun" &amp; H12 &amp;M30 &amp;" " &amp;F12 &amp;" " &amp;K30 &amp;" " &amp;L30 &amp;" " &amp;J30 &amp; "/" &amp;J30 &amp;". " &amp;D$12</f>
        <v>mpirun /home/anthony.kostalvazque/clgrp-1.3_NEW/clgrp 50331648 128 7 24 h7mod24/h7mod24. /dev/shm/Class_Number_Tabulation</v>
      </c>
      <c r="R30" s="15">
        <f t="shared" ref="R30:R35" si="31" xml:space="preserve"> (U30 / (F12*V30))/512</f>
        <v>4</v>
      </c>
      <c r="S30" s="15">
        <f xml:space="preserve"> U30 / V30</f>
        <v>262144</v>
      </c>
      <c r="T30" s="1"/>
      <c r="U30" s="16">
        <f t="shared" ref="U30:U35" si="32" xml:space="preserve"> M30 / 24</f>
        <v>2097152</v>
      </c>
      <c r="V30">
        <f xml:space="preserve"> POWER(2,3)</f>
        <v>8</v>
      </c>
      <c r="W30">
        <f t="shared" ref="W30:W35" si="33" xml:space="preserve"> FLOOR(((F4)*(1/PI())*(SQRT(M30))*(($G$7*LN(M30))+($H$7))),1)</f>
        <v>80315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9"/>
        <v>h7mod24</v>
      </c>
      <c r="K31" s="12">
        <v>7</v>
      </c>
      <c r="L31" s="12">
        <v>24</v>
      </c>
      <c r="M31" s="13">
        <f t="shared" si="30"/>
        <v>201326592</v>
      </c>
      <c r="N31" s="99" t="str">
        <f t="shared" ref="N31:N33" si="34" xml:space="preserve"> G13 &amp; U31 &amp;" " &amp;F13 &amp;" " &amp; V31 &amp;" " &amp; W31 &amp;" " &amp; J31 &amp;". " &amp; D13 &amp; "/" &amp; J31  &amp;" " &amp; $Z$31&amp;" " &amp; $AA$31&amp;" " &amp; $AB$31&amp;" " &amp; $AC$31 &amp;" " &amp;$AD$31 &amp;" " &amp;$AE$31&amp;" " &amp; $AF$31</f>
        <v>/home/anthony.kostalvazque/polymult-1.4/polymult 8388608 256 16 178000 h7mod24. /dev/shm/Class_Number_Tabulation/h7mod24 1 0 1 1 1 1 0 1 1 3 1 0 1 1 1 1 0 4 1 3 1 0 4 0 1 2 1 4 2 3 1 0 4 1 1</v>
      </c>
      <c r="O31" s="99"/>
      <c r="P31" s="99"/>
      <c r="Q31" s="79" t="str">
        <f t="shared" ref="Q31:Q33" si="35" xml:space="preserve"> "mpirun" &amp; H13 &amp;M31 &amp;" " &amp;F13 &amp;" " &amp;K31 &amp;" " &amp;L31 &amp;" " &amp;J31 &amp; "/" &amp;J31 &amp;". " &amp;D$12</f>
        <v>mpirun /home/anthony.kostalvazque/clgrp-1.3_NEW/clgrp 201326592 256 7 24 h7mod24/h7mod24. /dev/shm/Class_Number_Tabulation</v>
      </c>
      <c r="R31" s="15">
        <f t="shared" si="31"/>
        <v>4</v>
      </c>
      <c r="S31" s="15">
        <f t="shared" ref="S31:S35" si="36" xml:space="preserve"> U31 / V31</f>
        <v>524288</v>
      </c>
      <c r="T31" s="1"/>
      <c r="U31" s="16">
        <f t="shared" si="32"/>
        <v>8388608</v>
      </c>
      <c r="V31">
        <f xml:space="preserve"> POWER(2,4)</f>
        <v>16</v>
      </c>
      <c r="W31">
        <f t="shared" si="33"/>
        <v>178000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29"/>
        <v>h7mod24</v>
      </c>
      <c r="K32" s="12">
        <v>7</v>
      </c>
      <c r="L32" s="12">
        <v>24</v>
      </c>
      <c r="M32" s="13">
        <f t="shared" si="30"/>
        <v>805306368</v>
      </c>
      <c r="N32" s="99" t="str">
        <f t="shared" si="34"/>
        <v>/home/anthony.kostalvazque/polymult-1.4/polymult 33554432 512 32 389776 h7mod24. /dev/shm/Class_Number_Tabulation/h7mod24 1 0 1 1 1 1 0 1 1 3 1 0 1 1 1 1 0 4 1 3 1 0 4 0 1 2 1 4 2 3 1 0 4 1 1</v>
      </c>
      <c r="O32" s="99"/>
      <c r="P32" s="99"/>
      <c r="Q32" s="79" t="str">
        <f t="shared" si="35"/>
        <v>mpirun /home/anthony.kostalvazque/clgrp-1.3_NEW/clgrp 805306368 512 7 24 h7mod24/h7mod24. /dev/shm/Class_Number_Tabulation</v>
      </c>
      <c r="R32" s="15">
        <f t="shared" si="31"/>
        <v>4</v>
      </c>
      <c r="S32" s="15">
        <f t="shared" si="36"/>
        <v>1048576</v>
      </c>
      <c r="T32" s="1"/>
      <c r="U32" s="16">
        <f t="shared" si="32"/>
        <v>33554432</v>
      </c>
      <c r="V32">
        <f xml:space="preserve"> POWER(2,5)</f>
        <v>32</v>
      </c>
      <c r="W32">
        <f t="shared" si="33"/>
        <v>389776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29"/>
        <v>h7mod24</v>
      </c>
      <c r="K33" s="12">
        <v>7</v>
      </c>
      <c r="L33" s="12">
        <v>24</v>
      </c>
      <c r="M33" s="13">
        <f t="shared" si="30"/>
        <v>3221225472</v>
      </c>
      <c r="N33" s="99" t="str">
        <f t="shared" si="34"/>
        <v>/home/anthony.kostalvazque/polymult-1.4/polymult 134217728 1024 64 853154 h7mod24. /dev/shm/Class_Number_Tabulation/h7mod24 1 0 1 1 1 1 0 1 1 3 1 0 1 1 1 1 0 4 1 3 1 0 4 0 1 2 1 4 2 3 1 0 4 1 1</v>
      </c>
      <c r="O33" s="99"/>
      <c r="P33" s="99"/>
      <c r="Q33" s="79" t="str">
        <f t="shared" si="35"/>
        <v>mpirun /home/anthony.kostalvazque/clgrp-1.3_NEW/clgrp 3221225472 1024 7 24 h7mod24/h7mod24. /dev/shm/Class_Number_Tabulation</v>
      </c>
      <c r="R33" s="15">
        <f t="shared" si="31"/>
        <v>4</v>
      </c>
      <c r="S33" s="15">
        <f t="shared" si="36"/>
        <v>2097152</v>
      </c>
      <c r="T33" s="1"/>
      <c r="U33" s="16">
        <f t="shared" si="32"/>
        <v>134217728</v>
      </c>
      <c r="V33">
        <f xml:space="preserve"> POWER(2,6)</f>
        <v>64</v>
      </c>
      <c r="W33">
        <f t="shared" si="33"/>
        <v>853154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 ht="15" customHeight="1">
      <c r="I34" s="1"/>
      <c r="J34" s="11" t="str">
        <f t="shared" si="29"/>
        <v>h7mod24</v>
      </c>
      <c r="K34" s="12">
        <v>7</v>
      </c>
      <c r="L34" s="12">
        <v>24</v>
      </c>
      <c r="M34" s="13">
        <f t="shared" si="30"/>
        <v>12884901888</v>
      </c>
      <c r="N34" s="99" t="str">
        <f xml:space="preserve"> "time(" &amp; G16 &amp; U34 &amp;" " &amp;F16 &amp;" " &amp; V34 &amp;" " &amp; W34 &amp;" " &amp; J34 &amp;". " &amp; D16 &amp; "/" &amp; J34  &amp;" " &amp; $Z$31&amp;" " &amp; $AA$31&amp;" " &amp; $AB$31&amp;" " &amp; $AC$31 &amp;" " &amp;$AD$31 &amp;" " &amp;$AE$31&amp;" " &amp; $AF$31 &amp; ")2&gt;&gt;polymult_" &amp; J34 &amp;"_to_" &amp; M34 &amp; "_time"</f>
        <v>time(/home/anthony.kostalvazque/polymult-1.4/polymult 536870912 2048 128 1868048 h7mod24. /dev/shm/Class_Number_Tabulation/h7mod24 1 0 1 1 1 1 0 1 1 3 1 0 1 1 1 1 0 4 1 3 1 0 4 0 1 2 1 4 2 3 1 0 4 1 1)2&gt;&gt;polymult_h7mod24_to_12884901888_time</v>
      </c>
      <c r="O34" s="99"/>
      <c r="P34" s="99"/>
      <c r="Q34" s="79" t="str">
        <f xml:space="preserve"> "time(" &amp;  "mpirun" &amp; H16 &amp;M34 &amp;" " &amp;F16 &amp;" " &amp;K34 &amp;" " &amp;L34 &amp;" " &amp;J34 &amp; "/" &amp;J34 &amp;". " &amp;D$12 &amp; ")2&gt;&gt;clgrp_" &amp; J34 &amp;"_to_" &amp; M34 &amp; "_time"</f>
        <v>time(mpirun /home/anthony.kostalvazque/clgrp-1.3_NEW/clgrp 12884901888 2048 7 24 h7mod24/h7mod24. /dev/shm/Class_Number_Tabulation)2&gt;&gt;clgrp_h7mod24_to_12884901888_time</v>
      </c>
      <c r="R34" s="15">
        <f t="shared" si="31"/>
        <v>4</v>
      </c>
      <c r="S34" s="15">
        <f t="shared" si="36"/>
        <v>4194304</v>
      </c>
      <c r="T34" s="1"/>
      <c r="U34" s="16">
        <f t="shared" si="32"/>
        <v>536870912</v>
      </c>
      <c r="V34">
        <f xml:space="preserve"> POWER(2,7)</f>
        <v>128</v>
      </c>
      <c r="W34">
        <f t="shared" si="33"/>
        <v>1868048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15" customHeight="1">
      <c r="I35" s="1"/>
      <c r="J35" s="11" t="str">
        <f t="shared" si="29"/>
        <v>h7mod24</v>
      </c>
      <c r="K35" s="12">
        <v>7</v>
      </c>
      <c r="L35" s="12">
        <v>24</v>
      </c>
      <c r="M35" s="13">
        <f t="shared" si="30"/>
        <v>51539607552</v>
      </c>
      <c r="N35" s="99" t="str">
        <f xml:space="preserve"> "time(" &amp; G17 &amp; U35 &amp;" " &amp;F17 &amp;" " &amp; V35 &amp;" " &amp; W35 &amp;" " &amp; J35 &amp;". " &amp; D17 &amp; "/" &amp; J35  &amp;" " &amp; $Z$31&amp;" " &amp; $AA$31&amp;" " &amp; $AB$31&amp;" " &amp; $AC$31 &amp;" " &amp;$AD$31 &amp;" " &amp;$AE$31&amp;" " &amp; $AF$31 &amp; ")2&gt;&gt;polymult_" &amp; J35 &amp;"_to_" &amp; M35 &amp; "_time"</f>
        <v>time(/home/anthony.kostalvazque/polymult-1.4/polymult 2147483648 2048 1024 4009464 h7mod24. /dev/shm/Class_Number_Tabulation/h7mod24 1 0 1 1 1 1 0 1 1 3 1 0 1 1 1 1 0 4 1 3 1 0 4 0 1 2 1 4 2 3 1 0 4 1 1)2&gt;&gt;polymult_h7mod24_to_51539607552_time</v>
      </c>
      <c r="O35" s="99"/>
      <c r="P35" s="99"/>
      <c r="Q35" s="79" t="str">
        <f xml:space="preserve"> "time(" &amp;  "mpirun" &amp; H17 &amp;M35 &amp;" " &amp;F17 &amp;" " &amp;K35 &amp;" " &amp;L35 &amp;" " &amp;J35 &amp; "/" &amp;J35 &amp;". " &amp;D$12 &amp; ")2&gt;&gt;clgrp_" &amp; J35 &amp;"_to_" &amp; M35 &amp; "_time"</f>
        <v>time(mpirun /home/anthony.kostalvazque/clgrp-1.3_NEW/clgrp 51539607552 2048 7 24 h7mod24/h7mod24. /dev/shm/Class_Number_Tabulation)2&gt;&gt;clgrp_h7mod24_to_51539607552_time</v>
      </c>
      <c r="R35" s="15">
        <f t="shared" si="31"/>
        <v>2</v>
      </c>
      <c r="S35" s="15">
        <f t="shared" si="36"/>
        <v>2097152</v>
      </c>
      <c r="T35" s="1"/>
      <c r="U35" s="16">
        <f t="shared" si="32"/>
        <v>2147483648</v>
      </c>
      <c r="V35">
        <f xml:space="preserve"> POWER(2,10)</f>
        <v>1024</v>
      </c>
      <c r="W35">
        <f t="shared" si="33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5" t="s">
        <v>16</v>
      </c>
      <c r="S38" s="77" t="s">
        <v>161</v>
      </c>
      <c r="T38" s="1"/>
      <c r="U38" s="8" t="s">
        <v>59</v>
      </c>
      <c r="V38" s="73" t="s">
        <v>18</v>
      </c>
      <c r="W38" s="73" t="s">
        <v>19</v>
      </c>
      <c r="X38" s="73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1"/>
    </row>
    <row r="39" spans="9:61">
      <c r="I39" s="1"/>
      <c r="J39" s="11" t="str">
        <f t="shared" ref="J39:J44" si="37" xml:space="preserve"> "h" &amp;K39 &amp; "mod" &amp;L39</f>
        <v>h15mod24</v>
      </c>
      <c r="K39" s="12">
        <v>15</v>
      </c>
      <c r="L39" s="12">
        <v>24</v>
      </c>
      <c r="M39" s="13">
        <f t="shared" ref="M39:M44" si="38" xml:space="preserve"> A4</f>
        <v>50331648</v>
      </c>
      <c r="N39" s="144" t="str">
        <f xml:space="preserve">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/home/anthony.kostalvazque/polymult-1.4/polymult 2097152 128 8 80315 h15mod24. /dev/shm/Class_Number_Tabulation/h15mod24 1 0 1 1 1 1 0 3 1 1 1 0 1 1 1 1 1 12 1 1 1 0 4 0 1 1 0 12 0 1 1 0 4 1 1</v>
      </c>
      <c r="O39" s="145"/>
      <c r="P39" s="146"/>
      <c r="Q39" s="74" t="str">
        <f xml:space="preserve"> "mpirun" &amp; H12 &amp;M39 &amp;" " &amp;F12 &amp;" " &amp;K39 &amp;" " &amp;L39 &amp;" " &amp;J39 &amp; "/" &amp;J39 &amp;". " &amp;D$12</f>
        <v>mpirun /home/anthony.kostalvazque/clgrp-1.3_NEW/clgrp 50331648 128 15 24 h15mod24/h15mod24. /dev/shm/Class_Number_Tabulation</v>
      </c>
      <c r="R39" s="15">
        <f t="shared" ref="R39:R44" si="39" xml:space="preserve"> (U39 / (F12*V39))/512</f>
        <v>4</v>
      </c>
      <c r="S39" s="15">
        <f xml:space="preserve"> U39 / V39</f>
        <v>262144</v>
      </c>
      <c r="T39" s="1"/>
      <c r="U39" s="16">
        <f t="shared" ref="U39:U44" si="40" xml:space="preserve"> M39 / 24</f>
        <v>2097152</v>
      </c>
      <c r="V39">
        <f xml:space="preserve"> POWER(2,3)</f>
        <v>8</v>
      </c>
      <c r="W39">
        <f t="shared" ref="W39:W44" si="41" xml:space="preserve"> FLOOR(((F4)*(1/PI())*(SQRT(M39))*(($G$7*LN(M39))+($H$7))),1)</f>
        <v>80315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7"/>
        <v>h15mod24</v>
      </c>
      <c r="K40" s="12">
        <v>15</v>
      </c>
      <c r="L40" s="12">
        <v>24</v>
      </c>
      <c r="M40" s="13">
        <f t="shared" si="38"/>
        <v>201326592</v>
      </c>
      <c r="N40" s="144" t="str">
        <f t="shared" ref="N40:N42" si="42" xml:space="preserve"> G13 &amp; U40 &amp;" " &amp;F13 &amp;" " &amp; V40 &amp;" " &amp; W40 &amp;" " &amp; J40 &amp;". " &amp; D13 &amp; "/" &amp; J40 &amp;" " &amp; $Z$40&amp;" " &amp;  $AA$40&amp;" " &amp;  $AB$40&amp;" " &amp;  $AC$40&amp;" " &amp;  $AD$40&amp;" " &amp;  $AE$40&amp;" " &amp;  $AF$40</f>
        <v>/home/anthony.kostalvazque/polymult-1.4/polymult 8388608 256 16 178000 h15mod24. /dev/shm/Class_Number_Tabulation/h15mod24 1 0 1 1 1 1 0 3 1 1 1 0 1 1 1 1 1 12 1 1 1 0 4 0 1 1 0 12 0 1 1 0 4 1 1</v>
      </c>
      <c r="O40" s="145"/>
      <c r="P40" s="146"/>
      <c r="Q40" s="79" t="str">
        <f t="shared" ref="Q40:Q42" si="43" xml:space="preserve"> "mpirun" &amp; H13 &amp;M40 &amp;" " &amp;F13 &amp;" " &amp;K40 &amp;" " &amp;L40 &amp;" " &amp;J40 &amp; "/" &amp;J40 &amp;". " &amp;D$12</f>
        <v>mpirun /home/anthony.kostalvazque/clgrp-1.3_NEW/clgrp 201326592 256 15 24 h15mod24/h15mod24. /dev/shm/Class_Number_Tabulation</v>
      </c>
      <c r="R40" s="15">
        <f t="shared" si="39"/>
        <v>4</v>
      </c>
      <c r="S40" s="15">
        <f t="shared" ref="S40:S44" si="44" xml:space="preserve"> U40 / V40</f>
        <v>524288</v>
      </c>
      <c r="T40" s="1"/>
      <c r="U40" s="16">
        <f t="shared" si="40"/>
        <v>8388608</v>
      </c>
      <c r="V40">
        <f xml:space="preserve"> POWER(2,4)</f>
        <v>16</v>
      </c>
      <c r="W40">
        <f t="shared" si="41"/>
        <v>178000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7"/>
        <v>h15mod24</v>
      </c>
      <c r="K41" s="12">
        <v>15</v>
      </c>
      <c r="L41" s="12">
        <v>24</v>
      </c>
      <c r="M41" s="13">
        <f t="shared" si="38"/>
        <v>805306368</v>
      </c>
      <c r="N41" s="144" t="str">
        <f t="shared" si="42"/>
        <v>/home/anthony.kostalvazque/polymult-1.4/polymult 33554432 512 32 389776 h15mod24. /dev/shm/Class_Number_Tabulation/h15mod24 1 0 1 1 1 1 0 3 1 1 1 0 1 1 1 1 1 12 1 1 1 0 4 0 1 1 0 12 0 1 1 0 4 1 1</v>
      </c>
      <c r="O41" s="145"/>
      <c r="P41" s="146"/>
      <c r="Q41" s="79" t="str">
        <f t="shared" si="43"/>
        <v>mpirun /home/anthony.kostalvazque/clgrp-1.3_NEW/clgrp 805306368 512 15 24 h15mod24/h15mod24. /dev/shm/Class_Number_Tabulation</v>
      </c>
      <c r="R41" s="15">
        <f t="shared" si="39"/>
        <v>4</v>
      </c>
      <c r="S41" s="15">
        <f t="shared" si="44"/>
        <v>1048576</v>
      </c>
      <c r="T41" s="1"/>
      <c r="U41" s="16">
        <f t="shared" si="40"/>
        <v>33554432</v>
      </c>
      <c r="V41">
        <f xml:space="preserve"> POWER(2,5)</f>
        <v>32</v>
      </c>
      <c r="W41">
        <f t="shared" si="41"/>
        <v>389776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7"/>
        <v>h15mod24</v>
      </c>
      <c r="K42" s="12">
        <v>15</v>
      </c>
      <c r="L42" s="12">
        <v>24</v>
      </c>
      <c r="M42" s="13">
        <f t="shared" si="38"/>
        <v>3221225472</v>
      </c>
      <c r="N42" s="144" t="str">
        <f t="shared" si="42"/>
        <v>/home/anthony.kostalvazque/polymult-1.4/polymult 134217728 1024 64 853154 h15mod24. /dev/shm/Class_Number_Tabulation/h15mod24 1 0 1 1 1 1 0 3 1 1 1 0 1 1 1 1 1 12 1 1 1 0 4 0 1 1 0 12 0 1 1 0 4 1 1</v>
      </c>
      <c r="O42" s="145"/>
      <c r="P42" s="146"/>
      <c r="Q42" s="79" t="str">
        <f t="shared" si="43"/>
        <v>mpirun /home/anthony.kostalvazque/clgrp-1.3_NEW/clgrp 3221225472 1024 15 24 h15mod24/h15mod24. /dev/shm/Class_Number_Tabulation</v>
      </c>
      <c r="R42" s="15">
        <f t="shared" si="39"/>
        <v>4</v>
      </c>
      <c r="S42" s="15">
        <f t="shared" si="44"/>
        <v>2097152</v>
      </c>
      <c r="T42" s="1"/>
      <c r="U42" s="16">
        <f t="shared" si="40"/>
        <v>134217728</v>
      </c>
      <c r="V42">
        <f xml:space="preserve"> POWER(2,6)</f>
        <v>64</v>
      </c>
      <c r="W42">
        <f t="shared" si="41"/>
        <v>853154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7"/>
        <v>h15mod24</v>
      </c>
      <c r="K43" s="12">
        <v>15</v>
      </c>
      <c r="L43" s="12">
        <v>24</v>
      </c>
      <c r="M43" s="13">
        <f t="shared" si="38"/>
        <v>12884901888</v>
      </c>
      <c r="N43" s="144" t="str">
        <f xml:space="preserve"> "time(" &amp; G16 &amp; U43 &amp;" " &amp;F16 &amp;" " &amp; V43 &amp;" " &amp; W43 &amp;" " &amp; J43 &amp;". " &amp; D16 &amp; "/" &amp; J43 &amp;" " &amp; $Z$40&amp;" " &amp;  $AA$40&amp;" " &amp;  $AB$40&amp;" " &amp;  $AC$40&amp;" " &amp;  $AD$40&amp;" " &amp;  $AE$40&amp;" " &amp;  $AF$40 &amp; ")2&gt;&gt;polymult_" &amp; J43 &amp;"_to_" &amp; M43 &amp; "_time"</f>
        <v>time(/home/anthony.kostalvazque/polymult-1.4/polymult 536870912 2048 128 1868048 h15mod24. /dev/shm/Class_Number_Tabulation/h15mod24 1 0 1 1 1 1 0 3 1 1 1 0 1 1 1 1 1 12 1 1 1 0 4 0 1 1 0 12 0 1 1 0 4 1 1)2&gt;&gt;polymult_h15mod24_to_12884901888_time</v>
      </c>
      <c r="O43" s="145"/>
      <c r="P43" s="146"/>
      <c r="Q43" s="79" t="str">
        <f xml:space="preserve"> "time(" &amp;  "mpirun" &amp; H16 &amp;M43 &amp;" " &amp;F16 &amp;" " &amp;K43 &amp;" " &amp;L43 &amp;" " &amp;J43 &amp; "/" &amp;J43 &amp;". " &amp;D$12 &amp; ")2&gt;&gt;clgrp_" &amp; J43 &amp;"_to_" &amp; M43 &amp; "_time"</f>
        <v>time(mpirun /home/anthony.kostalvazque/clgrp-1.3_NEW/clgrp 12884901888 2048 15 24 h15mod24/h15mod24. /dev/shm/Class_Number_Tabulation)2&gt;&gt;clgrp_h15mod24_to_12884901888_time</v>
      </c>
      <c r="R43" s="15">
        <f t="shared" si="39"/>
        <v>4</v>
      </c>
      <c r="S43" s="15">
        <f t="shared" si="44"/>
        <v>4194304</v>
      </c>
      <c r="T43" s="1"/>
      <c r="U43" s="16">
        <f t="shared" si="40"/>
        <v>536870912</v>
      </c>
      <c r="V43">
        <f xml:space="preserve"> POWER(2,7)</f>
        <v>128</v>
      </c>
      <c r="W43">
        <f t="shared" si="41"/>
        <v>1868048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7"/>
        <v>h15mod24</v>
      </c>
      <c r="K44" s="12">
        <v>15</v>
      </c>
      <c r="L44" s="12">
        <v>24</v>
      </c>
      <c r="M44" s="13">
        <f t="shared" si="38"/>
        <v>51539607552</v>
      </c>
      <c r="N44" s="144" t="str">
        <f xml:space="preserve"> "time(" &amp; G17 &amp; U44 &amp;" " &amp;F17 &amp;" " &amp; V44 &amp;" " &amp; W44 &amp;" " &amp; J44 &amp;". " &amp; D17 &amp; "/" &amp; J44 &amp;" " &amp; $Z$40&amp;" " &amp;  $AA$40&amp;" " &amp;  $AB$40&amp;" " &amp;  $AC$40&amp;" " &amp;  $AD$40&amp;" " &amp;  $AE$40&amp;" " &amp;  $AF$40 &amp; ")2&gt;&gt;polymult_" &amp; J44 &amp;"_to_" &amp; M44 &amp; "_time"</f>
        <v>time(/home/anthony.kostalvazque/polymult-1.4/polymult 2147483648 2048 1024 4009464 h15mod24. /dev/shm/Class_Number_Tabulation/h15mod24 1 0 1 1 1 1 0 3 1 1 1 0 1 1 1 1 1 12 1 1 1 0 4 0 1 1 0 12 0 1 1 0 4 1 1)2&gt;&gt;polymult_h15mod24_to_51539607552_time</v>
      </c>
      <c r="O44" s="145"/>
      <c r="P44" s="146"/>
      <c r="Q44" s="79" t="str">
        <f t="shared" ref="Q44:Q71" si="45" xml:space="preserve"> "time(" &amp;  "mpirun" &amp; H17 &amp;M44 &amp;" " &amp;F17 &amp;" " &amp;K44 &amp;" " &amp;L44 &amp;" " &amp;J44 &amp; "/" &amp;J44 &amp;". " &amp;D$12 &amp; ")2&gt;&gt;clgrp_" &amp; J44 &amp;"_to_" &amp; M44 &amp; "_time"</f>
        <v>time(mpirun /home/anthony.kostalvazque/clgrp-1.3_NEW/clgrp 51539607552 2048 15 24 h15mod24/h15mod24. /dev/shm/Class_Number_Tabulation)2&gt;&gt;clgrp_h15mod24_to_51539607552_time</v>
      </c>
      <c r="R44" s="15">
        <f t="shared" si="39"/>
        <v>2</v>
      </c>
      <c r="S44" s="15">
        <f t="shared" si="44"/>
        <v>2097152</v>
      </c>
      <c r="T44" s="1"/>
      <c r="U44" s="16">
        <f t="shared" si="40"/>
        <v>2147483648</v>
      </c>
      <c r="V44">
        <f xml:space="preserve"> POWER(2,10)</f>
        <v>1024</v>
      </c>
      <c r="W44">
        <f t="shared" si="41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 hidden="1">
      <c r="I45" s="1"/>
      <c r="J45" s="1"/>
      <c r="K45" s="1"/>
      <c r="L45" s="1"/>
      <c r="M45" s="22"/>
      <c r="N45" s="1"/>
      <c r="O45" s="1"/>
      <c r="P45" s="1"/>
      <c r="Q45" s="79" t="str">
        <f t="shared" si="45"/>
        <v>time(mpirun    /. /dev/shm/Class_Number_Tabulation)2&gt;&gt;clgrp__to__time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 hidden="1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45"/>
        <v>time(mpirun|Δ|  [a] |Δ| [m] Modulus [Folder]/[Folder]. /dev/shm/Class_Number_Tabulation)2&gt;&gt;clgrp_[Folder]_to_|Δ|_time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1"/>
    </row>
    <row r="47" spans="9:61" hidden="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45"/>
        <v>time(mpirun    /. /dev/shm/Class_Number_Tabulation)2&gt;&gt;clgrp__to__time</v>
      </c>
      <c r="R47" s="75" t="s">
        <v>16</v>
      </c>
      <c r="S47" s="75"/>
      <c r="T47" s="1"/>
      <c r="U47" s="8" t="s">
        <v>72</v>
      </c>
      <c r="V47" s="73" t="s">
        <v>18</v>
      </c>
      <c r="W47" s="73" t="s">
        <v>19</v>
      </c>
      <c r="X47" s="73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1"/>
    </row>
    <row r="48" spans="9:61" hidden="1">
      <c r="I48" s="1"/>
      <c r="J48" s="11" t="str">
        <f t="shared" ref="J48:J53" si="46" xml:space="preserve"> "h" &amp;K48 &amp; "mod" &amp;L48</f>
        <v>h23mod120</v>
      </c>
      <c r="K48" s="12">
        <v>23</v>
      </c>
      <c r="L48" s="12">
        <v>120</v>
      </c>
      <c r="M48" s="13">
        <f t="shared" ref="M48:M53" si="47" xml:space="preserve"> A4</f>
        <v>50331648</v>
      </c>
      <c r="N48" s="33" t="str">
        <f t="shared" ref="N48:N53" si="48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419430.4 128 2 80315 h23mod120PART1. /dev/shm/Class_Number_Tabulation/h23mod120 1 0 1 1 3 2 0 2 2 15 1 0 2 1 3 1 1 2 8 15 1 0 2 1 3 1 1 2 7 15 1 0 2 2 3 1 3 2 13 15 1 0 2 2 3 1 3 2 12 15 1 0 6 1 1 1 0 2 3 15 1 0 6 0 1 </v>
      </c>
      <c r="O48" s="34" t="str">
        <f t="shared" ref="O48:O53" si="49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419430.4 128 2 80315 h23mod120PART2. /dev/shm/Class_Number_Tabulation/h23mod120 1 0 3 1 1 2 1 2 2 15 1 0 6 1 1 2 2 2 8 15 1 0 6 1 1 1 1 2 7 15 1 0 6 0 1 1 3 2 13 15 1 0 6 0 1 </v>
      </c>
      <c r="P48" s="74" t="str">
        <f t="shared" ref="P48:P53" si="50" xml:space="preserve"> "./polyadd " &amp; D12 &amp; " " &amp;K48&amp; " " &amp;L48</f>
        <v>./polyadd /dev/shm/Class_Number_Tabulation 23 120</v>
      </c>
      <c r="Q48" s="79" t="str">
        <f t="shared" si="45"/>
        <v>time(mpirun50331648  23 120 h23mod120/h23mod120. /dev/shm/Class_Number_Tabulation)2&gt;&gt;clgrp_h23mod120_to_50331648_time</v>
      </c>
      <c r="R48" s="15">
        <f t="shared" ref="R48:R53" si="51" xml:space="preserve"> (U48 / (F12*V48))/512</f>
        <v>3.2</v>
      </c>
      <c r="S48" s="15"/>
      <c r="T48" s="1"/>
      <c r="U48" s="16">
        <f t="shared" ref="U48:U53" si="52" xml:space="preserve"> M48 / 120</f>
        <v>419430.40000000002</v>
      </c>
      <c r="V48">
        <f xml:space="preserve"> POWER(2,1)</f>
        <v>2</v>
      </c>
      <c r="W48">
        <f t="shared" ref="W48:W53" si="53" xml:space="preserve"> FLOOR(((F4)*(1/PI())*(SQRT(M48))*(($G$7*LN(M48))+($H$7))),1)</f>
        <v>80315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 hidden="1">
      <c r="I49" s="1"/>
      <c r="J49" s="11" t="str">
        <f t="shared" si="46"/>
        <v>h23mod120</v>
      </c>
      <c r="K49" s="12">
        <v>23</v>
      </c>
      <c r="L49" s="12">
        <v>120</v>
      </c>
      <c r="M49" s="13">
        <f t="shared" si="47"/>
        <v>201326592</v>
      </c>
      <c r="N49" s="33" t="str">
        <f t="shared" si="48"/>
        <v xml:space="preserve">./polymult 1677721.6 256 4 178000 h23mod120PART1. /dev/shm/Class_Number_Tabulation/h23mod120 1 0 1 1 3 2 0 2 2 15 1 0 2 1 3 1 1 2 8 15 1 0 2 1 3 1 1 2 7 15 1 0 2 2 3 1 3 2 13 15 1 0 2 2 3 1 3 2 12 15 1 0 6 1 1 1 0 2 3 15 1 0 6 0 1 </v>
      </c>
      <c r="O49" s="34" t="str">
        <f t="shared" si="49"/>
        <v xml:space="preserve">./polymult 1677721.6 256 4 178000 h23mod120PART2. /dev/shm/Class_Number_Tabulation/h23mod120 1 0 3 1 1 2 1 2 2 15 1 0 6 1 1 2 2 2 8 15 1 0 6 1 1 1 1 2 7 15 1 0 6 0 1 1 3 2 13 15 1 0 6 0 1 </v>
      </c>
      <c r="P49" s="74" t="str">
        <f t="shared" si="50"/>
        <v>./polyadd /dev/shm/Class_Number_Tabulation 23 120</v>
      </c>
      <c r="Q49" s="79" t="str">
        <f t="shared" si="45"/>
        <v>time(mpirun201326592  23 120 h23mod120/h23mod120. /dev/shm/Class_Number_Tabulation)2&gt;&gt;clgrp_h23mod120_to_201326592_time</v>
      </c>
      <c r="R49" s="15">
        <f t="shared" si="51"/>
        <v>3.2</v>
      </c>
      <c r="S49" s="15"/>
      <c r="T49" s="1"/>
      <c r="U49" s="16">
        <f t="shared" si="52"/>
        <v>1677721.6000000001</v>
      </c>
      <c r="V49">
        <f xml:space="preserve"> POWER(2,2)</f>
        <v>4</v>
      </c>
      <c r="W49">
        <f t="shared" si="53"/>
        <v>178000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 hidden="1">
      <c r="I50" s="1"/>
      <c r="J50" s="11" t="str">
        <f t="shared" si="46"/>
        <v>h23mod120</v>
      </c>
      <c r="K50" s="12">
        <v>23</v>
      </c>
      <c r="L50" s="12">
        <v>120</v>
      </c>
      <c r="M50" s="13">
        <f t="shared" si="47"/>
        <v>805306368</v>
      </c>
      <c r="N50" s="33" t="str">
        <f t="shared" si="48"/>
        <v xml:space="preserve">./polymult 6710886.4 512 4 389776 h23mod120PART1. /dev/shm/Class_Number_Tabulation/h23mod120 1 0 1 1 3 2 0 2 2 15 1 0 2 1 3 1 1 2 8 15 1 0 2 1 3 1 1 2 7 15 1 0 2 2 3 1 3 2 13 15 1 0 2 2 3 1 3 2 12 15 1 0 6 1 1 1 0 2 3 15 1 0 6 0 1 </v>
      </c>
      <c r="O50" s="34" t="str">
        <f t="shared" si="49"/>
        <v xml:space="preserve">./polymult 6710886.4 512 4 389776 h23mod120PART2. /dev/shm/Class_Number_Tabulation/h23mod120 1 0 3 1 1 2 1 2 2 15 1 0 6 1 1 2 2 2 8 15 1 0 6 1 1 1 1 2 7 15 1 0 6 0 1 1 3 2 13 15 1 0 6 0 1 </v>
      </c>
      <c r="P50" s="74" t="str">
        <f t="shared" si="50"/>
        <v>./polyadd /dev/shm/Class_Number_Tabulation 23 120</v>
      </c>
      <c r="Q50" s="79" t="str">
        <f t="shared" si="45"/>
        <v>time(mpirun805306368  23 120 h23mod120/h23mod120. /dev/shm/Class_Number_Tabulation)2&gt;&gt;clgrp_h23mod120_to_805306368_time</v>
      </c>
      <c r="R50" s="15">
        <f t="shared" si="51"/>
        <v>6.4</v>
      </c>
      <c r="S50" s="15"/>
      <c r="T50" s="1"/>
      <c r="U50" s="16">
        <f t="shared" si="52"/>
        <v>6710886.4000000004</v>
      </c>
      <c r="V50">
        <f xml:space="preserve"> POWER(2,2)</f>
        <v>4</v>
      </c>
      <c r="W50">
        <f t="shared" si="53"/>
        <v>389776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 hidden="1">
      <c r="I51" s="1"/>
      <c r="J51" s="11" t="str">
        <f t="shared" si="46"/>
        <v>h23mod120</v>
      </c>
      <c r="K51" s="12">
        <v>23</v>
      </c>
      <c r="L51" s="12">
        <v>120</v>
      </c>
      <c r="M51" s="13">
        <f t="shared" si="47"/>
        <v>3221225472</v>
      </c>
      <c r="N51" s="33" t="str">
        <f t="shared" si="48"/>
        <v xml:space="preserve">./polymult 26843545.6 1024 8 853154 h23mod120PART1. /dev/shm/Class_Number_Tabulation/h23mod120 1 0 1 1 3 2 0 2 2 15 1 0 2 1 3 1 1 2 8 15 1 0 2 1 3 1 1 2 7 15 1 0 2 2 3 1 3 2 13 15 1 0 2 2 3 1 3 2 12 15 1 0 6 1 1 1 0 2 3 15 1 0 6 0 1 </v>
      </c>
      <c r="O51" s="34" t="str">
        <f t="shared" si="49"/>
        <v xml:space="preserve">./polymult 26843545.6 1024 8 853154 h23mod120PART2. /dev/shm/Class_Number_Tabulation/h23mod120 1 0 3 1 1 2 1 2 2 15 1 0 6 1 1 2 2 2 8 15 1 0 6 1 1 1 1 2 7 15 1 0 6 0 1 1 3 2 13 15 1 0 6 0 1 </v>
      </c>
      <c r="P51" s="74" t="str">
        <f t="shared" si="50"/>
        <v>./polyadd /dev/shm/Class_Number_Tabulation 23 120</v>
      </c>
      <c r="Q51" s="79" t="str">
        <f t="shared" si="45"/>
        <v>time(mpirun3221225472  23 120 h23mod120/h23mod120. /dev/shm/Class_Number_Tabulation)2&gt;&gt;clgrp_h23mod120_to_3221225472_time</v>
      </c>
      <c r="R51" s="15">
        <f t="shared" si="51"/>
        <v>6.4</v>
      </c>
      <c r="S51" s="15"/>
      <c r="T51" s="1"/>
      <c r="U51" s="16">
        <f t="shared" si="52"/>
        <v>26843545.600000001</v>
      </c>
      <c r="V51">
        <f xml:space="preserve"> POWER(2,3)</f>
        <v>8</v>
      </c>
      <c r="W51">
        <f t="shared" si="53"/>
        <v>853154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 hidden="1">
      <c r="I52" s="1"/>
      <c r="J52" s="11" t="str">
        <f t="shared" si="46"/>
        <v>h23mod120</v>
      </c>
      <c r="K52" s="12">
        <v>23</v>
      </c>
      <c r="L52" s="12">
        <v>120</v>
      </c>
      <c r="M52" s="13">
        <f t="shared" si="47"/>
        <v>12884901888</v>
      </c>
      <c r="N52" s="33" t="str">
        <f t="shared" si="48"/>
        <v xml:space="preserve">./polymult 107374182.4 2048 16 1868048 h23mod120PART1. /dev/shm/Class_Number_Tabulation/h23mod120 1 0 1 1 3 2 0 2 2 15 1 0 2 1 3 1 1 2 8 15 1 0 2 1 3 1 1 2 7 15 1 0 2 2 3 1 3 2 13 15 1 0 2 2 3 1 3 2 12 15 1 0 6 1 1 1 0 2 3 15 1 0 6 0 1 </v>
      </c>
      <c r="O52" s="34" t="str">
        <f t="shared" si="49"/>
        <v xml:space="preserve">./polymult 107374182.4 2048 16 1868048 h23mod120PART2. /dev/shm/Class_Number_Tabulation/h23mod120 1 0 3 1 1 2 1 2 2 15 1 0 6 1 1 2 2 2 8 15 1 0 6 1 1 1 1 2 7 15 1 0 6 0 1 1 3 2 13 15 1 0 6 0 1 </v>
      </c>
      <c r="P52" s="74" t="str">
        <f t="shared" si="50"/>
        <v>./polyadd /dev/shm/Class_Number_Tabulation 23 120</v>
      </c>
      <c r="Q52" s="79" t="str">
        <f t="shared" si="45"/>
        <v>time(mpirun12884901888  23 120 h23mod120/h23mod120. /dev/shm/Class_Number_Tabulation)2&gt;&gt;clgrp_h23mod120_to_12884901888_time</v>
      </c>
      <c r="R52" s="15">
        <f t="shared" si="51"/>
        <v>6.4</v>
      </c>
      <c r="S52" s="15"/>
      <c r="T52" s="1"/>
      <c r="U52" s="16">
        <f t="shared" si="52"/>
        <v>107374182.40000001</v>
      </c>
      <c r="V52">
        <f xml:space="preserve"> POWER(2,4)</f>
        <v>16</v>
      </c>
      <c r="W52">
        <f t="shared" si="53"/>
        <v>1868048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 hidden="1">
      <c r="I53" s="1"/>
      <c r="J53" s="11" t="str">
        <f t="shared" si="46"/>
        <v>h23mod120</v>
      </c>
      <c r="K53" s="12">
        <v>23</v>
      </c>
      <c r="L53" s="12">
        <v>120</v>
      </c>
      <c r="M53" s="13">
        <f t="shared" si="47"/>
        <v>51539607552</v>
      </c>
      <c r="N53" s="33" t="str">
        <f t="shared" si="48"/>
        <v xml:space="preserve">./polymult 429496729.6 2048 16384 4009464 h23mod120PART1. /dev/shm/Class_Number_Tabulation/h23mod120 1 0 1 1 3 2 0 2 2 15 1 0 2 1 3 1 1 2 8 15 1 0 2 1 3 1 1 2 7 15 1 0 2 2 3 1 3 2 13 15 1 0 2 2 3 1 3 2 12 15 1 0 6 1 1 1 0 2 3 15 1 0 6 0 1 </v>
      </c>
      <c r="O53" s="34" t="str">
        <f t="shared" si="49"/>
        <v xml:space="preserve">./polymult 429496729.6 2048 16384 4009464 h23mod120PART2. /dev/shm/Class_Number_Tabulation/h23mod120 1 0 3 1 1 2 1 2 2 15 1 0 6 1 1 2 2 2 8 15 1 0 6 1 1 1 1 2 7 15 1 0 6 0 1 1 3 2 13 15 1 0 6 0 1 </v>
      </c>
      <c r="P53" s="74" t="str">
        <f t="shared" si="50"/>
        <v>./polyadd /dev/shm/Class_Number_Tabulation 23 120</v>
      </c>
      <c r="Q53" s="79" t="str">
        <f t="shared" si="45"/>
        <v>time(mpirun51539607552  23 120 h23mod120/h23mod120. /dev/shm/Class_Number_Tabulation)2&gt;&gt;clgrp_h23mod120_to_51539607552_time</v>
      </c>
      <c r="R53" s="15">
        <f t="shared" si="51"/>
        <v>2.5000000000000001E-2</v>
      </c>
      <c r="S53" s="15"/>
      <c r="T53" s="1"/>
      <c r="U53" s="16">
        <f t="shared" si="52"/>
        <v>429496729.60000002</v>
      </c>
      <c r="V53">
        <f xml:space="preserve"> POWER(2,14)</f>
        <v>16384</v>
      </c>
      <c r="W53">
        <f t="shared" si="53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 hidden="1">
      <c r="I54" s="1"/>
      <c r="J54" s="1"/>
      <c r="K54" s="1"/>
      <c r="L54" s="1"/>
      <c r="M54" s="22"/>
      <c r="N54" s="1"/>
      <c r="O54" s="1"/>
      <c r="P54" s="1"/>
      <c r="Q54" s="79" t="str">
        <f t="shared" si="45"/>
        <v>time(mpirun    /. /dev/shm/Class_Number_Tabulation)2&gt;&gt;clgrp__to__time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 hidden="1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45"/>
        <v>time(mpirun|Δ|  [a] |Δ| [m] Modulus [Folder]/[Folder]. /dev/shm/Class_Number_Tabulation)2&gt;&gt;clgrp_[Folder]_to_|Δ|_time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1"/>
    </row>
    <row r="56" spans="9:61" hidden="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45"/>
        <v>time(mpirun    /. /dev/shm/Class_Number_Tabulation)2&gt;&gt;clgrp__to__time</v>
      </c>
      <c r="R56" s="75" t="s">
        <v>16</v>
      </c>
      <c r="S56" s="75"/>
      <c r="T56" s="1"/>
      <c r="U56" s="8" t="s">
        <v>72</v>
      </c>
      <c r="V56" s="73" t="s">
        <v>18</v>
      </c>
      <c r="W56" s="73" t="s">
        <v>19</v>
      </c>
      <c r="X56" s="73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1"/>
    </row>
    <row r="57" spans="9:61" hidden="1">
      <c r="I57" s="1"/>
      <c r="J57" s="11" t="str">
        <f t="shared" ref="J57:J62" si="54" xml:space="preserve"> "h" &amp;K57 &amp; "mod" &amp;L57</f>
        <v>h47mod120</v>
      </c>
      <c r="K57" s="12">
        <v>47</v>
      </c>
      <c r="L57" s="12">
        <v>120</v>
      </c>
      <c r="M57" s="13">
        <f t="shared" ref="M57:M62" si="55" xml:space="preserve"> A4</f>
        <v>50331648</v>
      </c>
      <c r="N57" s="33" t="str">
        <f t="shared" ref="N57:N62" si="56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419430.4 128 2 80315 h47mod120PART1. /dev/shm/Class_Number_Tabulation/h47mod120 1 0 1 1 3 2 1 2 4 15 1 0 2 1 3 2 3 2 14 15 1 0 2 1 3 2 0 2 1 15 1 0 2 2 3 2 2 2 11 15 1 0 2 2 3 2 1 2 6 15 1 0 6 1 1 1 1 2 9 15 1 0 6 0 1</v>
      </c>
      <c r="O57" s="34" t="str">
        <f t="shared" ref="O57:O62" si="57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419430.4 128 2 80315 h47mod120PART2. /dev/shm/Class_Number_Tabulation/h47mod120 1 0 3 1 1 4 1 2 4 15 1 0 6 1 1 4 4 2 14 15 1 0 6 1 1 2 0 2 1 15 1 0 6 1 1 2 2 2 11 15 1 0 6 0 1</v>
      </c>
      <c r="P57" s="74" t="str">
        <f t="shared" ref="P57:P62" si="58" xml:space="preserve"> "./polyadd " &amp; D12 &amp; " " &amp;K57&amp; " " &amp;L57</f>
        <v>./polyadd /dev/shm/Class_Number_Tabulation 47 120</v>
      </c>
      <c r="Q57" s="79" t="str">
        <f t="shared" si="45"/>
        <v>time(mpirun50331648  47 120 h47mod120/h47mod120. /dev/shm/Class_Number_Tabulation)2&gt;&gt;clgrp_h47mod120_to_50331648_time</v>
      </c>
      <c r="R57" s="15">
        <f t="shared" ref="R57:R62" si="59" xml:space="preserve"> (U57 / (F12*V57))/512</f>
        <v>3.2</v>
      </c>
      <c r="S57" s="15"/>
      <c r="T57" s="1"/>
      <c r="U57" s="16">
        <f t="shared" ref="U57:U62" si="60" xml:space="preserve"> M57 / 120</f>
        <v>419430.40000000002</v>
      </c>
      <c r="V57">
        <f xml:space="preserve"> POWER(2,1)</f>
        <v>2</v>
      </c>
      <c r="W57">
        <f t="shared" ref="W57:W62" si="61" xml:space="preserve"> FLOOR(((F4)*(1/PI())*(SQRT(M57))*(($G$7*LN(M57))+($H$7))),1)</f>
        <v>80315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 hidden="1">
      <c r="I58" s="1"/>
      <c r="J58" s="11" t="str">
        <f t="shared" si="54"/>
        <v>h47mod120</v>
      </c>
      <c r="K58" s="12">
        <v>47</v>
      </c>
      <c r="L58" s="12">
        <v>120</v>
      </c>
      <c r="M58" s="13">
        <f t="shared" si="55"/>
        <v>201326592</v>
      </c>
      <c r="N58" s="33" t="str">
        <f t="shared" si="56"/>
        <v>./polymult 1677721.6 256 4 178000 h47mod120PART1. /dev/shm/Class_Number_Tabulation/h47mod120 1 0 1 1 3 2 1 2 4 15 1 0 2 1 3 2 3 2 14 15 1 0 2 1 3 2 0 2 1 15 1 0 2 2 3 2 2 2 11 15 1 0 2 2 3 2 1 2 6 15 1 0 6 1 1 1 1 2 9 15 1 0 6 0 1</v>
      </c>
      <c r="O58" s="34" t="str">
        <f t="shared" si="57"/>
        <v>./polymult 1677721.6 256 4 178000 h47mod120PART2. /dev/shm/Class_Number_Tabulation/h47mod120 1 0 3 1 1 4 1 2 4 15 1 0 6 1 1 4 4 2 14 15 1 0 6 1 1 2 0 2 1 15 1 0 6 1 1 2 2 2 11 15 1 0 6 0 1</v>
      </c>
      <c r="P58" s="74" t="str">
        <f t="shared" si="58"/>
        <v>./polyadd /dev/shm/Class_Number_Tabulation 47 120</v>
      </c>
      <c r="Q58" s="79" t="str">
        <f t="shared" si="45"/>
        <v>time(mpirun201326592  47 120 h47mod120/h47mod120. /dev/shm/Class_Number_Tabulation)2&gt;&gt;clgrp_h47mod120_to_201326592_time</v>
      </c>
      <c r="R58" s="15">
        <f t="shared" si="59"/>
        <v>3.2</v>
      </c>
      <c r="S58" s="15"/>
      <c r="T58" s="1"/>
      <c r="U58" s="16">
        <f t="shared" si="60"/>
        <v>1677721.6000000001</v>
      </c>
      <c r="V58">
        <f xml:space="preserve"> POWER(2,2)</f>
        <v>4</v>
      </c>
      <c r="W58">
        <f t="shared" si="61"/>
        <v>178000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 hidden="1">
      <c r="I59" s="1"/>
      <c r="J59" s="11" t="str">
        <f t="shared" si="54"/>
        <v>h47mod120</v>
      </c>
      <c r="K59" s="12">
        <v>47</v>
      </c>
      <c r="L59" s="12">
        <v>120</v>
      </c>
      <c r="M59" s="13">
        <f t="shared" si="55"/>
        <v>805306368</v>
      </c>
      <c r="N59" s="33" t="str">
        <f t="shared" si="56"/>
        <v>./polymult 6710886.4 512 4 389776 h47mod120PART1. /dev/shm/Class_Number_Tabulation/h47mod120 1 0 1 1 3 2 1 2 4 15 1 0 2 1 3 2 3 2 14 15 1 0 2 1 3 2 0 2 1 15 1 0 2 2 3 2 2 2 11 15 1 0 2 2 3 2 1 2 6 15 1 0 6 1 1 1 1 2 9 15 1 0 6 0 1</v>
      </c>
      <c r="O59" s="34" t="str">
        <f t="shared" si="57"/>
        <v>./polymult 6710886.4 512 4 389776 h47mod120PART2. /dev/shm/Class_Number_Tabulation/h47mod120 1 0 3 1 1 4 1 2 4 15 1 0 6 1 1 4 4 2 14 15 1 0 6 1 1 2 0 2 1 15 1 0 6 1 1 2 2 2 11 15 1 0 6 0 1</v>
      </c>
      <c r="P59" s="74" t="str">
        <f t="shared" si="58"/>
        <v>./polyadd /dev/shm/Class_Number_Tabulation 47 120</v>
      </c>
      <c r="Q59" s="79" t="str">
        <f t="shared" si="45"/>
        <v>time(mpirun805306368  47 120 h47mod120/h47mod120. /dev/shm/Class_Number_Tabulation)2&gt;&gt;clgrp_h47mod120_to_805306368_time</v>
      </c>
      <c r="R59" s="15">
        <f t="shared" si="59"/>
        <v>6.4</v>
      </c>
      <c r="S59" s="15"/>
      <c r="T59" s="1"/>
      <c r="U59" s="16">
        <f t="shared" si="60"/>
        <v>6710886.4000000004</v>
      </c>
      <c r="V59">
        <f xml:space="preserve"> POWER(2,2)</f>
        <v>4</v>
      </c>
      <c r="W59">
        <f t="shared" si="61"/>
        <v>389776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 hidden="1">
      <c r="I60" s="1"/>
      <c r="J60" s="11" t="str">
        <f t="shared" si="54"/>
        <v>h47mod120</v>
      </c>
      <c r="K60" s="12">
        <v>47</v>
      </c>
      <c r="L60" s="12">
        <v>120</v>
      </c>
      <c r="M60" s="13">
        <f t="shared" si="55"/>
        <v>3221225472</v>
      </c>
      <c r="N60" s="33" t="str">
        <f t="shared" si="56"/>
        <v>./polymult 26843545.6 1024 8 853154 h47mod120PART1. /dev/shm/Class_Number_Tabulation/h47mod120 1 0 1 1 3 2 1 2 4 15 1 0 2 1 3 2 3 2 14 15 1 0 2 1 3 2 0 2 1 15 1 0 2 2 3 2 2 2 11 15 1 0 2 2 3 2 1 2 6 15 1 0 6 1 1 1 1 2 9 15 1 0 6 0 1</v>
      </c>
      <c r="O60" s="34" t="str">
        <f t="shared" si="57"/>
        <v>./polymult 26843545.6 1024 8 853154 h47mod120PART2. /dev/shm/Class_Number_Tabulation/h47mod120 1 0 3 1 1 4 1 2 4 15 1 0 6 1 1 4 4 2 14 15 1 0 6 1 1 2 0 2 1 15 1 0 6 1 1 2 2 2 11 15 1 0 6 0 1</v>
      </c>
      <c r="P60" s="74" t="str">
        <f t="shared" si="58"/>
        <v>./polyadd /dev/shm/Class_Number_Tabulation 47 120</v>
      </c>
      <c r="Q60" s="79" t="str">
        <f t="shared" si="45"/>
        <v>time(mpirun3221225472  47 120 h47mod120/h47mod120. /dev/shm/Class_Number_Tabulation)2&gt;&gt;clgrp_h47mod120_to_3221225472_time</v>
      </c>
      <c r="R60" s="15">
        <f t="shared" si="59"/>
        <v>6.4</v>
      </c>
      <c r="S60" s="15"/>
      <c r="T60" s="1"/>
      <c r="U60" s="16">
        <f t="shared" si="60"/>
        <v>26843545.600000001</v>
      </c>
      <c r="V60">
        <f xml:space="preserve"> POWER(2,3)</f>
        <v>8</v>
      </c>
      <c r="W60">
        <f t="shared" si="61"/>
        <v>853154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 hidden="1">
      <c r="I61" s="1"/>
      <c r="J61" s="11" t="str">
        <f t="shared" si="54"/>
        <v>h47mod120</v>
      </c>
      <c r="K61" s="12">
        <v>47</v>
      </c>
      <c r="L61" s="12">
        <v>120</v>
      </c>
      <c r="M61" s="13">
        <f t="shared" si="55"/>
        <v>12884901888</v>
      </c>
      <c r="N61" s="33" t="str">
        <f t="shared" si="56"/>
        <v>./polymult 107374182.4 2048 16 1868048 h47mod120PART1. /dev/shm/Class_Number_Tabulation/h47mod120 1 0 1 1 3 2 1 2 4 15 1 0 2 1 3 2 3 2 14 15 1 0 2 1 3 2 0 2 1 15 1 0 2 2 3 2 2 2 11 15 1 0 2 2 3 2 1 2 6 15 1 0 6 1 1 1 1 2 9 15 1 0 6 0 1</v>
      </c>
      <c r="O61" s="34" t="str">
        <f t="shared" si="57"/>
        <v>./polymult 107374182.4 2048 16 1868048 h47mod120PART2. /dev/shm/Class_Number_Tabulation/h47mod120 1 0 3 1 1 4 1 2 4 15 1 0 6 1 1 4 4 2 14 15 1 0 6 1 1 2 0 2 1 15 1 0 6 1 1 2 2 2 11 15 1 0 6 0 1</v>
      </c>
      <c r="P61" s="74" t="str">
        <f t="shared" si="58"/>
        <v>./polyadd /dev/shm/Class_Number_Tabulation 47 120</v>
      </c>
      <c r="Q61" s="79" t="str">
        <f t="shared" si="45"/>
        <v>time(mpirun12884901888  47 120 h47mod120/h47mod120. /dev/shm/Class_Number_Tabulation)2&gt;&gt;clgrp_h47mod120_to_12884901888_time</v>
      </c>
      <c r="R61" s="15">
        <f t="shared" si="59"/>
        <v>6.4</v>
      </c>
      <c r="S61" s="15"/>
      <c r="T61" s="1"/>
      <c r="U61" s="16">
        <f t="shared" si="60"/>
        <v>107374182.40000001</v>
      </c>
      <c r="V61">
        <f xml:space="preserve"> POWER(2,4)</f>
        <v>16</v>
      </c>
      <c r="W61">
        <f t="shared" si="61"/>
        <v>1868048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 hidden="1">
      <c r="I62" s="1"/>
      <c r="J62" s="11" t="str">
        <f t="shared" si="54"/>
        <v>h47mod120</v>
      </c>
      <c r="K62" s="12">
        <v>47</v>
      </c>
      <c r="L62" s="12">
        <v>120</v>
      </c>
      <c r="M62" s="13">
        <f t="shared" si="55"/>
        <v>51539607552</v>
      </c>
      <c r="N62" s="33" t="str">
        <f t="shared" si="56"/>
        <v>./polymult 429496729.6 2048 16384 4009464 h47mod120PART1. /dev/shm/Class_Number_Tabulation/h47mod120 1 0 1 1 3 2 1 2 4 15 1 0 2 1 3 2 3 2 14 15 1 0 2 1 3 2 0 2 1 15 1 0 2 2 3 2 2 2 11 15 1 0 2 2 3 2 1 2 6 15 1 0 6 1 1 1 1 2 9 15 1 0 6 0 1</v>
      </c>
      <c r="O62" s="34" t="str">
        <f t="shared" si="57"/>
        <v>./polymult 429496729.6 2048 16384 4009464 h47mod120PART2. /dev/shm/Class_Number_Tabulation/h47mod120 1 0 3 1 1 4 1 2 4 15 1 0 6 1 1 4 4 2 14 15 1 0 6 1 1 2 0 2 1 15 1 0 6 1 1 2 2 2 11 15 1 0 6 0 1</v>
      </c>
      <c r="P62" s="74" t="str">
        <f t="shared" si="58"/>
        <v>./polyadd /dev/shm/Class_Number_Tabulation 47 120</v>
      </c>
      <c r="Q62" s="79" t="str">
        <f t="shared" si="45"/>
        <v>time(mpirun51539607552  47 120 h47mod120/h47mod120. /dev/shm/Class_Number_Tabulation)2&gt;&gt;clgrp_h47mod120_to_51539607552_time</v>
      </c>
      <c r="R62" s="15">
        <f t="shared" si="59"/>
        <v>2.5000000000000001E-2</v>
      </c>
      <c r="S62" s="15"/>
      <c r="T62" s="1"/>
      <c r="U62" s="16">
        <f t="shared" si="60"/>
        <v>429496729.60000002</v>
      </c>
      <c r="V62">
        <f xml:space="preserve"> POWER(2,14)</f>
        <v>16384</v>
      </c>
      <c r="W62">
        <f t="shared" si="61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 hidden="1">
      <c r="I63" s="1"/>
      <c r="J63" s="1"/>
      <c r="K63" s="1"/>
      <c r="L63" s="1"/>
      <c r="M63" s="22"/>
      <c r="N63" s="1"/>
      <c r="O63" s="1"/>
      <c r="P63" s="1"/>
      <c r="Q63" s="79" t="str">
        <f t="shared" si="45"/>
        <v>time(mpirun    /. /dev/shm/Class_Number_Tabulation)2&gt;&gt;clgrp__to__time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 hidden="1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45"/>
        <v>time(mpirun|Δ|  [a] |Δ| [m] Modulus [Folder]/[Folder]. /dev/shm/Class_Number_Tabulation)2&gt;&gt;clgrp_[Folder]_to_|Δ|_time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1"/>
    </row>
    <row r="65" spans="9:61" hidden="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45"/>
        <v>time(mpirun    /. /dev/shm/Class_Number_Tabulation)2&gt;&gt;clgrp__to__time</v>
      </c>
      <c r="R65" s="75" t="s">
        <v>16</v>
      </c>
      <c r="S65" s="75"/>
      <c r="T65" s="1"/>
      <c r="U65" s="8" t="s">
        <v>72</v>
      </c>
      <c r="V65" s="73" t="s">
        <v>18</v>
      </c>
      <c r="W65" s="73" t="s">
        <v>19</v>
      </c>
      <c r="X65" s="73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1"/>
    </row>
    <row r="66" spans="9:61" hidden="1">
      <c r="I66" s="1"/>
      <c r="J66" s="11" t="str">
        <f t="shared" ref="J66:J71" si="62" xml:space="preserve"> "h" &amp;K66 &amp; "mod" &amp;L66</f>
        <v>h95mod120</v>
      </c>
      <c r="K66" s="12">
        <v>95</v>
      </c>
      <c r="L66" s="12">
        <v>120</v>
      </c>
      <c r="M66" s="13">
        <f t="shared" ref="M66:M71" si="63" xml:space="preserve"> A4</f>
        <v>50331648</v>
      </c>
      <c r="N66" s="33" t="str">
        <f t="shared" ref="N66:N71" si="64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419430.4 128 2 80315 h95mod120PART1. /dev/shm/Class_Number_Tabulation/h95mod120 2 0 1 1 3 2 1 2 10 15 1 0 2 1 3 2 0 2 5 15 1 0 2 2 3 1 0 30 0 1 1 0 6 1 1 1 3 30 1 1 1 0 6 0 1</v>
      </c>
      <c r="O66" s="34" t="str">
        <f t="shared" ref="O66:O71" si="65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419430.4 128 2 80315 h95mod120PART2. /dev/shm/Class_Number_Tabulation/h95mod120 1 0 3 1 1 2 0 2 5 15 1 0 6 0 1 4 2 2 10 15 1 0 6 1 1</v>
      </c>
      <c r="P66" s="74" t="str">
        <f t="shared" ref="P66:P71" si="66" xml:space="preserve"> "./polyadd " &amp; D12 &amp; " " &amp;K66&amp; " " &amp;L66</f>
        <v>./polyadd /dev/shm/Class_Number_Tabulation 95 120</v>
      </c>
      <c r="Q66" s="79" t="str">
        <f t="shared" si="45"/>
        <v>time(mpirun50331648  95 120 h95mod120/h95mod120. /dev/shm/Class_Number_Tabulation)2&gt;&gt;clgrp_h95mod120_to_50331648_time</v>
      </c>
      <c r="R66" s="15">
        <f t="shared" ref="R66:R71" si="67" xml:space="preserve"> (U66 / (F12*V66))/512</f>
        <v>3.2</v>
      </c>
      <c r="S66" s="15"/>
      <c r="T66" s="1"/>
      <c r="U66" s="16">
        <f xml:space="preserve"> M66 / 120</f>
        <v>419430.40000000002</v>
      </c>
      <c r="V66">
        <f xml:space="preserve"> POWER(2,1)</f>
        <v>2</v>
      </c>
      <c r="W66">
        <f t="shared" ref="W66:W71" si="68" xml:space="preserve"> FLOOR(((F4)*(1/PI())*(SQRT(M66))*(($G$7*LN(M66))+($H$7))),1)</f>
        <v>80315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 hidden="1">
      <c r="I67" s="1"/>
      <c r="J67" s="11" t="str">
        <f t="shared" si="62"/>
        <v>h95mod120</v>
      </c>
      <c r="K67" s="12">
        <v>95</v>
      </c>
      <c r="L67" s="12">
        <v>120</v>
      </c>
      <c r="M67" s="13">
        <f t="shared" si="63"/>
        <v>201326592</v>
      </c>
      <c r="N67" s="33" t="str">
        <f t="shared" si="64"/>
        <v>./polymult 1677721.6 256 4 178000 h95mod120PART1. /dev/shm/Class_Number_Tabulation/h95mod120 2 0 1 1 3 2 1 2 10 15 1 0 2 1 3 2 0 2 5 15 1 0 2 2 3 1 0 30 0 1 1 0 6 1 1 1 3 30 1 1 1 0 6 0 1</v>
      </c>
      <c r="O67" s="34" t="str">
        <f t="shared" si="65"/>
        <v>./polymult 1677721.6 256 4 178000 h95mod120PART2. /dev/shm/Class_Number_Tabulation/h95mod120 1 0 3 1 1 2 0 2 5 15 1 0 6 0 1 4 2 2 10 15 1 0 6 1 1</v>
      </c>
      <c r="P67" s="74" t="str">
        <f t="shared" si="66"/>
        <v>./polyadd /dev/shm/Class_Number_Tabulation 95 120</v>
      </c>
      <c r="Q67" s="79" t="str">
        <f t="shared" si="45"/>
        <v>time(mpirun201326592  95 120 h95mod120/h95mod120. /dev/shm/Class_Number_Tabulation)2&gt;&gt;clgrp_h95mod120_to_201326592_time</v>
      </c>
      <c r="R67" s="15">
        <f t="shared" si="67"/>
        <v>3.2</v>
      </c>
      <c r="S67" s="15"/>
      <c r="T67" s="1"/>
      <c r="U67" s="16">
        <f xml:space="preserve"> M67 / 120</f>
        <v>1677721.6000000001</v>
      </c>
      <c r="V67">
        <f xml:space="preserve"> POWER(2,2)</f>
        <v>4</v>
      </c>
      <c r="W67">
        <f t="shared" si="68"/>
        <v>178000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 hidden="1">
      <c r="I68" s="1"/>
      <c r="J68" s="11" t="str">
        <f t="shared" si="62"/>
        <v>h95mod120</v>
      </c>
      <c r="K68" s="12">
        <v>95</v>
      </c>
      <c r="L68" s="12">
        <v>120</v>
      </c>
      <c r="M68" s="13">
        <f t="shared" si="63"/>
        <v>805306368</v>
      </c>
      <c r="N68" s="33" t="str">
        <f t="shared" si="64"/>
        <v>./polymult 6710886.4 512 4 389776 h95mod120PART1. /dev/shm/Class_Number_Tabulation/h95mod120 2 0 1 1 3 2 1 2 10 15 1 0 2 1 3 2 0 2 5 15 1 0 2 2 3 1 0 30 0 1 1 0 6 1 1 1 3 30 1 1 1 0 6 0 1</v>
      </c>
      <c r="O68" s="34" t="str">
        <f t="shared" si="65"/>
        <v>./polymult 6710886.4 512 4 389776 h95mod120PART2. /dev/shm/Class_Number_Tabulation/h95mod120 1 0 3 1 1 2 0 2 5 15 1 0 6 0 1 4 2 2 10 15 1 0 6 1 1</v>
      </c>
      <c r="P68" s="74" t="str">
        <f t="shared" si="66"/>
        <v>./polyadd /dev/shm/Class_Number_Tabulation 95 120</v>
      </c>
      <c r="Q68" s="79" t="str">
        <f t="shared" si="45"/>
        <v>time(mpirun805306368  95 120 h95mod120/h95mod120. /dev/shm/Class_Number_Tabulation)2&gt;&gt;clgrp_h95mod120_to_805306368_time</v>
      </c>
      <c r="R68" s="15">
        <f t="shared" si="67"/>
        <v>6.4</v>
      </c>
      <c r="S68" s="15"/>
      <c r="T68" s="1"/>
      <c r="U68" s="16">
        <f t="shared" ref="U68:U71" si="69" xml:space="preserve"> M68 / 120</f>
        <v>6710886.4000000004</v>
      </c>
      <c r="V68">
        <f xml:space="preserve"> POWER(2,2)</f>
        <v>4</v>
      </c>
      <c r="W68">
        <f t="shared" si="68"/>
        <v>389776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 hidden="1">
      <c r="I69" s="1"/>
      <c r="J69" s="11" t="str">
        <f t="shared" si="62"/>
        <v>h95mod120</v>
      </c>
      <c r="K69" s="12">
        <v>95</v>
      </c>
      <c r="L69" s="12">
        <v>120</v>
      </c>
      <c r="M69" s="13">
        <f t="shared" si="63"/>
        <v>3221225472</v>
      </c>
      <c r="N69" s="33" t="str">
        <f t="shared" si="64"/>
        <v>./polymult 26843545.6 1024 8 853154 h95mod120PART1. /dev/shm/Class_Number_Tabulation/h95mod120 2 0 1 1 3 2 1 2 10 15 1 0 2 1 3 2 0 2 5 15 1 0 2 2 3 1 0 30 0 1 1 0 6 1 1 1 3 30 1 1 1 0 6 0 1</v>
      </c>
      <c r="O69" s="34" t="str">
        <f t="shared" si="65"/>
        <v>./polymult 26843545.6 1024 8 853154 h95mod120PART2. /dev/shm/Class_Number_Tabulation/h95mod120 1 0 3 1 1 2 0 2 5 15 1 0 6 0 1 4 2 2 10 15 1 0 6 1 1</v>
      </c>
      <c r="P69" s="74" t="str">
        <f t="shared" si="66"/>
        <v>./polyadd /dev/shm/Class_Number_Tabulation 95 120</v>
      </c>
      <c r="Q69" s="79" t="str">
        <f t="shared" si="45"/>
        <v>time(mpirun3221225472  95 120 h95mod120/h95mod120. /dev/shm/Class_Number_Tabulation)2&gt;&gt;clgrp_h95mod120_to_3221225472_time</v>
      </c>
      <c r="R69" s="15">
        <f t="shared" si="67"/>
        <v>6.4</v>
      </c>
      <c r="S69" s="15"/>
      <c r="T69" s="1"/>
      <c r="U69" s="16">
        <f t="shared" si="69"/>
        <v>26843545.600000001</v>
      </c>
      <c r="V69">
        <f xml:space="preserve"> POWER(2,3)</f>
        <v>8</v>
      </c>
      <c r="W69">
        <f t="shared" si="68"/>
        <v>853154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 hidden="1">
      <c r="I70" s="1"/>
      <c r="J70" s="11" t="str">
        <f t="shared" si="62"/>
        <v>h95mod120</v>
      </c>
      <c r="K70" s="12">
        <v>95</v>
      </c>
      <c r="L70" s="12">
        <v>120</v>
      </c>
      <c r="M70" s="13">
        <f t="shared" si="63"/>
        <v>12884901888</v>
      </c>
      <c r="N70" s="33" t="str">
        <f t="shared" si="64"/>
        <v>./polymult 107374182.4 2048 16 1868048 h95mod120PART1. /dev/shm/Class_Number_Tabulation/h95mod120 2 0 1 1 3 2 1 2 10 15 1 0 2 1 3 2 0 2 5 15 1 0 2 2 3 1 0 30 0 1 1 0 6 1 1 1 3 30 1 1 1 0 6 0 1</v>
      </c>
      <c r="O70" s="34" t="str">
        <f t="shared" si="65"/>
        <v>./polymult 107374182.4 2048 16 1868048 h95mod120PART2. /dev/shm/Class_Number_Tabulation/h95mod120 1 0 3 1 1 2 0 2 5 15 1 0 6 0 1 4 2 2 10 15 1 0 6 1 1</v>
      </c>
      <c r="P70" s="74" t="str">
        <f t="shared" si="66"/>
        <v>./polyadd /dev/shm/Class_Number_Tabulation 95 120</v>
      </c>
      <c r="Q70" s="79" t="str">
        <f t="shared" si="45"/>
        <v>time(mpirun12884901888  95 120 h95mod120/h95mod120. /dev/shm/Class_Number_Tabulation)2&gt;&gt;clgrp_h95mod120_to_12884901888_time</v>
      </c>
      <c r="R70" s="15">
        <f t="shared" si="67"/>
        <v>6.4</v>
      </c>
      <c r="S70" s="15"/>
      <c r="T70" s="1"/>
      <c r="U70" s="16">
        <f t="shared" si="69"/>
        <v>107374182.40000001</v>
      </c>
      <c r="V70">
        <f xml:space="preserve"> POWER(2,4)</f>
        <v>16</v>
      </c>
      <c r="W70">
        <f t="shared" si="68"/>
        <v>1868048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 hidden="1">
      <c r="I71" s="1"/>
      <c r="J71" s="11" t="str">
        <f t="shared" si="62"/>
        <v>h95mod120</v>
      </c>
      <c r="K71" s="12">
        <v>95</v>
      </c>
      <c r="L71" s="12">
        <v>120</v>
      </c>
      <c r="M71" s="13">
        <f t="shared" si="63"/>
        <v>51539607552</v>
      </c>
      <c r="N71" s="33" t="str">
        <f t="shared" si="64"/>
        <v>./polymult 429496729.6 2048 16384 4009464 h95mod120PART1. /dev/shm/Class_Number_Tabulation/h95mod120 2 0 1 1 3 2 1 2 10 15 1 0 2 1 3 2 0 2 5 15 1 0 2 2 3 1 0 30 0 1 1 0 6 1 1 1 3 30 1 1 1 0 6 0 1</v>
      </c>
      <c r="O71" s="34" t="str">
        <f t="shared" si="65"/>
        <v>./polymult 429496729.6 2048 16384 4009464 h95mod120PART2. /dev/shm/Class_Number_Tabulation/h95mod120 1 0 3 1 1 2 0 2 5 15 1 0 6 0 1 4 2 2 10 15 1 0 6 1 1</v>
      </c>
      <c r="P71" s="74" t="str">
        <f t="shared" si="66"/>
        <v>./polyadd /dev/shm/Class_Number_Tabulation 95 120</v>
      </c>
      <c r="Q71" s="79" t="str">
        <f t="shared" si="45"/>
        <v>time(mpirun51539607552  95 120 h95mod120/h95mod120. /dev/shm/Class_Number_Tabulation)2&gt;&gt;clgrp_h95mod120_to_51539607552_time</v>
      </c>
      <c r="R71" s="15">
        <f t="shared" si="67"/>
        <v>2.5000000000000001E-2</v>
      </c>
      <c r="S71" s="15"/>
      <c r="T71" s="1"/>
      <c r="U71" s="16">
        <f t="shared" si="69"/>
        <v>429496729.60000002</v>
      </c>
      <c r="V71">
        <f xml:space="preserve"> POWER(2,14)</f>
        <v>16384</v>
      </c>
      <c r="W71">
        <f t="shared" si="68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70" xml:space="preserve"> "h" &amp;K75 &amp; "mod" &amp;L75</f>
        <v>h7mod8</v>
      </c>
      <c r="K75" s="12">
        <v>7</v>
      </c>
      <c r="L75" s="12">
        <v>8</v>
      </c>
      <c r="M75" s="13">
        <f t="shared" ref="M75:M80" si="71">A4</f>
        <v>50331648</v>
      </c>
      <c r="N75" s="74" t="str">
        <f xml:space="preserve"> "mpirun" &amp; H12 &amp;M75 &amp;" " &amp;F12 &amp;" " &amp;K75 &amp;" " &amp;L75 &amp;" " &amp;"null" &amp;" " &amp;D$12</f>
        <v>mpirun /home/anthony.kostalvazque/clgrp-1.3_NEW/clgrp 50331648 128 7 8 null /dev/shm/Class_Number_Tabulation</v>
      </c>
      <c r="U75"/>
    </row>
    <row r="76" spans="9:61" ht="15" customHeight="1">
      <c r="I76" s="1"/>
      <c r="J76" s="11" t="str">
        <f t="shared" si="70"/>
        <v>h7mod8</v>
      </c>
      <c r="K76" s="12">
        <v>7</v>
      </c>
      <c r="L76" s="12">
        <v>8</v>
      </c>
      <c r="M76" s="13">
        <f t="shared" si="71"/>
        <v>201326592</v>
      </c>
      <c r="N76" s="79" t="str">
        <f t="shared" ref="N76:N78" si="72" xml:space="preserve"> "mpirun" &amp; H13 &amp;M76 &amp;" " &amp;F13 &amp;" " &amp;K76 &amp;" " &amp;L76 &amp;" " &amp;"null" &amp;" " &amp;D$12</f>
        <v>mpirun /home/anthony.kostalvazque/clgrp-1.3_NEW/clgrp 201326592 256 7 8 null /dev/shm/Class_Number_Tabulation</v>
      </c>
      <c r="U76"/>
    </row>
    <row r="77" spans="9:61" ht="15" customHeight="1">
      <c r="I77" s="1"/>
      <c r="J77" s="11" t="str">
        <f t="shared" si="70"/>
        <v>h7mod8</v>
      </c>
      <c r="K77" s="12">
        <v>7</v>
      </c>
      <c r="L77" s="12">
        <v>8</v>
      </c>
      <c r="M77" s="13">
        <f t="shared" si="71"/>
        <v>805306368</v>
      </c>
      <c r="N77" s="79" t="str">
        <f t="shared" si="72"/>
        <v>mpirun /home/anthony.kostalvazque/clgrp-1.3_NEW/clgrp 805306368 512 7 8 null /dev/shm/Class_Number_Tabulation</v>
      </c>
      <c r="U77"/>
    </row>
    <row r="78" spans="9:61" ht="15" customHeight="1">
      <c r="I78" s="1"/>
      <c r="J78" s="11" t="str">
        <f t="shared" si="70"/>
        <v>h7mod8</v>
      </c>
      <c r="K78" s="12">
        <v>7</v>
      </c>
      <c r="L78" s="12">
        <v>8</v>
      </c>
      <c r="M78" s="13">
        <f t="shared" si="71"/>
        <v>3221225472</v>
      </c>
      <c r="N78" s="79" t="str">
        <f t="shared" si="72"/>
        <v>mpirun /home/anthony.kostalvazque/clgrp-1.3_NEW/clgrp 3221225472 1024 7 8 null /dev/shm/Class_Number_Tabulation</v>
      </c>
      <c r="U78"/>
    </row>
    <row r="79" spans="9:61" ht="15" customHeight="1">
      <c r="I79" s="1"/>
      <c r="J79" s="11" t="str">
        <f t="shared" si="70"/>
        <v>h7mod8</v>
      </c>
      <c r="K79" s="12">
        <v>7</v>
      </c>
      <c r="L79" s="12">
        <v>8</v>
      </c>
      <c r="M79" s="13">
        <f t="shared" si="71"/>
        <v>12884901888</v>
      </c>
      <c r="N79" s="79" t="str">
        <f xml:space="preserve"> "time(" &amp; "mpirun" &amp; H16 &amp;M79 &amp;" " &amp;F16 &amp;" " &amp;K79 &amp;" " &amp;L79 &amp;" " &amp;"null" &amp;" " &amp;D$12 &amp; ")2&gt;&gt;clgrp_" &amp; J79 &amp;"_to_" &amp; M79 &amp; "_time"</f>
        <v>time(mpirun /home/anthony.kostalvazque/clgrp-1.3_NEW/clgrp 12884901888 2048 7 8 null /dev/shm/Class_Number_Tabulation)2&gt;&gt;clgrp_h7mod8_to_12884901888_time</v>
      </c>
      <c r="U79"/>
    </row>
    <row r="80" spans="9:61" ht="15" customHeight="1">
      <c r="I80" s="1"/>
      <c r="J80" s="11" t="str">
        <f t="shared" si="70"/>
        <v>h7mod8</v>
      </c>
      <c r="K80" s="12">
        <v>7</v>
      </c>
      <c r="L80" s="12">
        <v>8</v>
      </c>
      <c r="M80" s="13">
        <f t="shared" si="71"/>
        <v>51539607552</v>
      </c>
      <c r="N80" s="79" t="str">
        <f xml:space="preserve"> "time(" &amp; "mpirun" &amp; H17 &amp;M80 &amp;" " &amp;F17 &amp;" " &amp;K80 &amp;" " &amp;L80 &amp;" " &amp;"null" &amp;" " &amp;D$12 &amp; ")2&gt;&gt;clgrp_" &amp; J80 &amp;"_to_" &amp; M80 &amp; "_time"</f>
        <v>time(mpirun /home/anthony.kostalvazque/clgrp-1.3_NEW/clgrp 51539607552 2048 7 8 null /dev/shm/Class_Number_Tabulation)2&gt;&gt;clgrp_h7mod8_to_51539607552_time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 hidden="1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hidden="1" customHeight="1">
      <c r="I83" s="1"/>
      <c r="J83" s="89"/>
      <c r="K83" s="90"/>
      <c r="L83" s="90"/>
      <c r="M83" s="91"/>
      <c r="N83" s="6" t="s">
        <v>15</v>
      </c>
      <c r="U83"/>
    </row>
    <row r="84" spans="9:21" ht="15" hidden="1" customHeight="1">
      <c r="I84" s="1"/>
      <c r="J84" s="11" t="str">
        <f t="shared" ref="J84:J89" si="73" xml:space="preserve"> "h" &amp;K84 &amp; "mod" &amp;L84</f>
        <v>h71mod120</v>
      </c>
      <c r="K84" s="12">
        <v>71</v>
      </c>
      <c r="L84" s="12">
        <v>120</v>
      </c>
      <c r="M84" s="13">
        <f t="shared" ref="M84:M89" si="74">A4</f>
        <v>50331648</v>
      </c>
      <c r="N84" s="74" t="str">
        <f t="shared" ref="N84:N89" si="75" xml:space="preserve"> "mpirun -np " &amp; E12 &amp; " ./clgrp " &amp;M84 &amp;" " &amp;F12 &amp;" " &amp;K84 &amp;" " &amp;L84 &amp;" " &amp;"null" &amp;" " &amp;D$12</f>
        <v>mpirun -np 80 ./clgrp 50331648 128 71 120 null /dev/shm/Class_Number_Tabulation</v>
      </c>
      <c r="U84"/>
    </row>
    <row r="85" spans="9:21" ht="15" hidden="1" customHeight="1">
      <c r="I85" s="1"/>
      <c r="J85" s="11" t="str">
        <f t="shared" si="73"/>
        <v>h71mod120</v>
      </c>
      <c r="K85" s="12">
        <v>71</v>
      </c>
      <c r="L85" s="12">
        <v>120</v>
      </c>
      <c r="M85" s="13">
        <f t="shared" si="74"/>
        <v>201326592</v>
      </c>
      <c r="N85" s="74" t="str">
        <f t="shared" si="75"/>
        <v>mpirun -np 80 ./clgrp 201326592 256 71 120 null /dev/shm/Class_Number_Tabulation</v>
      </c>
      <c r="U85"/>
    </row>
    <row r="86" spans="9:21" ht="15" hidden="1" customHeight="1">
      <c r="I86" s="1"/>
      <c r="J86" s="11" t="str">
        <f t="shared" si="73"/>
        <v>h71mod120</v>
      </c>
      <c r="K86" s="12">
        <v>71</v>
      </c>
      <c r="L86" s="12">
        <v>120</v>
      </c>
      <c r="M86" s="13">
        <f t="shared" si="74"/>
        <v>805306368</v>
      </c>
      <c r="N86" s="74" t="str">
        <f t="shared" si="75"/>
        <v>mpirun -np 80 ./clgrp 805306368 512 71 120 null /dev/shm/Class_Number_Tabulation</v>
      </c>
      <c r="U86"/>
    </row>
    <row r="87" spans="9:21" ht="15" hidden="1" customHeight="1">
      <c r="I87" s="1"/>
      <c r="J87" s="11" t="str">
        <f t="shared" si="73"/>
        <v>h71mod120</v>
      </c>
      <c r="K87" s="12">
        <v>71</v>
      </c>
      <c r="L87" s="12">
        <v>120</v>
      </c>
      <c r="M87" s="13">
        <f t="shared" si="74"/>
        <v>3221225472</v>
      </c>
      <c r="N87" s="74" t="str">
        <f t="shared" si="75"/>
        <v>mpirun -np 80 ./clgrp 3221225472 1024 71 120 null /dev/shm/Class_Number_Tabulation</v>
      </c>
      <c r="U87"/>
    </row>
    <row r="88" spans="9:21" ht="15" hidden="1" customHeight="1">
      <c r="I88" s="1"/>
      <c r="J88" s="11" t="str">
        <f t="shared" si="73"/>
        <v>h71mod120</v>
      </c>
      <c r="K88" s="12">
        <v>71</v>
      </c>
      <c r="L88" s="12">
        <v>120</v>
      </c>
      <c r="M88" s="13">
        <f t="shared" si="74"/>
        <v>12884901888</v>
      </c>
      <c r="N88" s="74" t="str">
        <f t="shared" si="75"/>
        <v>mpirun -np 80 ./clgrp 12884901888 2048 71 120 null /dev/shm/Class_Number_Tabulation</v>
      </c>
      <c r="U88"/>
    </row>
    <row r="89" spans="9:21" ht="15" hidden="1" customHeight="1">
      <c r="I89" s="1"/>
      <c r="J89" s="11" t="str">
        <f t="shared" si="73"/>
        <v>h71mod120</v>
      </c>
      <c r="K89" s="12">
        <v>71</v>
      </c>
      <c r="L89" s="12">
        <v>120</v>
      </c>
      <c r="M89" s="13">
        <f t="shared" si="74"/>
        <v>51539607552</v>
      </c>
      <c r="N89" s="74" t="str">
        <f t="shared" si="75"/>
        <v>mpirun -np 80 ./clgrp 51539607552 2048 71 120 null /dev/shm/Class_Number_Tabulation</v>
      </c>
      <c r="U89"/>
    </row>
    <row r="90" spans="9:21" ht="15" hidden="1" customHeight="1">
      <c r="I90" s="1"/>
      <c r="J90" s="1"/>
      <c r="K90" s="1"/>
      <c r="L90" s="1"/>
      <c r="M90" s="22"/>
      <c r="N90" s="1"/>
      <c r="U90"/>
    </row>
    <row r="91" spans="9:21" ht="28.5" hidden="1">
      <c r="I91" s="1"/>
      <c r="J91" s="68" t="s">
        <v>1</v>
      </c>
      <c r="K91" s="68" t="s">
        <v>2</v>
      </c>
      <c r="L91" s="68" t="s">
        <v>3</v>
      </c>
      <c r="M91" s="92" t="s">
        <v>4</v>
      </c>
      <c r="N91" s="2" t="s">
        <v>6</v>
      </c>
    </row>
    <row r="92" spans="9:21" ht="15" hidden="1" customHeight="1">
      <c r="I92" s="1"/>
      <c r="J92" s="69"/>
      <c r="K92" s="70"/>
      <c r="L92" s="70"/>
      <c r="M92" s="93"/>
      <c r="N92" s="6" t="s">
        <v>15</v>
      </c>
    </row>
    <row r="93" spans="9:21" ht="19.5" hidden="1" customHeight="1">
      <c r="I93" s="1"/>
      <c r="J93" s="11" t="str">
        <f t="shared" ref="J93:J98" si="76" xml:space="preserve"> "h" &amp;K93 &amp; "mod" &amp;L93</f>
        <v>h119mod120</v>
      </c>
      <c r="K93" s="12">
        <v>119</v>
      </c>
      <c r="L93" s="12">
        <v>120</v>
      </c>
      <c r="M93" s="13">
        <f t="shared" ref="M93:M98" si="77">A4</f>
        <v>50331648</v>
      </c>
      <c r="N93" s="74" t="str">
        <f t="shared" ref="N93:N98" si="78" xml:space="preserve"> "mpirun -np " &amp; E12 &amp; " ./clgrp " &amp;M93 &amp;" " &amp;F12 &amp;" " &amp;K93 &amp;" " &amp;L93 &amp;" " &amp;"null" &amp;" " &amp;D$12</f>
        <v>mpirun -np 80 ./clgrp 50331648 128 119 120 null /dev/shm/Class_Number_Tabulation</v>
      </c>
    </row>
    <row r="94" spans="9:21" ht="15" hidden="1" customHeight="1">
      <c r="I94" s="1"/>
      <c r="J94" s="11" t="str">
        <f t="shared" si="76"/>
        <v>h119mod120</v>
      </c>
      <c r="K94" s="12">
        <v>119</v>
      </c>
      <c r="L94" s="12">
        <v>120</v>
      </c>
      <c r="M94" s="13">
        <f t="shared" si="77"/>
        <v>201326592</v>
      </c>
      <c r="N94" s="74" t="str">
        <f t="shared" si="78"/>
        <v>mpirun -np 80 ./clgrp 201326592 256 119 120 null /dev/shm/Class_Number_Tabulation</v>
      </c>
    </row>
    <row r="95" spans="9:21" ht="15" hidden="1" customHeight="1">
      <c r="I95" s="1"/>
      <c r="J95" s="11" t="str">
        <f t="shared" si="76"/>
        <v>h119mod120</v>
      </c>
      <c r="K95" s="12">
        <v>119</v>
      </c>
      <c r="L95" s="12">
        <v>120</v>
      </c>
      <c r="M95" s="13">
        <f t="shared" si="77"/>
        <v>805306368</v>
      </c>
      <c r="N95" s="74" t="str">
        <f t="shared" si="78"/>
        <v>mpirun -np 80 ./clgrp 805306368 512 119 120 null /dev/shm/Class_Number_Tabulation</v>
      </c>
    </row>
    <row r="96" spans="9:21" ht="15" hidden="1" customHeight="1">
      <c r="I96" s="1"/>
      <c r="J96" s="11" t="str">
        <f t="shared" si="76"/>
        <v>h119mod120</v>
      </c>
      <c r="K96" s="12">
        <v>119</v>
      </c>
      <c r="L96" s="12">
        <v>120</v>
      </c>
      <c r="M96" s="13">
        <f t="shared" si="77"/>
        <v>3221225472</v>
      </c>
      <c r="N96" s="74" t="str">
        <f t="shared" si="78"/>
        <v>mpirun -np 80 ./clgrp 3221225472 1024 119 120 null /dev/shm/Class_Number_Tabulation</v>
      </c>
    </row>
    <row r="97" spans="9:14" ht="15" hidden="1" customHeight="1">
      <c r="I97" s="1"/>
      <c r="J97" s="11" t="str">
        <f t="shared" si="76"/>
        <v>h119mod120</v>
      </c>
      <c r="K97" s="12">
        <v>119</v>
      </c>
      <c r="L97" s="12">
        <v>120</v>
      </c>
      <c r="M97" s="13">
        <f t="shared" si="77"/>
        <v>12884901888</v>
      </c>
      <c r="N97" s="74" t="str">
        <f t="shared" si="78"/>
        <v>mpirun -np 80 ./clgrp 12884901888 2048 119 120 null /dev/shm/Class_Number_Tabulation</v>
      </c>
    </row>
    <row r="98" spans="9:14" ht="15" hidden="1" customHeight="1">
      <c r="I98" s="1"/>
      <c r="J98" s="11" t="str">
        <f t="shared" si="76"/>
        <v>h119mod120</v>
      </c>
      <c r="K98" s="12">
        <v>119</v>
      </c>
      <c r="L98" s="12">
        <v>120</v>
      </c>
      <c r="M98" s="13">
        <f t="shared" si="77"/>
        <v>51539607552</v>
      </c>
      <c r="N98" s="74" t="str">
        <f t="shared" si="78"/>
        <v>mpirun -np 80 ./clgrp 51539607552 2048 119 120 null /dev/shm/Class_Number_Tabulation</v>
      </c>
    </row>
    <row r="99" spans="9:14" ht="15" hidden="1" customHeight="1">
      <c r="I99" s="1"/>
      <c r="J99" s="1"/>
      <c r="K99" s="1"/>
      <c r="L99" s="1"/>
      <c r="M99" s="1"/>
      <c r="N99" s="1"/>
    </row>
    <row r="100" spans="9:14" ht="28.5">
      <c r="I100" s="1"/>
      <c r="J100" s="68" t="s">
        <v>1</v>
      </c>
      <c r="K100" s="68" t="s">
        <v>2</v>
      </c>
      <c r="L100" s="68" t="s">
        <v>3</v>
      </c>
      <c r="M100" s="92" t="s">
        <v>4</v>
      </c>
      <c r="N100" s="2" t="s">
        <v>6</v>
      </c>
    </row>
    <row r="101" spans="9:14">
      <c r="I101" s="1"/>
      <c r="J101" s="69"/>
      <c r="K101" s="70"/>
      <c r="L101" s="70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50331648</v>
      </c>
      <c r="N102" s="74" t="str">
        <f xml:space="preserve"> "mpirun" &amp; H12 &amp;M102 &amp;" " &amp;F12 &amp;" " &amp;K102 &amp;" " &amp;L102 &amp;" " &amp;"null" &amp;" " &amp;D$12</f>
        <v>mpirun /home/anthony.kostalvazque/clgrp-1.3_NEW/clgrp 50331648 128 23 24 null /dev/shm/Class_Number_Tabulation</v>
      </c>
    </row>
    <row r="103" spans="9:14">
      <c r="I103" s="1"/>
      <c r="J103" s="11" t="str">
        <f t="shared" ref="J103:J107" si="79" xml:space="preserve"> "h" &amp;K103 &amp; "mod" &amp;L103</f>
        <v>h23mod24</v>
      </c>
      <c r="K103" s="12">
        <v>23</v>
      </c>
      <c r="L103" s="12">
        <v>24</v>
      </c>
      <c r="M103" s="13">
        <f>A5</f>
        <v>201326592</v>
      </c>
      <c r="N103" s="79" t="str">
        <f t="shared" ref="N103:N105" si="80" xml:space="preserve"> "mpirun" &amp; H13 &amp;M103 &amp;" " &amp;F13 &amp;" " &amp;K103 &amp;" " &amp;L103 &amp;" " &amp;"null" &amp;" " &amp;D$12</f>
        <v>mpirun /home/anthony.kostalvazque/clgrp-1.3_NEW/clgrp 201326592 256 23 24 null /dev/shm/Class_Number_Tabulation</v>
      </c>
    </row>
    <row r="104" spans="9:14">
      <c r="I104" s="1"/>
      <c r="J104" s="11" t="str">
        <f t="shared" si="79"/>
        <v>h23mod24</v>
      </c>
      <c r="K104" s="12">
        <v>23</v>
      </c>
      <c r="L104" s="12">
        <v>24</v>
      </c>
      <c r="M104" s="13">
        <f t="shared" ref="M104:M107" si="81">A6</f>
        <v>805306368</v>
      </c>
      <c r="N104" s="79" t="str">
        <f t="shared" si="80"/>
        <v>mpirun /home/anthony.kostalvazque/clgrp-1.3_NEW/clgrp 805306368 512 23 24 null /dev/shm/Class_Number_Tabulation</v>
      </c>
    </row>
    <row r="105" spans="9:14">
      <c r="I105" s="1"/>
      <c r="J105" s="11" t="str">
        <f t="shared" si="79"/>
        <v>h23mod24</v>
      </c>
      <c r="K105" s="12">
        <v>23</v>
      </c>
      <c r="L105" s="12">
        <v>24</v>
      </c>
      <c r="M105" s="13">
        <f t="shared" si="81"/>
        <v>3221225472</v>
      </c>
      <c r="N105" s="79" t="str">
        <f t="shared" si="80"/>
        <v>mpirun /home/anthony.kostalvazque/clgrp-1.3_NEW/clgrp 3221225472 1024 23 24 null /dev/shm/Class_Number_Tabulation</v>
      </c>
    </row>
    <row r="106" spans="9:14">
      <c r="I106" s="1"/>
      <c r="J106" s="11" t="str">
        <f t="shared" si="79"/>
        <v>h23mod24</v>
      </c>
      <c r="K106" s="12">
        <v>23</v>
      </c>
      <c r="L106" s="12">
        <v>24</v>
      </c>
      <c r="M106" s="13">
        <f t="shared" si="81"/>
        <v>12884901888</v>
      </c>
      <c r="N106" s="79" t="str">
        <f xml:space="preserve"> "time(" &amp;   "mpirun" &amp; H16 &amp;M106 &amp;" " &amp;F16 &amp;" " &amp;K106 &amp;" " &amp;L106 &amp;" " &amp;"null" &amp;" " &amp;D$12 &amp; ")2&gt;&gt;clgrp_" &amp; J106 &amp;"_to_" &amp; M106 &amp; "_time"</f>
        <v>time(mpirun /home/anthony.kostalvazque/clgrp-1.3_NEW/clgrp 12884901888 2048 23 24 null /dev/shm/Class_Number_Tabulation)2&gt;&gt;clgrp_h23mod24_to_12884901888_time</v>
      </c>
    </row>
    <row r="107" spans="9:14">
      <c r="I107" s="1"/>
      <c r="J107" s="11" t="str">
        <f t="shared" si="79"/>
        <v>h23mod24</v>
      </c>
      <c r="K107" s="12">
        <v>23</v>
      </c>
      <c r="L107" s="12">
        <v>24</v>
      </c>
      <c r="M107" s="13">
        <f t="shared" si="81"/>
        <v>51539607552</v>
      </c>
      <c r="N107" s="79" t="str">
        <f xml:space="preserve"> "time(" &amp;   "mpirun" &amp; H17 &amp;M107 &amp;" " &amp;F17 &amp;" " &amp;K107 &amp;" " &amp;L107 &amp;" " &amp;"null" &amp;" " &amp;D$12 &amp; ")2&gt;&gt;clgrp_" &amp; J107 &amp;"_to_" &amp; M107 &amp; "_time"</f>
        <v>time(mpirun /home/anthony.kostalvazque/clgrp-1.3_NEW/clgrp 51539607552 2048 23 24 null /dev/shm/Class_Number_Tabulation)2&gt;&gt;clgrp_h23mod24_to_51539607552_time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C856-E164-485B-8029-267FD30FB7D7}">
  <dimension ref="A1:BK108"/>
  <sheetViews>
    <sheetView tabSelected="1" topLeftCell="AO1" zoomScale="50" zoomScaleNormal="50" workbookViewId="0">
      <selection activeCell="BJ16" sqref="BJ16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74.85546875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2" max="12" width="12.5703125" customWidth="1"/>
    <col min="13" max="13" width="18.42578125" bestFit="1" customWidth="1"/>
    <col min="14" max="14" width="255.7109375" bestFit="1" customWidth="1"/>
    <col min="15" max="15" width="8.42578125" customWidth="1"/>
    <col min="16" max="16" width="50.42578125" bestFit="1" customWidth="1"/>
    <col min="17" max="17" width="169" bestFit="1" customWidth="1"/>
    <col min="18" max="18" width="65.42578125" bestFit="1" customWidth="1"/>
    <col min="19" max="19" width="37.42578125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28.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1"/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7" t="s">
        <v>16</v>
      </c>
      <c r="S2" s="77"/>
      <c r="T2" s="1"/>
      <c r="U2" s="8" t="s">
        <v>17</v>
      </c>
      <c r="V2" s="86" t="s">
        <v>18</v>
      </c>
      <c r="W2" s="86" t="s">
        <v>19</v>
      </c>
      <c r="X2" s="86" t="s">
        <v>20</v>
      </c>
      <c r="Y2" s="98" t="s">
        <v>21</v>
      </c>
      <c r="Z2" s="98"/>
      <c r="AA2" s="98"/>
      <c r="AB2" s="98"/>
      <c r="AC2" s="98"/>
      <c r="AD2" s="98"/>
      <c r="AE2" s="98"/>
      <c r="AF2" s="86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1"/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50331648</v>
      </c>
      <c r="N3" s="99" t="str">
        <f xml:space="preserve"> G12 &amp; U3 &amp;" " &amp;F12 &amp;" " &amp; V3 &amp;" " &amp; W3 &amp;" " &amp; J3 &amp;". " &amp; D12 &amp; "/" &amp; J3 &amp;" " &amp;$Z$4 &amp;" "&amp;$AA$5 &amp;" "&amp;$AB$5</f>
        <v>/home/anthony.kostalvazque/polymult-1.4/polymult 3145728 128 8 43064 h8mod16. /dev/shm/Class_Number_Tabulation/h8mod16 1 0 2 0 1 1 0 2 1 1 1 0 2 1 1</v>
      </c>
      <c r="O3" s="99"/>
      <c r="P3" s="99"/>
      <c r="Q3" s="79" t="str">
        <f xml:space="preserve"> "mpirun" &amp; H12 &amp;M3 &amp;" " &amp;F12 &amp;" " &amp;K3 &amp;" " &amp;L3 &amp;" " &amp;J3 &amp; "/" &amp;J3 &amp;". " &amp;D12</f>
        <v>mpirun /home/anthony.kostalvazque/clgrp-1.3_OLD/clgrp 50331648 128 8 16 h8mod16/h8mod16. /dev/shm/Class_Number_Tabulation</v>
      </c>
      <c r="R3" s="15">
        <f t="shared" ref="R3:R8" si="1" xml:space="preserve"> (U3 / (F12*V3))/512</f>
        <v>6</v>
      </c>
      <c r="S3" s="15"/>
      <c r="T3" s="1"/>
      <c r="U3" s="16">
        <f t="shared" ref="U3:U8" si="2" xml:space="preserve"> M3 / 16</f>
        <v>3145728</v>
      </c>
      <c r="V3">
        <f xml:space="preserve"> POWER(2,3)</f>
        <v>8</v>
      </c>
      <c r="W3">
        <f t="shared" ref="W3:W8" si="3" xml:space="preserve"> FLOOR(((F4)*(1/PI())*(SQRT(M3))*(($G$4*LN(M3))+($H$4))),1)</f>
        <v>43064</v>
      </c>
      <c r="X3" s="94" t="s">
        <v>25</v>
      </c>
      <c r="Y3" s="94" t="s">
        <v>26</v>
      </c>
      <c r="Z3" s="84" t="s">
        <v>27</v>
      </c>
      <c r="AA3" s="94" t="s">
        <v>28</v>
      </c>
      <c r="AB3" s="94"/>
      <c r="BI3" s="1"/>
    </row>
    <row r="4" spans="1:62" ht="18">
      <c r="A4" s="106">
        <f xml:space="preserve"> POWER(2,24) *3</f>
        <v>50331648</v>
      </c>
      <c r="B4" s="107"/>
      <c r="C4" s="108"/>
      <c r="D4" s="18" t="str">
        <f t="shared" ref="D4:D9" si="4" xml:space="preserve"> "s(" &amp; FLOOR(SQRT(M3)/SQRT(3), 1) &amp;")"</f>
        <v>s(4096)</v>
      </c>
      <c r="E4" s="19">
        <v>2520</v>
      </c>
      <c r="F4" s="39">
        <v>3.7142857142857144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201326592</v>
      </c>
      <c r="N4" s="99" t="str">
        <f t="shared" ref="N4:N6" si="5" xml:space="preserve"> G13 &amp; U4 &amp;" " &amp;F13 &amp;" " &amp; V4 &amp;" " &amp; W4 &amp;" " &amp; J4 &amp;". " &amp; D13 &amp; "/" &amp; J4 &amp;" " &amp;$Z$4 &amp;" "&amp;$AA$5 &amp;" "&amp;$AB$5</f>
        <v>/home/anthony.kostalvazque/polymult-1.4/polymult 12582912 256 16 95008 h8mod16. /dev/shm/Class_Number_Tabulation/h8mod16 1 0 2 0 1 1 0 2 1 1 1 0 2 1 1</v>
      </c>
      <c r="O4" s="99"/>
      <c r="P4" s="99"/>
      <c r="Q4" s="79" t="str">
        <f t="shared" ref="Q4:Q6" si="6" xml:space="preserve"> "mpirun" &amp; H13 &amp;M4 &amp;" " &amp;F13 &amp;" " &amp;K4 &amp;" " &amp;L4 &amp;" " &amp;J4 &amp; "/" &amp;J4 &amp;". " &amp;D13</f>
        <v>mpirun /home/anthony.kostalvazque/clgrp-1.3_OLD/clgrp 201326592 256 8 16 h8mod16/h8mod16. /dev/shm/Class_Number_Tabulation</v>
      </c>
      <c r="R4" s="15">
        <f t="shared" si="1"/>
        <v>6</v>
      </c>
      <c r="S4" s="15"/>
      <c r="T4" s="1"/>
      <c r="U4" s="16">
        <f t="shared" si="2"/>
        <v>12582912</v>
      </c>
      <c r="V4">
        <f xml:space="preserve"> POWER(2,4)</f>
        <v>16</v>
      </c>
      <c r="W4">
        <f t="shared" si="3"/>
        <v>95008</v>
      </c>
      <c r="X4" s="94"/>
      <c r="Y4" s="94"/>
      <c r="Z4" s="94" t="s">
        <v>29</v>
      </c>
      <c r="AA4" s="84" t="s">
        <v>30</v>
      </c>
      <c r="AB4" s="84" t="s">
        <v>30</v>
      </c>
      <c r="BI4" s="1"/>
    </row>
    <row r="5" spans="1:62">
      <c r="A5" s="106">
        <f xml:space="preserve"> POWER(2,26) *3</f>
        <v>201326592</v>
      </c>
      <c r="B5" s="107"/>
      <c r="C5" s="108"/>
      <c r="D5" s="18" t="str">
        <f t="shared" si="4"/>
        <v>s(8192)</v>
      </c>
      <c r="E5" s="19">
        <v>5040</v>
      </c>
      <c r="F5" s="39">
        <v>3.8380952380952382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805306368</v>
      </c>
      <c r="N5" s="99" t="str">
        <f t="shared" si="5"/>
        <v>/home/anthony.kostalvazque/polymult-1.4/polymult 50331648 512 32 207212 h8mod16. /dev/shm/Class_Number_Tabulation/h8mod16 1 0 2 0 1 1 0 2 1 1 1 0 2 1 1</v>
      </c>
      <c r="O5" s="99"/>
      <c r="P5" s="99"/>
      <c r="Q5" s="79" t="str">
        <f t="shared" si="6"/>
        <v>mpirun /home/anthony.kostalvazque/clgrp-1.3_OLD/clgrp 805306368 512 8 16 h8mod16/h8mod16. /dev/shm/Class_Number_Tabulation</v>
      </c>
      <c r="R5" s="15">
        <f t="shared" si="1"/>
        <v>6</v>
      </c>
      <c r="S5" s="15"/>
      <c r="T5" s="1"/>
      <c r="U5" s="16">
        <f t="shared" si="2"/>
        <v>50331648</v>
      </c>
      <c r="V5">
        <f xml:space="preserve"> POWER(2,5)</f>
        <v>32</v>
      </c>
      <c r="W5">
        <f t="shared" si="3"/>
        <v>207212</v>
      </c>
      <c r="X5" s="94"/>
      <c r="Y5" s="94"/>
      <c r="Z5" s="94"/>
      <c r="AA5" s="94" t="s">
        <v>31</v>
      </c>
      <c r="AB5" s="94" t="s">
        <v>31</v>
      </c>
      <c r="BI5" s="1"/>
    </row>
    <row r="6" spans="1:62">
      <c r="A6" s="106">
        <f xml:space="preserve"> POWER(2,28) *3</f>
        <v>805306368</v>
      </c>
      <c r="B6" s="107"/>
      <c r="C6" s="108"/>
      <c r="D6" s="18" t="str">
        <f t="shared" si="4"/>
        <v>s(16384)</v>
      </c>
      <c r="E6" s="19">
        <v>15120</v>
      </c>
      <c r="F6" s="39">
        <v>3.9365079365079363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3221225472</v>
      </c>
      <c r="N6" s="99" t="str">
        <f t="shared" si="5"/>
        <v>/home/anthony.kostalvazque/polymult-1.4/polymult 201326592 1024 64 451947 h8mod16. /dev/shm/Class_Number_Tabulation/h8mod16 1 0 2 0 1 1 0 2 1 1 1 0 2 1 1</v>
      </c>
      <c r="O6" s="99"/>
      <c r="P6" s="99"/>
      <c r="Q6" s="79" t="str">
        <f t="shared" si="6"/>
        <v>mpirun /home/anthony.kostalvazque/clgrp-1.3_OLD/clgrp 3221225472 1024 8 16 h8mod16/h8mod16. /dev/shm/Class_Number_Tabulation</v>
      </c>
      <c r="R6" s="15">
        <f t="shared" si="1"/>
        <v>6</v>
      </c>
      <c r="S6" s="15"/>
      <c r="T6" s="1"/>
      <c r="U6" s="16">
        <f t="shared" si="2"/>
        <v>201326592</v>
      </c>
      <c r="V6">
        <f xml:space="preserve"> POWER(2,6)</f>
        <v>64</v>
      </c>
      <c r="W6">
        <f t="shared" si="3"/>
        <v>451947</v>
      </c>
      <c r="X6" s="94"/>
      <c r="Y6" s="94"/>
      <c r="Z6" s="94"/>
      <c r="AA6" s="94"/>
      <c r="AB6" s="94"/>
      <c r="BI6" s="1"/>
    </row>
    <row r="7" spans="1:62">
      <c r="A7" s="106">
        <f xml:space="preserve"> POWER(2,30) *3</f>
        <v>3221225472</v>
      </c>
      <c r="B7" s="107"/>
      <c r="C7" s="108"/>
      <c r="D7" s="18" t="str">
        <f t="shared" si="4"/>
        <v>s(32768)</v>
      </c>
      <c r="E7" s="19">
        <v>27720</v>
      </c>
      <c r="F7" s="39">
        <v>4.0519480519480515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12884901888</v>
      </c>
      <c r="N7" s="99" t="str">
        <f xml:space="preserve"> "time(" &amp;G16 &amp; U7 &amp;" " &amp;F16 &amp;" " &amp; V7 &amp;" " &amp; W7 &amp;" " &amp; J7 &amp;". " &amp; D16 &amp; "/" &amp; J7 &amp;" " &amp;$Z$4 &amp;" "&amp;$AA$5 &amp;" "&amp;$AB$5 &amp; ")2&gt;&gt;polymult_" &amp; J7 &amp;"_to_" &amp; M7 &amp; "_time"</f>
        <v>time(/home/anthony.kostalvazque/polymult-1.4/polymult 805306368 2048 128 986455 h8mod16. /dev/shm/Class_Number_Tabulation/h8mod16 1 0 2 0 1 1 0 2 1 1 1 0 2 1 1)2&gt;&gt;polymult_h8mod16_to_12884901888_time</v>
      </c>
      <c r="O7" s="99"/>
      <c r="P7" s="99"/>
      <c r="Q7" s="79" t="str">
        <f xml:space="preserve"> "time(" &amp;  "mpirun" &amp; H16 &amp;M7 &amp;" " &amp;F16 &amp;" " &amp;K7 &amp;" " &amp;L7 &amp;" " &amp;J7 &amp; "/" &amp;J7 &amp;". " &amp;D16 &amp; ")2&gt;&gt;clgrp_" &amp; J7 &amp;"_to_" &amp; M7 &amp; "_time"</f>
        <v>time(mpirun /home/anthony.kostalvazque/clgrp-1.3_OLD/clgrp 12884901888 2048 8 16 h8mod16/h8mod16. /dev/shm/Class_Number_Tabulation)2&gt;&gt;clgrp_h8mod16_to_12884901888_time</v>
      </c>
      <c r="R7" s="15">
        <f t="shared" si="1"/>
        <v>6</v>
      </c>
      <c r="S7" s="15"/>
      <c r="T7" s="1"/>
      <c r="U7" s="16">
        <f t="shared" si="2"/>
        <v>805306368</v>
      </c>
      <c r="V7">
        <f xml:space="preserve"> POWER(2,7)</f>
        <v>128</v>
      </c>
      <c r="W7">
        <f t="shared" si="3"/>
        <v>986455</v>
      </c>
      <c r="X7" s="94"/>
      <c r="Y7" s="94"/>
      <c r="Z7" s="94"/>
      <c r="AA7" s="94"/>
      <c r="AB7" s="94"/>
      <c r="BI7" s="1"/>
    </row>
    <row r="8" spans="1:62">
      <c r="A8" s="106">
        <f xml:space="preserve"> POWER(2,32) *3</f>
        <v>12884901888</v>
      </c>
      <c r="B8" s="107"/>
      <c r="C8" s="108"/>
      <c r="D8" s="18" t="str">
        <f t="shared" si="4"/>
        <v>s(65536)</v>
      </c>
      <c r="E8" s="19">
        <v>55440</v>
      </c>
      <c r="F8" s="39">
        <v>4.1870129870129871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xml:space="preserve"> "time(" &amp;G17 &amp; U8 &amp;" " &amp;F17 &amp;" " &amp; V8 &amp;" " &amp; W8 &amp;" " &amp; J8 &amp;". " &amp; D17 &amp; "/" &amp; J8 &amp;" " &amp;$Z$4 &amp;" "&amp;$AA$5 &amp;" "&amp;$AB$5 &amp; ")2&gt;&gt;polymult_" &amp; J8 &amp;"_to_" &amp; M8 &amp; "_time"</f>
        <v>time(/home/anthony.kostalvazque/polymult-1.4/polymult 3221225472 2048 1024 2111286 h8mod16. /dev/shm/Class_Number_Tabulation/h8mod16 1 0 2 0 1 1 0 2 1 1 1 0 2 1 1)2&gt;&gt;polymult_h8mod16_to_51539607552_time</v>
      </c>
      <c r="O8" s="99"/>
      <c r="P8" s="99"/>
      <c r="Q8" s="79" t="str">
        <f xml:space="preserve"> "time(" &amp;  "mpirun" &amp; H17 &amp;M8 &amp;" " &amp;F17 &amp;" " &amp;K8 &amp;" " &amp;L8 &amp;" " &amp;J8 &amp; "/" &amp;J8 &amp;". " &amp;D17 &amp; ")2&gt;&gt;clgrp_" &amp; J8 &amp;"_to_" &amp; M8 &amp; "_time"</f>
        <v>time(mpirun /home/anthony.kostalvazque/clgrp-1.3_OLD/clgrp 51539607552 2048 8 16 h8mod16/h8mod16. /dev/shm/Class_Number_Tabulation)2&gt;&gt;clgrp_h8mod16_to_51539607552_time</v>
      </c>
      <c r="R8" s="15">
        <f t="shared" si="1"/>
        <v>3</v>
      </c>
      <c r="S8" s="15"/>
      <c r="T8" s="1"/>
      <c r="U8" s="16">
        <f t="shared" si="2"/>
        <v>3221225472</v>
      </c>
      <c r="V8">
        <f xml:space="preserve"> POWER(2,10)</f>
        <v>1024</v>
      </c>
      <c r="W8">
        <f t="shared" si="3"/>
        <v>2111286</v>
      </c>
      <c r="X8" s="94"/>
      <c r="Y8" s="94"/>
      <c r="Z8" s="94"/>
      <c r="AA8" s="94"/>
      <c r="AB8" s="94"/>
      <c r="BI8" s="1"/>
    </row>
    <row r="9" spans="1:62">
      <c r="A9" s="124">
        <f xml:space="preserve"> POWER(2,34) * 3</f>
        <v>51539607552</v>
      </c>
      <c r="B9" s="125"/>
      <c r="C9" s="126"/>
      <c r="D9" s="18" t="str">
        <f t="shared" si="4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2.2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85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1"/>
      <c r="BJ10" s="42" t="s">
        <v>137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7" t="s">
        <v>16</v>
      </c>
      <c r="S11" s="77"/>
      <c r="T11" s="1"/>
      <c r="U11" s="8" t="s">
        <v>17</v>
      </c>
      <c r="V11" s="86" t="s">
        <v>18</v>
      </c>
      <c r="W11" s="86" t="s">
        <v>19</v>
      </c>
      <c r="X11" s="86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86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1"/>
      <c r="BJ11" t="str">
        <f xml:space="preserve">  $BJ$21 &amp; " &amp;&amp; " &amp;  "time (" &amp; N3 &amp; " &amp;&amp; " &amp; Q3 &amp; " &amp;&amp; " &amp;N12&amp; " &amp;&amp; " &amp; Q12 &amp; " &amp;&amp; " &amp;N21 &amp; " &amp;&amp; " &amp;Q21 &amp; " &amp;&amp; " &amp;N75 &amp; " &amp;&amp; " &amp; D21 &amp; ")" &amp; " &amp;&amp; " &amp; $BJ$20</f>
        <v>cp -R /home/anthony.kostalvazque/Class_Number_Tabulation /dev/shm &amp;&amp; time (/home/anthony.kostalvazque/polymult-1.4/polymult 3145728 128 8 43064 h8mod16. /dev/shm/Class_Number_Tabulation/h8mod16 1 0 2 0 1 1 0 2 1 1 1 0 2 1 1 &amp;&amp; mpirun /home/anthony.kostalvazque/clgrp-1.3_OLD/clgrp 50331648 128 8 16 h8mod16/h8mod16. /dev/shm/Class_Number_Tabulation &amp;&amp; /home/anthony.kostalvazque/polymult-1.4/polymult 3145728 128 8 43064 h4mod16. /dev/shm/Class_Number_Tabulation/h4mod16 1 0 2 1 1 1 0 2 0 1 1 0 2 0 1 &amp;&amp; mpirun /home/anthony.kostalvazque/clgrp-1.3_OLD/clgrp 50331648 128 4 16 h4mod16/h4mod16. /dev/shm/Class_Number_Tabulation &amp;&amp; /home/anthony.kostalvazque/polymult-1.4/polymult 6291456 128 8 80315 h3mod8. /dev/shm/Class_Number_Tabulation/h3mod8 1 0 1 1 1 1 0 1 1 1 1 0 1 1 1 &amp;&amp; mpirun /home/anthony.kostalvazque/clgrp-1.3_OLD/clgrp 50331648 128 3 8 h3mod8/h3mod8. /dev/shm/Class_Number_Tabulation &amp;&amp; mpirun /home/anthony.kostalvazque/clgrp-1.3_OLD/clgrp 50331648 128 7 8 null /dev/shm/Class_Number_Tabulation &amp;&amp;  /home/anthony.kostalvazque/clgrp-1.3_OLD/verify 50331648 128 /dev/shm/Class_Number_Tabulation) &amp;&amp; rm -r /dev/shm/Class_Number_Tabulation</v>
      </c>
    </row>
    <row r="12" spans="1:62" ht="18">
      <c r="A12" s="106">
        <f t="shared" ref="A12:A17" si="7">A4</f>
        <v>50331648</v>
      </c>
      <c r="B12" s="107"/>
      <c r="C12" s="108"/>
      <c r="D12" s="25" t="s">
        <v>169</v>
      </c>
      <c r="E12" s="26">
        <v>80</v>
      </c>
      <c r="F12" s="27">
        <f xml:space="preserve"> POWER(2,7)</f>
        <v>128</v>
      </c>
      <c r="G12" s="27" t="s">
        <v>155</v>
      </c>
      <c r="H12" s="27" t="s">
        <v>158</v>
      </c>
      <c r="I12" s="1"/>
      <c r="J12" s="11" t="str">
        <f t="shared" ref="J12:J17" si="8" xml:space="preserve"> "h" &amp;K12 &amp; "mod" &amp;L12</f>
        <v>h4mod16</v>
      </c>
      <c r="K12" s="12">
        <v>4</v>
      </c>
      <c r="L12" s="12">
        <v>16</v>
      </c>
      <c r="M12" s="13">
        <f t="shared" ref="M12:M17" si="9" xml:space="preserve"> A4</f>
        <v>50331648</v>
      </c>
      <c r="N12" s="99" t="str">
        <f xml:space="preserve"> G12 &amp; U12 &amp;" " &amp;F12 &amp;" " &amp; V12 &amp;" " &amp; W12 &amp;" " &amp; J12 &amp;". " &amp; D12 &amp; "/" &amp; J12 &amp;" " &amp;$Z$13&amp;" " &amp; $AA$14&amp;" " &amp; $AB$14</f>
        <v>/home/anthony.kostalvazque/polymult-1.4/polymult 3145728 128 8 43064 h4mod16. /dev/shm/Class_Number_Tabulation/h4mod16 1 0 2 1 1 1 0 2 0 1 1 0 2 0 1</v>
      </c>
      <c r="O12" s="99"/>
      <c r="P12" s="99"/>
      <c r="Q12" s="79" t="str">
        <f xml:space="preserve"> "mpirun" &amp; H12 &amp;M12 &amp;" " &amp;F12 &amp;" " &amp;K12 &amp;" " &amp;L12 &amp;" " &amp;J12 &amp; "/" &amp;J12 &amp;". " &amp;D$12</f>
        <v>mpirun /home/anthony.kostalvazque/clgrp-1.3_OLD/clgrp 50331648 128 4 16 h4mod16/h4mod16. /dev/shm/Class_Number_Tabulation</v>
      </c>
      <c r="R12" s="15">
        <f t="shared" ref="R12:R17" si="10" xml:space="preserve"> (U12 / (F12*V12))/512</f>
        <v>6</v>
      </c>
      <c r="S12" s="15"/>
      <c r="T12" s="1"/>
      <c r="U12" s="16">
        <f t="shared" ref="U12:U17" si="11" xml:space="preserve"> M12 / 16</f>
        <v>3145728</v>
      </c>
      <c r="V12">
        <f xml:space="preserve"> POWER(2,3)</f>
        <v>8</v>
      </c>
      <c r="W12">
        <f t="shared" ref="W12:W17" si="12" xml:space="preserve"> FLOOR((($F4)*(1/PI())*(SQRT(M12))*(($G$4*LN(M12))+($H$4))),1)</f>
        <v>43064</v>
      </c>
      <c r="X12" s="94" t="str">
        <f xml:space="preserve"> J12</f>
        <v>h4mod16</v>
      </c>
      <c r="Y12" s="94" t="s">
        <v>37</v>
      </c>
      <c r="Z12" s="84" t="s">
        <v>38</v>
      </c>
      <c r="AA12" s="94" t="s">
        <v>39</v>
      </c>
      <c r="AB12" s="94"/>
      <c r="BI12" s="1"/>
      <c r="BJ12" t="str">
        <f t="shared" ref="BJ12:BJ16" si="13" xml:space="preserve">  $BJ$21 &amp; " &amp;&amp; " &amp;  "time (" &amp; N4 &amp; " &amp;&amp; " &amp; Q4 &amp; " &amp;&amp; " &amp;N13&amp; " &amp;&amp; " &amp; Q13 &amp; " &amp;&amp; " &amp;N22 &amp; " &amp;&amp; " &amp;Q22 &amp; " &amp;&amp; " &amp;N76 &amp; " &amp;&amp; " &amp; D22 &amp; ")" &amp; " &amp;&amp; " &amp; $BJ$20</f>
        <v>cp -R /home/anthony.kostalvazque/Class_Number_Tabulation /dev/shm &amp;&amp; time (/home/anthony.kostalvazque/polymult-1.4/polymult 12582912 256 16 95008 h8mod16. /dev/shm/Class_Number_Tabulation/h8mod16 1 0 2 0 1 1 0 2 1 1 1 0 2 1 1 &amp;&amp; mpirun /home/anthony.kostalvazque/clgrp-1.3_OLD/clgrp 201326592 256 8 16 h8mod16/h8mod16. /dev/shm/Class_Number_Tabulation &amp;&amp; /home/anthony.kostalvazque/polymult-1.4/polymult 12582912 256 16 95008 h4mod16. /dev/shm/Class_Number_Tabulation/h4mod16 1 0 2 1 1 1 0 2 0 1 1 0 2 0 1 &amp;&amp; mpirun /home/anthony.kostalvazque/clgrp-1.3_OLD/clgrp 201326592 256 4 16 h4mod16/h4mod16. /dev/shm/Class_Number_Tabulation &amp;&amp; /home/anthony.kostalvazque/polymult-1.4/polymult 25165824 256 16 178000 h3mod8. /dev/shm/Class_Number_Tabulation/h3mod8 1 0 1 1 1 1 0 1 1 1 1 0 1 1 1 &amp;&amp; mpirun /home/anthony.kostalvazque/clgrp-1.3_OLD/clgrp 201326592 256 3 8 h3mod8/h3mod8. /dev/shm/Class_Number_Tabulation &amp;&amp; mpirun /home/anthony.kostalvazque/clgrp-1.3_OLD/clgrp 201326592 256 7 8 null /dev/shm/Class_Number_Tabulation &amp;&amp;  /home/anthony.kostalvazque/clgrp-1.3_OLD/verify 201326592 256 /dev/shm/Class_Number_Tabulation) &amp;&amp; rm -r /dev/shm/Class_Number_Tabulation</v>
      </c>
    </row>
    <row r="13" spans="1:62" ht="18">
      <c r="A13" s="106">
        <f t="shared" si="7"/>
        <v>201326592</v>
      </c>
      <c r="B13" s="107"/>
      <c r="C13" s="108"/>
      <c r="D13" s="25" t="s">
        <v>169</v>
      </c>
      <c r="E13" s="26">
        <v>80</v>
      </c>
      <c r="F13" s="27">
        <f xml:space="preserve"> POWER(2,8)</f>
        <v>256</v>
      </c>
      <c r="G13" s="27" t="s">
        <v>155</v>
      </c>
      <c r="H13" s="27" t="s">
        <v>158</v>
      </c>
      <c r="I13" s="1"/>
      <c r="J13" s="11" t="str">
        <f t="shared" si="8"/>
        <v>h4mod16</v>
      </c>
      <c r="K13" s="12">
        <v>4</v>
      </c>
      <c r="L13" s="12">
        <v>16</v>
      </c>
      <c r="M13" s="13">
        <f t="shared" si="9"/>
        <v>201326592</v>
      </c>
      <c r="N13" s="99" t="str">
        <f t="shared" ref="N13:N15" si="14" xml:space="preserve"> G13 &amp; U13 &amp;" " &amp;F13 &amp;" " &amp; V13 &amp;" " &amp; W13 &amp;" " &amp; J13 &amp;". " &amp; D13 &amp; "/" &amp; J13 &amp;" " &amp;$Z$13&amp;" " &amp; $AA$14&amp;" " &amp; $AB$14</f>
        <v>/home/anthony.kostalvazque/polymult-1.4/polymult 12582912 256 16 95008 h4mod16. /dev/shm/Class_Number_Tabulation/h4mod16 1 0 2 1 1 1 0 2 0 1 1 0 2 0 1</v>
      </c>
      <c r="O13" s="99"/>
      <c r="P13" s="99"/>
      <c r="Q13" s="79" t="str">
        <f t="shared" ref="Q13:Q15" si="15" xml:space="preserve"> "mpirun" &amp; H13 &amp;M13 &amp;" " &amp;F13 &amp;" " &amp;K13 &amp;" " &amp;L13 &amp;" " &amp;J13 &amp; "/" &amp;J13 &amp;". " &amp;D$12</f>
        <v>mpirun /home/anthony.kostalvazque/clgrp-1.3_OLD/clgrp 201326592 256 4 16 h4mod16/h4mod16. /dev/shm/Class_Number_Tabulation</v>
      </c>
      <c r="R13" s="15">
        <f t="shared" si="10"/>
        <v>6</v>
      </c>
      <c r="S13" s="15"/>
      <c r="T13" s="1"/>
      <c r="U13" s="16">
        <f t="shared" si="11"/>
        <v>12582912</v>
      </c>
      <c r="V13">
        <f xml:space="preserve"> POWER(2,4)</f>
        <v>16</v>
      </c>
      <c r="W13">
        <f t="shared" si="12"/>
        <v>95008</v>
      </c>
      <c r="X13" s="94"/>
      <c r="Y13" s="94"/>
      <c r="Z13" s="94" t="s">
        <v>31</v>
      </c>
      <c r="AA13" s="84" t="s">
        <v>40</v>
      </c>
      <c r="AB13" s="84" t="s">
        <v>40</v>
      </c>
      <c r="BI13" s="1"/>
      <c r="BJ13" t="str">
        <f t="shared" si="13"/>
        <v>cp -R /home/anthony.kostalvazque/Class_Number_Tabulation /dev/shm &amp;&amp; time (/home/anthony.kostalvazque/polymult-1.4/polymult 50331648 512 32 207212 h8mod16. /dev/shm/Class_Number_Tabulation/h8mod16 1 0 2 0 1 1 0 2 1 1 1 0 2 1 1 &amp;&amp; mpirun /home/anthony.kostalvazque/clgrp-1.3_OLD/clgrp 805306368 512 8 16 h8mod16/h8mod16. /dev/shm/Class_Number_Tabulation &amp;&amp; /home/anthony.kostalvazque/polymult-1.4/polymult 50331648 512 32 207212 h4mod16. /dev/shm/Class_Number_Tabulation/h4mod16 1 0 2 1 1 1 0 2 0 1 1 0 2 0 1 &amp;&amp; mpirun /home/anthony.kostalvazque/clgrp-1.3_OLD/clgrp 805306368 512 4 16 h4mod16/h4mod16. /dev/shm/Class_Number_Tabulation &amp;&amp; /home/anthony.kostalvazque/polymult-1.4/polymult 100663296 512 32 389776 h3mod8. /dev/shm/Class_Number_Tabulation/h3mod8 1 0 1 1 1 1 0 1 1 1 1 0 1 1 1 &amp;&amp; mpirun /home/anthony.kostalvazque/clgrp-1.3_OLD/clgrp 805306368 512 3 8 h3mod8/h3mod8. /dev/shm/Class_Number_Tabulation &amp;&amp; mpirun /home/anthony.kostalvazque/clgrp-1.3_OLD/clgrp 805306368 512 7 8 null /dev/shm/Class_Number_Tabulation &amp;&amp;  /home/anthony.kostalvazque/clgrp-1.3_OLD/verify 805306368 512 /dev/shm/Class_Number_Tabulation) &amp;&amp; rm -r /dev/shm/Class_Number_Tabulation</v>
      </c>
    </row>
    <row r="14" spans="1:62">
      <c r="A14" s="106">
        <f t="shared" si="7"/>
        <v>805306368</v>
      </c>
      <c r="B14" s="107"/>
      <c r="C14" s="108"/>
      <c r="D14" s="25" t="s">
        <v>169</v>
      </c>
      <c r="E14" s="26">
        <v>80</v>
      </c>
      <c r="F14" s="27">
        <f xml:space="preserve"> POWER(2,9)</f>
        <v>512</v>
      </c>
      <c r="G14" s="27" t="s">
        <v>155</v>
      </c>
      <c r="H14" s="27" t="s">
        <v>158</v>
      </c>
      <c r="I14" s="1"/>
      <c r="J14" s="11" t="str">
        <f t="shared" si="8"/>
        <v>h4mod16</v>
      </c>
      <c r="K14" s="12">
        <v>4</v>
      </c>
      <c r="L14" s="12">
        <v>16</v>
      </c>
      <c r="M14" s="13">
        <f t="shared" si="9"/>
        <v>805306368</v>
      </c>
      <c r="N14" s="99" t="str">
        <f t="shared" si="14"/>
        <v>/home/anthony.kostalvazque/polymult-1.4/polymult 50331648 512 32 207212 h4mod16. /dev/shm/Class_Number_Tabulation/h4mod16 1 0 2 1 1 1 0 2 0 1 1 0 2 0 1</v>
      </c>
      <c r="O14" s="99"/>
      <c r="P14" s="99"/>
      <c r="Q14" s="79" t="str">
        <f t="shared" si="15"/>
        <v>mpirun /home/anthony.kostalvazque/clgrp-1.3_OLD/clgrp 805306368 512 4 16 h4mod16/h4mod16. /dev/shm/Class_Number_Tabulation</v>
      </c>
      <c r="R14" s="15">
        <f t="shared" si="10"/>
        <v>6</v>
      </c>
      <c r="S14" s="15"/>
      <c r="T14" s="1"/>
      <c r="U14" s="16">
        <f t="shared" si="11"/>
        <v>50331648</v>
      </c>
      <c r="V14">
        <f xml:space="preserve"> POWER(2,5)</f>
        <v>32</v>
      </c>
      <c r="W14">
        <f t="shared" si="12"/>
        <v>207212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t="shared" si="13"/>
        <v>cp -R /home/anthony.kostalvazque/Class_Number_Tabulation /dev/shm &amp;&amp; time (/home/anthony.kostalvazque/polymult-1.4/polymult 201326592 1024 64 451947 h8mod16. /dev/shm/Class_Number_Tabulation/h8mod16 1 0 2 0 1 1 0 2 1 1 1 0 2 1 1 &amp;&amp; mpirun /home/anthony.kostalvazque/clgrp-1.3_OLD/clgrp 3221225472 1024 8 16 h8mod16/h8mod16. /dev/shm/Class_Number_Tabulation &amp;&amp; /home/anthony.kostalvazque/polymult-1.4/polymult 201326592 1024 64 451947 h4mod16. /dev/shm/Class_Number_Tabulation/h4mod16 1 0 2 1 1 1 0 2 0 1 1 0 2 0 1 &amp;&amp; mpirun /home/anthony.kostalvazque/clgrp-1.3_OLD/clgrp 3221225472 1024 4 16 h4mod16/h4mod16. /dev/shm/Class_Number_Tabulation &amp;&amp; /home/anthony.kostalvazque/polymult-1.4/polymult 402653184 1024 64 853154 h3mod8. /dev/shm/Class_Number_Tabulation/h3mod8 1 0 1 1 1 1 0 1 1 1 1 0 1 1 1 &amp;&amp; mpirun /home/anthony.kostalvazque/clgrp-1.3_OLD/clgrp 3221225472 1024 3 8 h3mod8/h3mod8. /dev/shm/Class_Number_Tabulation &amp;&amp; mpirun /home/anthony.kostalvazque/clgrp-1.3_OLD/clgrp 3221225472 1024 7 8 null /dev/shm/Class_Number_Tabulation &amp;&amp;  /home/anthony.kostalvazque/clgrp-1.3_OLD/verify 3221225472 1024 /dev/shm/Class_Number_Tabulation) &amp;&amp; rm -r /dev/shm/Class_Number_Tabulation</v>
      </c>
    </row>
    <row r="15" spans="1:62">
      <c r="A15" s="106">
        <f t="shared" si="7"/>
        <v>3221225472</v>
      </c>
      <c r="B15" s="107"/>
      <c r="C15" s="108"/>
      <c r="D15" s="25" t="s">
        <v>169</v>
      </c>
      <c r="E15" s="26">
        <v>80</v>
      </c>
      <c r="F15" s="27">
        <f xml:space="preserve"> POWER(2,10)</f>
        <v>1024</v>
      </c>
      <c r="G15" s="27" t="s">
        <v>155</v>
      </c>
      <c r="H15" s="27" t="s">
        <v>158</v>
      </c>
      <c r="I15" s="1"/>
      <c r="J15" s="11" t="str">
        <f t="shared" si="8"/>
        <v>h4mod16</v>
      </c>
      <c r="K15" s="12">
        <v>4</v>
      </c>
      <c r="L15" s="12">
        <v>16</v>
      </c>
      <c r="M15" s="13">
        <f t="shared" si="9"/>
        <v>3221225472</v>
      </c>
      <c r="N15" s="99" t="str">
        <f t="shared" si="14"/>
        <v>/home/anthony.kostalvazque/polymult-1.4/polymult 201326592 1024 64 451947 h4mod16. /dev/shm/Class_Number_Tabulation/h4mod16 1 0 2 1 1 1 0 2 0 1 1 0 2 0 1</v>
      </c>
      <c r="O15" s="99"/>
      <c r="P15" s="99"/>
      <c r="Q15" s="79" t="str">
        <f t="shared" si="15"/>
        <v>mpirun /home/anthony.kostalvazque/clgrp-1.3_OLD/clgrp 3221225472 1024 4 16 h4mod16/h4mod16. /dev/shm/Class_Number_Tabulation</v>
      </c>
      <c r="R15" s="15">
        <f t="shared" si="10"/>
        <v>6</v>
      </c>
      <c r="S15" s="15"/>
      <c r="T15" s="1"/>
      <c r="U15" s="16">
        <f t="shared" si="11"/>
        <v>201326592</v>
      </c>
      <c r="V15">
        <f xml:space="preserve"> POWER(2,6)</f>
        <v>64</v>
      </c>
      <c r="W15">
        <f t="shared" si="12"/>
        <v>451947</v>
      </c>
      <c r="X15" s="94"/>
      <c r="Y15" s="94"/>
      <c r="Z15" s="94"/>
      <c r="AA15" s="94"/>
      <c r="AB15" s="94"/>
      <c r="BI15" s="1"/>
      <c r="BJ15" t="str">
        <f t="shared" si="13"/>
        <v>cp -R /home/anthony.kostalvazque/Class_Number_Tabulation /dev/shm &amp;&amp; time (time(/home/anthony.kostalvazque/polymult-1.4/polymult 805306368 2048 128 986455 h8mod16. /dev/shm/Class_Number_Tabulation/h8mod16 1 0 2 0 1 1 0 2 1 1 1 0 2 1 1)2&gt;&gt;polymult_h8mod16_to_12884901888_time &amp;&amp; time(mpirun /home/anthony.kostalvazque/clgrp-1.3_OLD/clgrp 12884901888 2048 8 16 h8mod16/h8mod16. /dev/shm/Class_Number_Tabulation)2&gt;&gt;clgrp_h8mod16_to_12884901888_time &amp;&amp; time(/home/anthony.kostalvazque/polymult-1.4/polymult 805306368 2048 128 986455 h4mod16. /dev/shm/Class_Number_Tabulation/h4mod16 1 0 2 1 1 1 0 2 0 1 1 0 2 0 1)2&gt;&gt;polymult_h4mod16_to_12884901888_time &amp;&amp; time(mpirun /home/anthony.kostalvazque/clgrp-1.3_OLD/clgrp 12884901888 2048 4 16 h4mod16/h4mod16. /dev/shm/Class_Number_Tabulation)2&gt;&gt;clgrp_h4mod16_to_12884901888_time &amp;&amp; time(/home/anthony.kostalvazque/polymult-1.4/polymult 1610612736 2048 128 1868048 h3mod8. /dev/shm/Class_Number_Tabulation/h3mod8 1 0 1 1 1 1 0 1 1 1 1 0 1 1 1)2&gt;&gt;polymult_h3mod8_to_12884901888_time &amp;&amp; time(mpirun /home/anthony.kostalvazque/clgrp-1.3_OLD/clgrp 12884901888 2048 3 8 h3mod8/h3mod8. /dev/shm/Class_Number_Tabulation)2&gt;&gt;clgrp_h3mod8_to_12884901888_time &amp;&amp; time(mpirun /home/anthony.kostalvazque/clgrp-1.3_OLD/clgrp 12884901888 2048 7 8 null /dev/shm/Class_Number_Tabulation)2&gt;&gt;clgrp_h7mod8_to_12884901888_time &amp;&amp; time( /home/anthony.kostalvazque/clgrp-1.3_OLD/verify 12884901888 2048 /dev/shm/Class_Number_Tabulation)2&gt;&gt;verify__to_50331648_time) &amp;&amp; rm -r /dev/shm/Class_Number_Tabulation</v>
      </c>
    </row>
    <row r="16" spans="1:62">
      <c r="A16" s="106">
        <f t="shared" si="7"/>
        <v>12884901888</v>
      </c>
      <c r="B16" s="107"/>
      <c r="C16" s="108"/>
      <c r="D16" s="25" t="s">
        <v>169</v>
      </c>
      <c r="E16" s="26">
        <v>80</v>
      </c>
      <c r="F16" s="27">
        <f xml:space="preserve"> POWER(2,11)</f>
        <v>2048</v>
      </c>
      <c r="G16" s="27" t="s">
        <v>155</v>
      </c>
      <c r="H16" s="27" t="s">
        <v>158</v>
      </c>
      <c r="I16" s="1"/>
      <c r="J16" s="11" t="str">
        <f t="shared" si="8"/>
        <v>h4mod16</v>
      </c>
      <c r="K16" s="12">
        <v>4</v>
      </c>
      <c r="L16" s="12">
        <v>16</v>
      </c>
      <c r="M16" s="13">
        <f t="shared" si="9"/>
        <v>12884901888</v>
      </c>
      <c r="N16" s="99" t="str">
        <f xml:space="preserve"> "time(" &amp; G16 &amp; U16 &amp;" " &amp;F16 &amp;" " &amp; V16 &amp;" " &amp; W16 &amp;" " &amp; J16 &amp;". " &amp; D16 &amp; "/" &amp; J16 &amp;" " &amp;$Z$13&amp;" " &amp; $AA$14&amp;" " &amp; $AB$14 &amp; ")2&gt;&gt;polymult_" &amp; J16 &amp;"_to_" &amp; M16 &amp; "_time"</f>
        <v>time(/home/anthony.kostalvazque/polymult-1.4/polymult 805306368 2048 128 986455 h4mod16. /dev/shm/Class_Number_Tabulation/h4mod16 1 0 2 1 1 1 0 2 0 1 1 0 2 0 1)2&gt;&gt;polymult_h4mod16_to_12884901888_time</v>
      </c>
      <c r="O16" s="99"/>
      <c r="P16" s="99"/>
      <c r="Q16" s="79" t="str">
        <f xml:space="preserve"> "time(" &amp;  "mpirun" &amp; H16 &amp;M16 &amp;" " &amp;F16 &amp;" " &amp;K16 &amp;" " &amp;L16 &amp;" " &amp;J16 &amp; "/" &amp;J16 &amp;". " &amp;D$12 &amp; ")2&gt;&gt;clgrp_" &amp; J16 &amp;"_to_" &amp; M16 &amp; "_time"</f>
        <v>time(mpirun /home/anthony.kostalvazque/clgrp-1.3_OLD/clgrp 12884901888 2048 4 16 h4mod16/h4mod16. /dev/shm/Class_Number_Tabulation)2&gt;&gt;clgrp_h4mod16_to_12884901888_time</v>
      </c>
      <c r="R16" s="15">
        <f t="shared" si="10"/>
        <v>6</v>
      </c>
      <c r="S16" s="15"/>
      <c r="T16" s="1"/>
      <c r="U16" s="16">
        <f t="shared" si="11"/>
        <v>805306368</v>
      </c>
      <c r="V16">
        <f xml:space="preserve"> POWER(2,7)</f>
        <v>128</v>
      </c>
      <c r="W16">
        <f t="shared" si="12"/>
        <v>986455</v>
      </c>
      <c r="X16" s="94"/>
      <c r="Y16" s="94"/>
      <c r="Z16" s="94"/>
      <c r="AA16" s="94"/>
      <c r="AB16" s="94"/>
      <c r="BI16" s="1"/>
      <c r="BJ16" t="str">
        <f t="shared" si="13"/>
        <v>cp -R /home/anthony.kostalvazque/Class_Number_Tabulation /dev/shm &amp;&amp; time (time(/home/anthony.kostalvazque/polymult-1.4/polymult 3221225472 2048 1024 2111286 h8mod16. /dev/shm/Class_Number_Tabulation/h8mod16 1 0 2 0 1 1 0 2 1 1 1 0 2 1 1)2&gt;&gt;polymult_h8mod16_to_51539607552_time &amp;&amp; time(mpirun /home/anthony.kostalvazque/clgrp-1.3_OLD/clgrp 51539607552 2048 8 16 h8mod16/h8mod16. /dev/shm/Class_Number_Tabulation)2&gt;&gt;clgrp_h8mod16_to_51539607552_time &amp;&amp; time(/home/anthony.kostalvazque/polymult-1.4/polymult 3221225472 2048 1024 2111286 h4mod16. /dev/shm/Class_Number_Tabulation/h4mod16 1 0 2 1 1 1 0 2 0 1 1 0 2 0 1)2&gt;&gt;polymult_h4mod16_to_51539607552_time &amp;&amp; time(mpirun /home/anthony.kostalvazque/clgrp-1.3_OLD/clgrp 51539607552 2048 4 16 h4mod16/h4mod16. /dev/shm/Class_Number_Tabulation)2&gt;&gt;clgrp_h4mod16_to_51539607552_time &amp;&amp; time(/home/anthony.kostalvazque/polymult-1.4/polymult 6442450944 2048 2048 4009464 h3mod8. /dev/shm/Class_Number_Tabulation/h3mod8 1 0 1 1 1 1 0 1 1 1 1 0 1 1 1)2&gt;&gt;polymult_h3mod8_to_51539607552_time &amp;&amp; time(mpirun /home/anthony.kostalvazque/clgrp-1.3_OLD/clgrp 51539607552 2048 3 8 h3mod8/h3mod8. /dev/shm/Class_Number_Tabulation)2&gt;&gt;clgrp_h3mod8_to_51539607552_time &amp;&amp; time(mpirun /home/anthony.kostalvazque/clgrp-1.3_OLD/clgrp 51539607552 2048 7 8 null /dev/shm/Class_Number_Tabulation)2&gt;&gt;clgrp_h7mod8_to_51539607552_time &amp;&amp; time( /home/anthony.kostalvazque/clgrp-1.3_OLD/verify 51539607552 2048 /dev/shm/Class_Number_Tabulation)2&gt;&gt;verify__to_201326592_time) &amp;&amp; rm -r /dev/shm/Class_Number_Tabulation</v>
      </c>
    </row>
    <row r="17" spans="1:62">
      <c r="A17" s="124">
        <f t="shared" si="7"/>
        <v>51539607552</v>
      </c>
      <c r="B17" s="125"/>
      <c r="C17" s="126"/>
      <c r="D17" s="25" t="s">
        <v>169</v>
      </c>
      <c r="E17" s="26">
        <v>80</v>
      </c>
      <c r="F17" s="27">
        <f xml:space="preserve"> POWER(2,11)</f>
        <v>2048</v>
      </c>
      <c r="G17" s="27" t="s">
        <v>155</v>
      </c>
      <c r="H17" s="27" t="s">
        <v>158</v>
      </c>
      <c r="I17" s="1"/>
      <c r="J17" s="11" t="str">
        <f t="shared" si="8"/>
        <v>h4mod16</v>
      </c>
      <c r="K17" s="12">
        <v>4</v>
      </c>
      <c r="L17" s="12">
        <v>16</v>
      </c>
      <c r="M17" s="13">
        <f t="shared" si="9"/>
        <v>51539607552</v>
      </c>
      <c r="N17" s="99" t="str">
        <f xml:space="preserve"> "time(" &amp; G17 &amp; U17 &amp;" " &amp;F17 &amp;" " &amp; V17 &amp;" " &amp; W17 &amp;" " &amp; J17 &amp;". " &amp; D17 &amp; "/" &amp; J17 &amp;" " &amp;$Z$13&amp;" " &amp; $AA$14&amp;" " &amp; $AB$14 &amp; ")2&gt;&gt;polymult_" &amp; J17 &amp;"_to_" &amp; M17 &amp; "_time"</f>
        <v>time(/home/anthony.kostalvazque/polymult-1.4/polymult 3221225472 2048 1024 2111286 h4mod16. /dev/shm/Class_Number_Tabulation/h4mod16 1 0 2 1 1 1 0 2 0 1 1 0 2 0 1)2&gt;&gt;polymult_h4mod16_to_51539607552_time</v>
      </c>
      <c r="O17" s="99"/>
      <c r="P17" s="99"/>
      <c r="Q17" s="79" t="str">
        <f xml:space="preserve"> "time(" &amp;  "mpirun" &amp; H17 &amp;M17 &amp;" " &amp;F17 &amp;" " &amp;K17 &amp;" " &amp;L17 &amp;" " &amp;J17 &amp; "/" &amp;J17 &amp;". " &amp;D$12 &amp; ")2&gt;&gt;clgrp_" &amp; J17 &amp;"_to_" &amp; M17 &amp; "_time"</f>
        <v>time(mpirun /home/anthony.kostalvazque/clgrp-1.3_OLD/clgrp 51539607552 2048 4 16 h4mod16/h4mod16. /dev/shm/Class_Number_Tabulation)2&gt;&gt;clgrp_h4mod16_to_51539607552_time</v>
      </c>
      <c r="R17" s="15">
        <f t="shared" si="10"/>
        <v>3</v>
      </c>
      <c r="S17" s="15"/>
      <c r="T17" s="1"/>
      <c r="U17" s="16">
        <f t="shared" si="11"/>
        <v>3221225472</v>
      </c>
      <c r="V17">
        <f xml:space="preserve"> POWER(2,10)</f>
        <v>1024</v>
      </c>
      <c r="W17">
        <f t="shared" si="12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85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1"/>
      <c r="BJ19" s="43" t="s">
        <v>139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7" t="s">
        <v>16</v>
      </c>
      <c r="S20" s="77"/>
      <c r="T20" s="1"/>
      <c r="U20" s="8" t="s">
        <v>42</v>
      </c>
      <c r="V20" s="86" t="s">
        <v>18</v>
      </c>
      <c r="W20" s="86" t="s">
        <v>19</v>
      </c>
      <c r="X20" s="86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86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1"/>
      <c r="BJ20" t="str">
        <f xml:space="preserve"> "rm -r " &amp;D12</f>
        <v>rm -r /dev/shm/Class_Number_Tabulation</v>
      </c>
    </row>
    <row r="21" spans="1:62" ht="18">
      <c r="A21" s="103">
        <f t="shared" ref="A21:A26" si="16">A4</f>
        <v>50331648</v>
      </c>
      <c r="B21" s="104"/>
      <c r="C21" s="105"/>
      <c r="D21" s="106" t="str">
        <f xml:space="preserve"> " /home/anthony.kostalvazque/clgrp-1.3_OLD/verify " &amp;A21 &amp; " "&amp;F12 &amp; " " &amp;D12</f>
        <v xml:space="preserve"> /home/anthony.kostalvazque/clgrp-1.3_OLD/verify 50331648 128 /dev/shm/Class_Number_Tabulation</v>
      </c>
      <c r="E21" s="107"/>
      <c r="F21" s="107"/>
      <c r="G21" s="107"/>
      <c r="H21" s="108"/>
      <c r="I21" s="1"/>
      <c r="J21" s="11" t="str">
        <f t="shared" ref="J21:J26" si="17" xml:space="preserve"> "h" &amp;K21 &amp; "mod" &amp;L21</f>
        <v>h3mod8</v>
      </c>
      <c r="K21" s="12">
        <v>3</v>
      </c>
      <c r="L21" s="12">
        <v>8</v>
      </c>
      <c r="M21" s="13">
        <f t="shared" ref="M21:M26" si="18" xml:space="preserve"> A4</f>
        <v>50331648</v>
      </c>
      <c r="N21" s="99" t="str">
        <f xml:space="preserve"> G12 &amp; U21 &amp;" " &amp;F12 &amp;" " &amp; V21 &amp;" " &amp; W21 &amp;" " &amp; J21 &amp;". " &amp; D12 &amp; "/" &amp; J21 &amp;" " &amp;$Z$22&amp;" " &amp; $AA$22&amp;" " &amp; $AB$22</f>
        <v>/home/anthony.kostalvazque/polymult-1.4/polymult 6291456 128 8 80315 h3mod8. /dev/shm/Class_Number_Tabulation/h3mod8 1 0 1 1 1 1 0 1 1 1 1 0 1 1 1</v>
      </c>
      <c r="O21" s="99"/>
      <c r="P21" s="99"/>
      <c r="Q21" s="79" t="str">
        <f xml:space="preserve"> "mpirun" &amp; H12 &amp;M21 &amp;" " &amp;F12 &amp;" " &amp;K21 &amp;" " &amp;L21 &amp;" " &amp;J21 &amp; "/" &amp;J21 &amp;". " &amp;D$12</f>
        <v>mpirun /home/anthony.kostalvazque/clgrp-1.3_OLD/clgrp 50331648 128 3 8 h3mod8/h3mod8. /dev/shm/Class_Number_Tabulation</v>
      </c>
      <c r="R21" s="15">
        <f t="shared" ref="R21:R26" si="19" xml:space="preserve"> (U21 / (F12*V21))/512</f>
        <v>12</v>
      </c>
      <c r="S21" s="15"/>
      <c r="T21" s="1"/>
      <c r="U21" s="16">
        <f t="shared" ref="U21:U26" si="20" xml:space="preserve"> M21 / 8</f>
        <v>6291456</v>
      </c>
      <c r="V21">
        <f xml:space="preserve"> POWER(2,3)</f>
        <v>8</v>
      </c>
      <c r="W21">
        <f t="shared" ref="W21:W25" si="21" xml:space="preserve"> FLOOR(((F4)*(1/PI())*(SQRT(M21))*(($G$7*LN(M21))+($H$7))),1)</f>
        <v>80315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  <c r="BJ21" t="str">
        <f xml:space="preserve"> "cp -R /home/anthony.kostalvazque/Class_Number_Tabulation /dev/shm"</f>
        <v>cp -R /home/anthony.kostalvazque/Class_Number_Tabulation /dev/shm</v>
      </c>
    </row>
    <row r="22" spans="1:62">
      <c r="A22" s="103">
        <f t="shared" si="16"/>
        <v>201326592</v>
      </c>
      <c r="B22" s="104"/>
      <c r="C22" s="105"/>
      <c r="D22" s="106" t="str">
        <f t="shared" ref="D22:D24" si="22" xml:space="preserve"> " /home/anthony.kostalvazque/clgrp-1.3_OLD/verify " &amp;A22 &amp; " "&amp;F13 &amp; " " &amp;D13</f>
        <v xml:space="preserve"> /home/anthony.kostalvazque/clgrp-1.3_OLD/verify 201326592 256 /dev/shm/Class_Number_Tabulation</v>
      </c>
      <c r="E22" s="107"/>
      <c r="F22" s="107"/>
      <c r="G22" s="107"/>
      <c r="H22" s="108"/>
      <c r="I22" s="1"/>
      <c r="J22" s="11" t="str">
        <f t="shared" si="17"/>
        <v>h3mod8</v>
      </c>
      <c r="K22" s="12">
        <v>3</v>
      </c>
      <c r="L22" s="12">
        <v>8</v>
      </c>
      <c r="M22" s="13">
        <f t="shared" si="18"/>
        <v>201326592</v>
      </c>
      <c r="N22" s="99" t="str">
        <f t="shared" ref="N22:N24" si="23" xml:space="preserve"> G13 &amp; U22 &amp;" " &amp;F13 &amp;" " &amp; V22 &amp;" " &amp; W22 &amp;" " &amp; J22 &amp;". " &amp; D13 &amp; "/" &amp; J22 &amp;" " &amp;$Z$22&amp;" " &amp; $AA$22&amp;" " &amp; $AB$22</f>
        <v>/home/anthony.kostalvazque/polymult-1.4/polymult 25165824 256 16 178000 h3mod8. /dev/shm/Class_Number_Tabulation/h3mod8 1 0 1 1 1 1 0 1 1 1 1 0 1 1 1</v>
      </c>
      <c r="O22" s="99"/>
      <c r="P22" s="99"/>
      <c r="Q22" s="79" t="str">
        <f t="shared" ref="Q22:Q24" si="24" xml:space="preserve"> "mpirun" &amp; H13 &amp;M22 &amp;" " &amp;F13 &amp;" " &amp;K22 &amp;" " &amp;L22 &amp;" " &amp;J22 &amp; "/" &amp;J22 &amp;". " &amp;D$12</f>
        <v>mpirun /home/anthony.kostalvazque/clgrp-1.3_OLD/clgrp 201326592 256 3 8 h3mod8/h3mod8. /dev/shm/Class_Number_Tabulation</v>
      </c>
      <c r="R22" s="15">
        <f t="shared" si="19"/>
        <v>12</v>
      </c>
      <c r="S22" s="15"/>
      <c r="T22" s="1"/>
      <c r="U22" s="16">
        <f t="shared" si="20"/>
        <v>25165824</v>
      </c>
      <c r="V22">
        <f xml:space="preserve"> POWER(2,4)</f>
        <v>16</v>
      </c>
      <c r="W22">
        <f t="shared" si="21"/>
        <v>178000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</row>
    <row r="23" spans="1:62">
      <c r="A23" s="103">
        <f t="shared" si="16"/>
        <v>805306368</v>
      </c>
      <c r="B23" s="104"/>
      <c r="C23" s="105"/>
      <c r="D23" s="106" t="str">
        <f t="shared" si="22"/>
        <v xml:space="preserve"> /home/anthony.kostalvazque/clgrp-1.3_OLD/verify 805306368 512 /dev/shm/Class_Number_Tabulation</v>
      </c>
      <c r="E23" s="107"/>
      <c r="F23" s="107"/>
      <c r="G23" s="107"/>
      <c r="H23" s="108"/>
      <c r="I23" s="1"/>
      <c r="J23" s="11" t="str">
        <f t="shared" si="17"/>
        <v>h3mod8</v>
      </c>
      <c r="K23" s="12">
        <v>3</v>
      </c>
      <c r="L23" s="12">
        <v>8</v>
      </c>
      <c r="M23" s="13">
        <f t="shared" si="18"/>
        <v>805306368</v>
      </c>
      <c r="N23" s="99" t="str">
        <f t="shared" si="23"/>
        <v>/home/anthony.kostalvazque/polymult-1.4/polymult 100663296 512 32 389776 h3mod8. /dev/shm/Class_Number_Tabulation/h3mod8 1 0 1 1 1 1 0 1 1 1 1 0 1 1 1</v>
      </c>
      <c r="O23" s="99"/>
      <c r="P23" s="99"/>
      <c r="Q23" s="79" t="str">
        <f t="shared" si="24"/>
        <v>mpirun /home/anthony.kostalvazque/clgrp-1.3_OLD/clgrp 805306368 512 3 8 h3mod8/h3mod8. /dev/shm/Class_Number_Tabulation</v>
      </c>
      <c r="R23" s="15">
        <f t="shared" si="19"/>
        <v>12</v>
      </c>
      <c r="S23" s="15"/>
      <c r="T23" s="1"/>
      <c r="U23" s="16">
        <f t="shared" si="20"/>
        <v>100663296</v>
      </c>
      <c r="V23">
        <f xml:space="preserve"> POWER(2,5)</f>
        <v>32</v>
      </c>
      <c r="W23">
        <f t="shared" si="21"/>
        <v>389776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</row>
    <row r="24" spans="1:62">
      <c r="A24" s="103">
        <f t="shared" si="16"/>
        <v>3221225472</v>
      </c>
      <c r="B24" s="104"/>
      <c r="C24" s="105"/>
      <c r="D24" s="106" t="str">
        <f t="shared" si="22"/>
        <v xml:space="preserve"> /home/anthony.kostalvazque/clgrp-1.3_OLD/verify 3221225472 1024 /dev/shm/Class_Number_Tabulation</v>
      </c>
      <c r="E24" s="107"/>
      <c r="F24" s="107"/>
      <c r="G24" s="107"/>
      <c r="H24" s="108"/>
      <c r="I24" s="1"/>
      <c r="J24" s="11" t="str">
        <f t="shared" si="17"/>
        <v>h3mod8</v>
      </c>
      <c r="K24" s="12">
        <v>3</v>
      </c>
      <c r="L24" s="12">
        <v>8</v>
      </c>
      <c r="M24" s="13">
        <f t="shared" si="18"/>
        <v>3221225472</v>
      </c>
      <c r="N24" s="99" t="str">
        <f t="shared" si="23"/>
        <v>/home/anthony.kostalvazque/polymult-1.4/polymult 402653184 1024 64 853154 h3mod8. /dev/shm/Class_Number_Tabulation/h3mod8 1 0 1 1 1 1 0 1 1 1 1 0 1 1 1</v>
      </c>
      <c r="O24" s="99"/>
      <c r="P24" s="99"/>
      <c r="Q24" s="79" t="str">
        <f t="shared" si="24"/>
        <v>mpirun /home/anthony.kostalvazque/clgrp-1.3_OLD/clgrp 3221225472 1024 3 8 h3mod8/h3mod8. /dev/shm/Class_Number_Tabulation</v>
      </c>
      <c r="R24" s="15">
        <f t="shared" si="19"/>
        <v>12</v>
      </c>
      <c r="S24" s="15"/>
      <c r="T24" s="1"/>
      <c r="U24" s="16">
        <f t="shared" si="20"/>
        <v>402653184</v>
      </c>
      <c r="V24">
        <f xml:space="preserve"> POWER(2,6)</f>
        <v>64</v>
      </c>
      <c r="W24">
        <f t="shared" si="21"/>
        <v>853154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</row>
    <row r="25" spans="1:62">
      <c r="A25" s="103">
        <f t="shared" si="16"/>
        <v>12884901888</v>
      </c>
      <c r="B25" s="104"/>
      <c r="C25" s="105"/>
      <c r="D25" s="106" t="str">
        <f xml:space="preserve"> "time(" &amp; " /home/anthony.kostalvazque/clgrp-1.3_OLD/verify " &amp;A25 &amp; " "&amp;F16 &amp; " " &amp;D16 &amp; ")2&gt;&gt;verify_" &amp;"_to_" &amp; A21 &amp; "_time"</f>
        <v>time( /home/anthony.kostalvazque/clgrp-1.3_OLD/verify 12884901888 2048 /dev/shm/Class_Number_Tabulation)2&gt;&gt;verify__to_50331648_time</v>
      </c>
      <c r="E25" s="107"/>
      <c r="F25" s="107"/>
      <c r="G25" s="107"/>
      <c r="H25" s="108"/>
      <c r="I25" s="1"/>
      <c r="J25" s="11" t="str">
        <f t="shared" si="17"/>
        <v>h3mod8</v>
      </c>
      <c r="K25" s="12">
        <v>3</v>
      </c>
      <c r="L25" s="12">
        <v>8</v>
      </c>
      <c r="M25" s="13">
        <f t="shared" si="18"/>
        <v>12884901888</v>
      </c>
      <c r="N25" s="99" t="str">
        <f xml:space="preserve"> "time(" &amp; G16 &amp; U25 &amp;" " &amp;F16 &amp;" " &amp; V25 &amp;" " &amp; W25 &amp;" " &amp; J25 &amp;". " &amp; D16 &amp; "/" &amp; J25 &amp;" " &amp;$Z$22&amp;" " &amp; $AA$22&amp;" " &amp; $AB$22 &amp; ")2&gt;&gt;polymult_" &amp; J25 &amp;"_to_" &amp; M25 &amp; "_time"</f>
        <v>time(/home/anthony.kostalvazque/polymult-1.4/polymult 1610612736 2048 128 1868048 h3mod8. /dev/shm/Class_Number_Tabulation/h3mod8 1 0 1 1 1 1 0 1 1 1 1 0 1 1 1)2&gt;&gt;polymult_h3mod8_to_12884901888_time</v>
      </c>
      <c r="O25" s="99"/>
      <c r="P25" s="99"/>
      <c r="Q25" s="79" t="str">
        <f xml:space="preserve"> "time(" &amp;  "mpirun" &amp; H16 &amp;M25 &amp;" " &amp;F16 &amp;" " &amp;K25 &amp;" " &amp;L25 &amp;" " &amp;J25 &amp; "/" &amp;J25 &amp;". " &amp;D$12 &amp; ")2&gt;&gt;clgrp_" &amp; J25 &amp;"_to_" &amp; M25 &amp; "_time"</f>
        <v>time(mpirun /home/anthony.kostalvazque/clgrp-1.3_OLD/clgrp 12884901888 2048 3 8 h3mod8/h3mod8. /dev/shm/Class_Number_Tabulation)2&gt;&gt;clgrp_h3mod8_to_12884901888_time</v>
      </c>
      <c r="R25" s="15">
        <f t="shared" si="19"/>
        <v>12</v>
      </c>
      <c r="S25" s="15"/>
      <c r="T25" s="1"/>
      <c r="U25" s="16">
        <f t="shared" si="20"/>
        <v>1610612736</v>
      </c>
      <c r="V25">
        <f xml:space="preserve"> POWER(2,7)</f>
        <v>128</v>
      </c>
      <c r="W25">
        <f t="shared" si="21"/>
        <v>1868048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</row>
    <row r="26" spans="1:62">
      <c r="A26" s="109">
        <f t="shared" si="16"/>
        <v>51539607552</v>
      </c>
      <c r="B26" s="110"/>
      <c r="C26" s="111"/>
      <c r="D26" s="106" t="str">
        <f xml:space="preserve"> "time(" &amp; " /home/anthony.kostalvazque/clgrp-1.3_OLD/verify " &amp;A26 &amp; " "&amp;F17 &amp; " " &amp;D17 &amp; ")2&gt;&gt;verify_" &amp;"_to_" &amp; A22 &amp; "_time"</f>
        <v>time( /home/anthony.kostalvazque/clgrp-1.3_OLD/verify 51539607552 2048 /dev/shm/Class_Number_Tabulation)2&gt;&gt;verify__to_201326592_time</v>
      </c>
      <c r="E26" s="107"/>
      <c r="F26" s="107"/>
      <c r="G26" s="107"/>
      <c r="H26" s="108"/>
      <c r="I26" s="1"/>
      <c r="J26" s="11" t="str">
        <f t="shared" si="17"/>
        <v>h3mod8</v>
      </c>
      <c r="K26" s="12">
        <v>3</v>
      </c>
      <c r="L26" s="12">
        <v>8</v>
      </c>
      <c r="M26" s="13">
        <f t="shared" si="18"/>
        <v>51539607552</v>
      </c>
      <c r="N26" s="99" t="str">
        <f xml:space="preserve"> "time(" &amp; G17 &amp; U26 &amp;" " &amp;F17 &amp;" " &amp; V26 &amp;" " &amp; W26 &amp;" " &amp; J26 &amp;". " &amp; D17 &amp; "/" &amp; J26 &amp;" " &amp;$Z$22&amp;" " &amp; $AA$22&amp;" " &amp; $AB$22 &amp; ")2&gt;&gt;polymult_" &amp; J26 &amp;"_to_" &amp; M26 &amp; "_time"</f>
        <v>time(/home/anthony.kostalvazque/polymult-1.4/polymult 6442450944 2048 2048 4009464 h3mod8. /dev/shm/Class_Number_Tabulation/h3mod8 1 0 1 1 1 1 0 1 1 1 1 0 1 1 1)2&gt;&gt;polymult_h3mod8_to_51539607552_time</v>
      </c>
      <c r="O26" s="99"/>
      <c r="P26" s="99"/>
      <c r="Q26" s="79" t="str">
        <f xml:space="preserve"> "time(" &amp;  "mpirun" &amp; H17 &amp;M26 &amp;" " &amp;F17 &amp;" " &amp;K26 &amp;" " &amp;L26 &amp;" " &amp;J26 &amp; "/" &amp;J26 &amp;". " &amp;D$12 &amp; ")2&gt;&gt;clgrp_" &amp; J26 &amp;"_to_" &amp; M26 &amp; "_time"</f>
        <v>time(mpirun /home/anthony.kostalvazque/clgrp-1.3_OLD/clgrp 51539607552 2048 3 8 h3mod8/h3mod8. /dev/shm/Class_Number_Tabulation)2&gt;&gt;clgrp_h3mod8_to_51539607552_time</v>
      </c>
      <c r="R26" s="15">
        <f t="shared" si="19"/>
        <v>3</v>
      </c>
      <c r="S26" s="15"/>
      <c r="T26" s="1"/>
      <c r="U26" s="16">
        <f t="shared" si="20"/>
        <v>6442450944</v>
      </c>
      <c r="V26">
        <f xml:space="preserve"> POWER(2,11)</f>
        <v>2048</v>
      </c>
      <c r="W26">
        <f xml:space="preserve"> FLOOR(((F9)*(1/PI())*(SQRT(M26))*(($G$7*LN(M26))+($H$7))),1)</f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 t="s">
        <v>168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85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1"/>
      <c r="BJ28" s="28"/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7" t="s">
        <v>16</v>
      </c>
      <c r="S29" s="77"/>
      <c r="T29" s="1"/>
      <c r="U29" s="8" t="s">
        <v>46</v>
      </c>
      <c r="V29" s="86" t="s">
        <v>18</v>
      </c>
      <c r="W29" s="86" t="s">
        <v>19</v>
      </c>
      <c r="X29" s="86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86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1"/>
    </row>
    <row r="30" spans="1:62" ht="15" customHeight="1">
      <c r="I30" s="1"/>
      <c r="J30" s="11" t="str">
        <f t="shared" ref="J30:J35" si="25" xml:space="preserve"> "h" &amp;K30 &amp; "mod" &amp;L30</f>
        <v>h7mod24</v>
      </c>
      <c r="K30" s="12">
        <v>7</v>
      </c>
      <c r="L30" s="12">
        <v>24</v>
      </c>
      <c r="M30" s="13">
        <f t="shared" ref="M30:M35" si="26" xml:space="preserve"> A4</f>
        <v>50331648</v>
      </c>
      <c r="N30" s="99" t="str">
        <f xml:space="preserve"> G12 &amp; U30 &amp;" " &amp;F12 &amp;" " &amp; V30 &amp;" " &amp; W30 &amp;" " &amp; J30 &amp;". " &amp; D12 &amp; "/" &amp; J30  &amp;" " &amp; $Z$31&amp;" " &amp; $AA$31&amp;" " &amp; $AB$31&amp;" " &amp; $AC$31 &amp;" " &amp;$AD$31 &amp;" " &amp;$AE$31&amp;" " &amp; $AF$31</f>
        <v>/home/anthony.kostalvazque/polymult-1.4/polymult 2097152 128 8 80315 h7mod24. /dev/shm/Class_Number_Tabulation/h7mod24 1 0 1 1 1 1 0 1 1 3 1 0 1 1 1 1 0 4 1 3 1 0 4 0 1 2 1 4 2 3 1 0 4 1 1</v>
      </c>
      <c r="O30" s="99"/>
      <c r="P30" s="99"/>
      <c r="Q30" s="79" t="str">
        <f xml:space="preserve"> "mpirun" &amp; H12 &amp;M30 &amp;" " &amp;F12 &amp;" " &amp;K30 &amp;" " &amp;L30 &amp;" " &amp;J30 &amp; "/" &amp;J30 &amp;". " &amp;D$12</f>
        <v>mpirun /home/anthony.kostalvazque/clgrp-1.3_OLD/clgrp 50331648 128 7 24 h7mod24/h7mod24. /dev/shm/Class_Number_Tabulation</v>
      </c>
      <c r="R30" s="15">
        <f t="shared" ref="R30:R35" si="27" xml:space="preserve"> (U30 / (F12*V30))/512</f>
        <v>4</v>
      </c>
      <c r="S30" s="15"/>
      <c r="T30" s="1"/>
      <c r="U30" s="16">
        <f t="shared" ref="U30:U35" si="28" xml:space="preserve"> M30 / 24</f>
        <v>2097152</v>
      </c>
      <c r="V30">
        <f xml:space="preserve"> POWER(2,3)</f>
        <v>8</v>
      </c>
      <c r="W30">
        <f t="shared" ref="W30:W35" si="29" xml:space="preserve"> FLOOR(((F4)*(1/PI())*(SQRT(M30))*(($G$7*LN(M30))+($H$7))),1)</f>
        <v>80315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5"/>
        <v>h7mod24</v>
      </c>
      <c r="K31" s="12">
        <v>7</v>
      </c>
      <c r="L31" s="12">
        <v>24</v>
      </c>
      <c r="M31" s="13">
        <f t="shared" si="26"/>
        <v>201326592</v>
      </c>
      <c r="N31" s="99" t="str">
        <f t="shared" ref="N31:N33" si="30" xml:space="preserve"> G13 &amp; U31 &amp;" " &amp;F13 &amp;" " &amp; V31 &amp;" " &amp; W31 &amp;" " &amp; J31 &amp;". " &amp; D13 &amp; "/" &amp; J31  &amp;" " &amp; $Z$31&amp;" " &amp; $AA$31&amp;" " &amp; $AB$31&amp;" " &amp; $AC$31 &amp;" " &amp;$AD$31 &amp;" " &amp;$AE$31&amp;" " &amp; $AF$31</f>
        <v>/home/anthony.kostalvazque/polymult-1.4/polymult 8388608 256 16 178000 h7mod24. /dev/shm/Class_Number_Tabulation/h7mod24 1 0 1 1 1 1 0 1 1 3 1 0 1 1 1 1 0 4 1 3 1 0 4 0 1 2 1 4 2 3 1 0 4 1 1</v>
      </c>
      <c r="O31" s="99"/>
      <c r="P31" s="99"/>
      <c r="Q31" s="79" t="str">
        <f t="shared" ref="Q31:Q33" si="31" xml:space="preserve"> "mpirun" &amp; H13 &amp;M31 &amp;" " &amp;F13 &amp;" " &amp;K31 &amp;" " &amp;L31 &amp;" " &amp;J31 &amp; "/" &amp;J31 &amp;". " &amp;D$12</f>
        <v>mpirun /home/anthony.kostalvazque/clgrp-1.3_OLD/clgrp 201326592 256 7 24 h7mod24/h7mod24. /dev/shm/Class_Number_Tabulation</v>
      </c>
      <c r="R31" s="15">
        <f t="shared" si="27"/>
        <v>4</v>
      </c>
      <c r="S31" s="15"/>
      <c r="T31" s="1"/>
      <c r="U31" s="16">
        <f t="shared" si="28"/>
        <v>8388608</v>
      </c>
      <c r="V31">
        <f xml:space="preserve"> POWER(2,4)</f>
        <v>16</v>
      </c>
      <c r="W31">
        <f t="shared" si="29"/>
        <v>178000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25"/>
        <v>h7mod24</v>
      </c>
      <c r="K32" s="12">
        <v>7</v>
      </c>
      <c r="L32" s="12">
        <v>24</v>
      </c>
      <c r="M32" s="13">
        <f t="shared" si="26"/>
        <v>805306368</v>
      </c>
      <c r="N32" s="99" t="str">
        <f t="shared" si="30"/>
        <v>/home/anthony.kostalvazque/polymult-1.4/polymult 33554432 512 32 389776 h7mod24. /dev/shm/Class_Number_Tabulation/h7mod24 1 0 1 1 1 1 0 1 1 3 1 0 1 1 1 1 0 4 1 3 1 0 4 0 1 2 1 4 2 3 1 0 4 1 1</v>
      </c>
      <c r="O32" s="99"/>
      <c r="P32" s="99"/>
      <c r="Q32" s="79" t="str">
        <f t="shared" si="31"/>
        <v>mpirun /home/anthony.kostalvazque/clgrp-1.3_OLD/clgrp 805306368 512 7 24 h7mod24/h7mod24. /dev/shm/Class_Number_Tabulation</v>
      </c>
      <c r="R32" s="15">
        <f t="shared" si="27"/>
        <v>4</v>
      </c>
      <c r="S32" s="15"/>
      <c r="T32" s="1"/>
      <c r="U32" s="16">
        <f t="shared" si="28"/>
        <v>33554432</v>
      </c>
      <c r="V32">
        <f xml:space="preserve"> POWER(2,5)</f>
        <v>32</v>
      </c>
      <c r="W32">
        <f t="shared" si="29"/>
        <v>389776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25"/>
        <v>h7mod24</v>
      </c>
      <c r="K33" s="12">
        <v>7</v>
      </c>
      <c r="L33" s="12">
        <v>24</v>
      </c>
      <c r="M33" s="13">
        <f t="shared" si="26"/>
        <v>3221225472</v>
      </c>
      <c r="N33" s="99" t="str">
        <f t="shared" si="30"/>
        <v>/home/anthony.kostalvazque/polymult-1.4/polymult 134217728 1024 64 853154 h7mod24. /dev/shm/Class_Number_Tabulation/h7mod24 1 0 1 1 1 1 0 1 1 3 1 0 1 1 1 1 0 4 1 3 1 0 4 0 1 2 1 4 2 3 1 0 4 1 1</v>
      </c>
      <c r="O33" s="99"/>
      <c r="P33" s="99"/>
      <c r="Q33" s="79" t="str">
        <f t="shared" si="31"/>
        <v>mpirun /home/anthony.kostalvazque/clgrp-1.3_OLD/clgrp 3221225472 1024 7 24 h7mod24/h7mod24. /dev/shm/Class_Number_Tabulation</v>
      </c>
      <c r="R33" s="15">
        <f t="shared" si="27"/>
        <v>4</v>
      </c>
      <c r="S33" s="15"/>
      <c r="T33" s="1"/>
      <c r="U33" s="16">
        <f t="shared" si="28"/>
        <v>134217728</v>
      </c>
      <c r="V33">
        <f xml:space="preserve"> POWER(2,6)</f>
        <v>64</v>
      </c>
      <c r="W33">
        <f t="shared" si="29"/>
        <v>853154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 ht="15" customHeight="1">
      <c r="I34" s="1"/>
      <c r="J34" s="11" t="str">
        <f t="shared" si="25"/>
        <v>h7mod24</v>
      </c>
      <c r="K34" s="12">
        <v>7</v>
      </c>
      <c r="L34" s="12">
        <v>24</v>
      </c>
      <c r="M34" s="13">
        <f t="shared" si="26"/>
        <v>12884901888</v>
      </c>
      <c r="N34" s="99" t="str">
        <f xml:space="preserve"> "time(" &amp; G16 &amp; U34 &amp;" " &amp;F16 &amp;" " &amp; V34 &amp;" " &amp; W34 &amp;" " &amp; J34 &amp;". " &amp; D16 &amp; "/" &amp; J34  &amp;" " &amp; $Z$31&amp;" " &amp; $AA$31&amp;" " &amp; $AB$31&amp;" " &amp; $AC$31 &amp;" " &amp;$AD$31 &amp;" " &amp;$AE$31&amp;" " &amp; $AF$31 &amp; ")2&gt;&gt;polymult_" &amp; J34 &amp;"_to_" &amp; M34 &amp; "_time"</f>
        <v>time(/home/anthony.kostalvazque/polymult-1.4/polymult 536870912 2048 128 1868048 h7mod24. /dev/shm/Class_Number_Tabulation/h7mod24 1 0 1 1 1 1 0 1 1 3 1 0 1 1 1 1 0 4 1 3 1 0 4 0 1 2 1 4 2 3 1 0 4 1 1)2&gt;&gt;polymult_h7mod24_to_12884901888_time</v>
      </c>
      <c r="O34" s="99"/>
      <c r="P34" s="99"/>
      <c r="Q34" s="79" t="str">
        <f xml:space="preserve"> "time(" &amp;  "mpirun" &amp; H16 &amp;M34 &amp;" " &amp;F16 &amp;" " &amp;K34 &amp;" " &amp;L34 &amp;" " &amp;J34 &amp; "/" &amp;J34 &amp;". " &amp;D$12 &amp; ")2&gt;&gt;clgrp_" &amp; J34 &amp;"_to_" &amp; M34 &amp; "_time"</f>
        <v>time(mpirun /home/anthony.kostalvazque/clgrp-1.3_OLD/clgrp 12884901888 2048 7 24 h7mod24/h7mod24. /dev/shm/Class_Number_Tabulation)2&gt;&gt;clgrp_h7mod24_to_12884901888_time</v>
      </c>
      <c r="R34" s="15">
        <f t="shared" si="27"/>
        <v>4</v>
      </c>
      <c r="S34" s="15"/>
      <c r="T34" s="1"/>
      <c r="U34" s="16">
        <f t="shared" si="28"/>
        <v>536870912</v>
      </c>
      <c r="V34">
        <f xml:space="preserve"> POWER(2,7)</f>
        <v>128</v>
      </c>
      <c r="W34">
        <f t="shared" si="29"/>
        <v>1868048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15" customHeight="1">
      <c r="I35" s="1"/>
      <c r="J35" s="11" t="str">
        <f t="shared" si="25"/>
        <v>h7mod24</v>
      </c>
      <c r="K35" s="12">
        <v>7</v>
      </c>
      <c r="L35" s="12">
        <v>24</v>
      </c>
      <c r="M35" s="13">
        <f t="shared" si="26"/>
        <v>51539607552</v>
      </c>
      <c r="N35" s="99" t="str">
        <f xml:space="preserve"> "time(" &amp; G17 &amp; U35 &amp;" " &amp;F17 &amp;" " &amp; V35 &amp;" " &amp; W35 &amp;" " &amp; J35 &amp;". " &amp; D17 &amp; "/" &amp; J35  &amp;" " &amp; $Z$31&amp;" " &amp; $AA$31&amp;" " &amp; $AB$31&amp;" " &amp; $AC$31 &amp;" " &amp;$AD$31 &amp;" " &amp;$AE$31&amp;" " &amp; $AF$31 &amp; ")2&gt;&gt;polymult_" &amp; J35 &amp;"_to_" &amp; M35 &amp; "_time"</f>
        <v>time(/home/anthony.kostalvazque/polymult-1.4/polymult 2147483648 2048 1024 4009464 h7mod24. /dev/shm/Class_Number_Tabulation/h7mod24 1 0 1 1 1 1 0 1 1 3 1 0 1 1 1 1 0 4 1 3 1 0 4 0 1 2 1 4 2 3 1 0 4 1 1)2&gt;&gt;polymult_h7mod24_to_51539607552_time</v>
      </c>
      <c r="O35" s="99"/>
      <c r="P35" s="99"/>
      <c r="Q35" s="79" t="str">
        <f xml:space="preserve"> "time(" &amp;  "mpirun" &amp; H17 &amp;M35 &amp;" " &amp;F17 &amp;" " &amp;K35 &amp;" " &amp;L35 &amp;" " &amp;J35 &amp; "/" &amp;J35 &amp;". " &amp;D$12 &amp; ")2&gt;&gt;clgrp_" &amp; J35 &amp;"_to_" &amp; M35 &amp; "_time"</f>
        <v>time(mpirun /home/anthony.kostalvazque/clgrp-1.3_OLD/clgrp 51539607552 2048 7 24 h7mod24/h7mod24. /dev/shm/Class_Number_Tabulation)2&gt;&gt;clgrp_h7mod24_to_51539607552_time</v>
      </c>
      <c r="R35" s="15">
        <f t="shared" si="27"/>
        <v>2</v>
      </c>
      <c r="S35" s="15"/>
      <c r="T35" s="1"/>
      <c r="U35" s="16">
        <f t="shared" si="28"/>
        <v>2147483648</v>
      </c>
      <c r="V35">
        <f xml:space="preserve"> POWER(2,10)</f>
        <v>1024</v>
      </c>
      <c r="W35">
        <f t="shared" si="29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85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7" t="s">
        <v>16</v>
      </c>
      <c r="S38" s="77"/>
      <c r="T38" s="1"/>
      <c r="U38" s="8" t="s">
        <v>59</v>
      </c>
      <c r="V38" s="86" t="s">
        <v>18</v>
      </c>
      <c r="W38" s="86" t="s">
        <v>19</v>
      </c>
      <c r="X38" s="86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86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1"/>
    </row>
    <row r="39" spans="9:61" ht="15" customHeight="1">
      <c r="I39" s="1"/>
      <c r="J39" s="11" t="str">
        <f t="shared" ref="J39:J44" si="32" xml:space="preserve"> "h" &amp;K39 &amp; "mod" &amp;L39</f>
        <v>h15mod24</v>
      </c>
      <c r="K39" s="12">
        <v>15</v>
      </c>
      <c r="L39" s="12">
        <v>24</v>
      </c>
      <c r="M39" s="13">
        <f t="shared" ref="M39:M44" si="33" xml:space="preserve"> A4</f>
        <v>50331648</v>
      </c>
      <c r="N39" s="144" t="str">
        <f xml:space="preserve">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/home/anthony.kostalvazque/polymult-1.4/polymult 2097152 128 8 80315 h15mod24. /dev/shm/Class_Number_Tabulation/h15mod24 1 0 1 1 1 1 0 3 1 1 1 0 1 1 1 1 1 12 1 1 1 0 4 0 1 1 0 12 0 1 1 0 4 1 1</v>
      </c>
      <c r="O39" s="145"/>
      <c r="P39" s="146"/>
      <c r="Q39" s="79" t="str">
        <f xml:space="preserve"> "mpirun" &amp; H12 &amp;M39 &amp;" " &amp;F12 &amp;" " &amp;K39 &amp;" " &amp;L39 &amp;" " &amp;J39 &amp; "/" &amp;J39 &amp;". " &amp;D$12</f>
        <v>mpirun /home/anthony.kostalvazque/clgrp-1.3_OLD/clgrp 50331648 128 15 24 h15mod24/h15mod24. /dev/shm/Class_Number_Tabulation</v>
      </c>
      <c r="R39" s="15">
        <f t="shared" ref="R39:R44" si="34" xml:space="preserve"> (U39 / (F12*V39))/512</f>
        <v>4</v>
      </c>
      <c r="S39" s="15"/>
      <c r="T39" s="1"/>
      <c r="U39" s="16">
        <f t="shared" ref="U39:U44" si="35" xml:space="preserve"> M39 / 24</f>
        <v>2097152</v>
      </c>
      <c r="V39">
        <f xml:space="preserve"> POWER(2,3)</f>
        <v>8</v>
      </c>
      <c r="W39">
        <f t="shared" ref="W39:W44" si="36" xml:space="preserve"> FLOOR(((F4)*(1/PI())*(SQRT(M39))*(($G$7*LN(M39))+($H$7))),1)</f>
        <v>80315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2"/>
        <v>h15mod24</v>
      </c>
      <c r="K40" s="12">
        <v>15</v>
      </c>
      <c r="L40" s="12">
        <v>24</v>
      </c>
      <c r="M40" s="13">
        <f t="shared" si="33"/>
        <v>201326592</v>
      </c>
      <c r="N40" s="144" t="str">
        <f t="shared" ref="N40:N42" si="37" xml:space="preserve"> G13 &amp; U40 &amp;" " &amp;F13 &amp;" " &amp; V40 &amp;" " &amp; W40 &amp;" " &amp; J40 &amp;". " &amp; D13 &amp; "/" &amp; J40 &amp;" " &amp; $Z$40&amp;" " &amp;  $AA$40&amp;" " &amp;  $AB$40&amp;" " &amp;  $AC$40&amp;" " &amp;  $AD$40&amp;" " &amp;  $AE$40&amp;" " &amp;  $AF$40</f>
        <v>/home/anthony.kostalvazque/polymult-1.4/polymult 8388608 256 16 178000 h15mod24. /dev/shm/Class_Number_Tabulation/h15mod24 1 0 1 1 1 1 0 3 1 1 1 0 1 1 1 1 1 12 1 1 1 0 4 0 1 1 0 12 0 1 1 0 4 1 1</v>
      </c>
      <c r="O40" s="145"/>
      <c r="P40" s="146"/>
      <c r="Q40" s="79" t="str">
        <f t="shared" ref="Q40:Q42" si="38" xml:space="preserve"> "mpirun" &amp; H13 &amp;M40 &amp;" " &amp;F13 &amp;" " &amp;K40 &amp;" " &amp;L40 &amp;" " &amp;J40 &amp; "/" &amp;J40 &amp;". " &amp;D$12</f>
        <v>mpirun /home/anthony.kostalvazque/clgrp-1.3_OLD/clgrp 201326592 256 15 24 h15mod24/h15mod24. /dev/shm/Class_Number_Tabulation</v>
      </c>
      <c r="R40" s="15">
        <f t="shared" si="34"/>
        <v>4</v>
      </c>
      <c r="S40" s="15"/>
      <c r="T40" s="1"/>
      <c r="U40" s="16">
        <f t="shared" si="35"/>
        <v>8388608</v>
      </c>
      <c r="V40">
        <f xml:space="preserve"> POWER(2,4)</f>
        <v>16</v>
      </c>
      <c r="W40">
        <f t="shared" si="36"/>
        <v>178000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2"/>
        <v>h15mod24</v>
      </c>
      <c r="K41" s="12">
        <v>15</v>
      </c>
      <c r="L41" s="12">
        <v>24</v>
      </c>
      <c r="M41" s="13">
        <f t="shared" si="33"/>
        <v>805306368</v>
      </c>
      <c r="N41" s="144" t="str">
        <f t="shared" si="37"/>
        <v>/home/anthony.kostalvazque/polymult-1.4/polymult 33554432 512 32 389776 h15mod24. /dev/shm/Class_Number_Tabulation/h15mod24 1 0 1 1 1 1 0 3 1 1 1 0 1 1 1 1 1 12 1 1 1 0 4 0 1 1 0 12 0 1 1 0 4 1 1</v>
      </c>
      <c r="O41" s="145"/>
      <c r="P41" s="146"/>
      <c r="Q41" s="79" t="str">
        <f t="shared" si="38"/>
        <v>mpirun /home/anthony.kostalvazque/clgrp-1.3_OLD/clgrp 805306368 512 15 24 h15mod24/h15mod24. /dev/shm/Class_Number_Tabulation</v>
      </c>
      <c r="R41" s="15">
        <f t="shared" si="34"/>
        <v>4</v>
      </c>
      <c r="S41" s="15"/>
      <c r="T41" s="1"/>
      <c r="U41" s="16">
        <f t="shared" si="35"/>
        <v>33554432</v>
      </c>
      <c r="V41">
        <f xml:space="preserve"> POWER(2,5)</f>
        <v>32</v>
      </c>
      <c r="W41">
        <f t="shared" si="36"/>
        <v>389776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2"/>
        <v>h15mod24</v>
      </c>
      <c r="K42" s="12">
        <v>15</v>
      </c>
      <c r="L42" s="12">
        <v>24</v>
      </c>
      <c r="M42" s="13">
        <f t="shared" si="33"/>
        <v>3221225472</v>
      </c>
      <c r="N42" s="144" t="str">
        <f t="shared" si="37"/>
        <v>/home/anthony.kostalvazque/polymult-1.4/polymult 134217728 1024 64 853154 h15mod24. /dev/shm/Class_Number_Tabulation/h15mod24 1 0 1 1 1 1 0 3 1 1 1 0 1 1 1 1 1 12 1 1 1 0 4 0 1 1 0 12 0 1 1 0 4 1 1</v>
      </c>
      <c r="O42" s="145"/>
      <c r="P42" s="146"/>
      <c r="Q42" s="79" t="str">
        <f t="shared" si="38"/>
        <v>mpirun /home/anthony.kostalvazque/clgrp-1.3_OLD/clgrp 3221225472 1024 15 24 h15mod24/h15mod24. /dev/shm/Class_Number_Tabulation</v>
      </c>
      <c r="R42" s="15">
        <f t="shared" si="34"/>
        <v>4</v>
      </c>
      <c r="S42" s="15"/>
      <c r="T42" s="1"/>
      <c r="U42" s="16">
        <f t="shared" si="35"/>
        <v>134217728</v>
      </c>
      <c r="V42">
        <f xml:space="preserve"> POWER(2,6)</f>
        <v>64</v>
      </c>
      <c r="W42">
        <f t="shared" si="36"/>
        <v>853154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2"/>
        <v>h15mod24</v>
      </c>
      <c r="K43" s="12">
        <v>15</v>
      </c>
      <c r="L43" s="12">
        <v>24</v>
      </c>
      <c r="M43" s="13">
        <f t="shared" si="33"/>
        <v>12884901888</v>
      </c>
      <c r="N43" s="144" t="str">
        <f xml:space="preserve"> "time(" &amp; G16 &amp; U43 &amp;" " &amp;F16 &amp;" " &amp; V43 &amp;" " &amp; W43 &amp;" " &amp; J43 &amp;". " &amp; D16 &amp; "/" &amp; J43 &amp;" " &amp; $Z$40&amp;" " &amp;  $AA$40&amp;" " &amp;  $AB$40&amp;" " &amp;  $AC$40&amp;" " &amp;  $AD$40&amp;" " &amp;  $AE$40&amp;" " &amp;  $AF$40 &amp; ")2&gt;&gt;polymult_" &amp; J43 &amp;"_to_" &amp; M43 &amp; "_time"</f>
        <v>time(/home/anthony.kostalvazque/polymult-1.4/polymult 536870912 2048 128 1868048 h15mod24. /dev/shm/Class_Number_Tabulation/h15mod24 1 0 1 1 1 1 0 3 1 1 1 0 1 1 1 1 1 12 1 1 1 0 4 0 1 1 0 12 0 1 1 0 4 1 1)2&gt;&gt;polymult_h15mod24_to_12884901888_time</v>
      </c>
      <c r="O43" s="145"/>
      <c r="P43" s="146"/>
      <c r="Q43" s="79" t="str">
        <f xml:space="preserve"> "time(" &amp;  "mpirun" &amp; H16 &amp;M43 &amp;" " &amp;F16 &amp;" " &amp;K43 &amp;" " &amp;L43 &amp;" " &amp;J43 &amp; "/" &amp;J43 &amp;". " &amp;D$12 &amp; ")2&gt;&gt;clgrp_" &amp; J43 &amp;"_to_" &amp; M43 &amp; "_time"</f>
        <v>time(mpirun /home/anthony.kostalvazque/clgrp-1.3_OLD/clgrp 12884901888 2048 15 24 h15mod24/h15mod24. /dev/shm/Class_Number_Tabulation)2&gt;&gt;clgrp_h15mod24_to_12884901888_time</v>
      </c>
      <c r="R43" s="15">
        <f t="shared" si="34"/>
        <v>4</v>
      </c>
      <c r="S43" s="15"/>
      <c r="T43" s="1"/>
      <c r="U43" s="16">
        <f t="shared" si="35"/>
        <v>536870912</v>
      </c>
      <c r="V43">
        <f xml:space="preserve"> POWER(2,7)</f>
        <v>128</v>
      </c>
      <c r="W43">
        <f t="shared" si="36"/>
        <v>1868048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2"/>
        <v>h15mod24</v>
      </c>
      <c r="K44" s="12">
        <v>15</v>
      </c>
      <c r="L44" s="12">
        <v>24</v>
      </c>
      <c r="M44" s="13">
        <f t="shared" si="33"/>
        <v>51539607552</v>
      </c>
      <c r="N44" s="144" t="str">
        <f xml:space="preserve"> "time(" &amp; G17 &amp; U44 &amp;" " &amp;F17 &amp;" " &amp; V44 &amp;" " &amp; W44 &amp;" " &amp; J44 &amp;". " &amp; D17 &amp; "/" &amp; J44 &amp;" " &amp; $Z$40&amp;" " &amp;  $AA$40&amp;" " &amp;  $AB$40&amp;" " &amp;  $AC$40&amp;" " &amp;  $AD$40&amp;" " &amp;  $AE$40&amp;" " &amp;  $AF$40 &amp; ")2&gt;&gt;polymult_" &amp; J44 &amp;"_to_" &amp; M44 &amp; "_time"</f>
        <v>time(/home/anthony.kostalvazque/polymult-1.4/polymult 2147483648 2048 1024 4009464 h15mod24. /dev/shm/Class_Number_Tabulation/h15mod24 1 0 1 1 1 1 0 3 1 1 1 0 1 1 1 1 1 12 1 1 1 0 4 0 1 1 0 12 0 1 1 0 4 1 1)2&gt;&gt;polymult_h15mod24_to_51539607552_time</v>
      </c>
      <c r="O44" s="145"/>
      <c r="P44" s="146"/>
      <c r="Q44" s="79" t="str">
        <f t="shared" ref="Q44:Q71" si="39" xml:space="preserve"> "time(" &amp;  "mpirun" &amp; H17 &amp;M44 &amp;" " &amp;F17 &amp;" " &amp;K44 &amp;" " &amp;L44 &amp;" " &amp;J44 &amp; "/" &amp;J44 &amp;". " &amp;D$12 &amp; ")2&gt;&gt;clgrp_" &amp; J44 &amp;"_to_" &amp; M44 &amp; "_time"</f>
        <v>time(mpirun /home/anthony.kostalvazque/clgrp-1.3_OLD/clgrp 51539607552 2048 15 24 h15mod24/h15mod24. /dev/shm/Class_Number_Tabulation)2&gt;&gt;clgrp_h15mod24_to_51539607552_time</v>
      </c>
      <c r="R44" s="15">
        <f t="shared" si="34"/>
        <v>2</v>
      </c>
      <c r="S44" s="15"/>
      <c r="T44" s="1"/>
      <c r="U44" s="16">
        <f t="shared" si="35"/>
        <v>2147483648</v>
      </c>
      <c r="V44">
        <f xml:space="preserve"> POWER(2,10)</f>
        <v>1024</v>
      </c>
      <c r="W44">
        <f t="shared" si="36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 ht="15" hidden="1" customHeight="1">
      <c r="I45" s="1"/>
      <c r="J45" s="1"/>
      <c r="K45" s="1"/>
      <c r="L45" s="1"/>
      <c r="M45" s="22"/>
      <c r="N45" s="1"/>
      <c r="O45" s="1"/>
      <c r="P45" s="1"/>
      <c r="Q45" s="79" t="str">
        <f t="shared" si="39"/>
        <v>time(mpirun    /. /dev/shm/Class_Number_Tabulation)2&gt;&gt;clgrp__to__time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 hidden="1" customHeight="1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39"/>
        <v>time(mpirun|Δ|  [a] |Δ| [m] Modulus [Folder]/[Folder]. /dev/shm/Class_Number_Tabulation)2&gt;&gt;clgrp_[Folder]_to_|Δ|_time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1"/>
    </row>
    <row r="47" spans="9:61" ht="15" hidden="1" customHeight="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39"/>
        <v>time(mpirun    /. /dev/shm/Class_Number_Tabulation)2&gt;&gt;clgrp__to__time</v>
      </c>
      <c r="R47" s="77" t="s">
        <v>16</v>
      </c>
      <c r="S47" s="77"/>
      <c r="T47" s="1"/>
      <c r="U47" s="8" t="s">
        <v>72</v>
      </c>
      <c r="V47" s="78" t="s">
        <v>18</v>
      </c>
      <c r="W47" s="78" t="s">
        <v>19</v>
      </c>
      <c r="X47" s="78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1"/>
    </row>
    <row r="48" spans="9:61" ht="15" hidden="1" customHeight="1">
      <c r="I48" s="1"/>
      <c r="J48" s="11" t="str">
        <f t="shared" ref="J48:J53" si="40" xml:space="preserve"> "h" &amp;K48 &amp; "mod" &amp;L48</f>
        <v>h23mod120</v>
      </c>
      <c r="K48" s="12">
        <v>23</v>
      </c>
      <c r="L48" s="12">
        <v>120</v>
      </c>
      <c r="M48" s="13">
        <f t="shared" ref="M48:M53" si="41" xml:space="preserve"> A4</f>
        <v>50331648</v>
      </c>
      <c r="N48" s="33" t="str">
        <f t="shared" ref="N48:N53" si="42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419430.4 128 2 80315 h23mod120PART1. /dev/shm/Class_Number_Tabulation/h23mod120 1 0 1 1 3 2 0 2 2 15 1 0 2 1 3 1 1 2 8 15 1 0 2 1 3 1 1 2 7 15 1 0 2 2 3 1 3 2 13 15 1 0 2 2 3 1 3 2 12 15 1 0 6 1 1 1 0 2 3 15 1 0 6 0 1 </v>
      </c>
      <c r="O48" s="34" t="str">
        <f t="shared" ref="O48:O53" si="43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419430.4 128 2 80315 h23mod120PART2. /dev/shm/Class_Number_Tabulation/h23mod120 1 0 3 1 1 2 1 2 2 15 1 0 6 1 1 2 2 2 8 15 1 0 6 1 1 1 1 2 7 15 1 0 6 0 1 1 3 2 13 15 1 0 6 0 1 </v>
      </c>
      <c r="P48" s="79" t="str">
        <f t="shared" ref="P48:P53" si="44" xml:space="preserve"> "./polyadd " &amp; D12 &amp; " " &amp;K48&amp; " " &amp;L48</f>
        <v>./polyadd /dev/shm/Class_Number_Tabulation 23 120</v>
      </c>
      <c r="Q48" s="79" t="str">
        <f t="shared" si="39"/>
        <v>time(mpirun50331648  23 120 h23mod120/h23mod120. /dev/shm/Class_Number_Tabulation)2&gt;&gt;clgrp_h23mod120_to_50331648_time</v>
      </c>
      <c r="R48" s="15">
        <f t="shared" ref="R48:R53" si="45" xml:space="preserve"> (U48 / (F12*V48))/512</f>
        <v>3.2</v>
      </c>
      <c r="S48" s="15"/>
      <c r="T48" s="1"/>
      <c r="U48" s="16">
        <f t="shared" ref="U48:U53" si="46" xml:space="preserve"> M48 / 120</f>
        <v>419430.40000000002</v>
      </c>
      <c r="V48">
        <f xml:space="preserve"> POWER(2,1)</f>
        <v>2</v>
      </c>
      <c r="W48">
        <f t="shared" ref="W48:W53" si="47" xml:space="preserve"> FLOOR(((F4)*(1/PI())*(SQRT(M48))*(($G$7*LN(M48))+($H$7))),1)</f>
        <v>80315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 ht="15" hidden="1" customHeight="1">
      <c r="I49" s="1"/>
      <c r="J49" s="11" t="str">
        <f t="shared" si="40"/>
        <v>h23mod120</v>
      </c>
      <c r="K49" s="12">
        <v>23</v>
      </c>
      <c r="L49" s="12">
        <v>120</v>
      </c>
      <c r="M49" s="13">
        <f t="shared" si="41"/>
        <v>201326592</v>
      </c>
      <c r="N49" s="33" t="str">
        <f t="shared" si="42"/>
        <v xml:space="preserve">./polymult 1677721.6 256 4 178000 h23mod120PART1. /dev/shm/Class_Number_Tabulation/h23mod120 1 0 1 1 3 2 0 2 2 15 1 0 2 1 3 1 1 2 8 15 1 0 2 1 3 1 1 2 7 15 1 0 2 2 3 1 3 2 13 15 1 0 2 2 3 1 3 2 12 15 1 0 6 1 1 1 0 2 3 15 1 0 6 0 1 </v>
      </c>
      <c r="O49" s="34" t="str">
        <f t="shared" si="43"/>
        <v xml:space="preserve">./polymult 1677721.6 256 4 178000 h23mod120PART2. /dev/shm/Class_Number_Tabulation/h23mod120 1 0 3 1 1 2 1 2 2 15 1 0 6 1 1 2 2 2 8 15 1 0 6 1 1 1 1 2 7 15 1 0 6 0 1 1 3 2 13 15 1 0 6 0 1 </v>
      </c>
      <c r="P49" s="79" t="str">
        <f t="shared" si="44"/>
        <v>./polyadd /dev/shm/Class_Number_Tabulation 23 120</v>
      </c>
      <c r="Q49" s="79" t="str">
        <f t="shared" si="39"/>
        <v>time(mpirun201326592  23 120 h23mod120/h23mod120. /dev/shm/Class_Number_Tabulation)2&gt;&gt;clgrp_h23mod120_to_201326592_time</v>
      </c>
      <c r="R49" s="15">
        <f t="shared" si="45"/>
        <v>3.2</v>
      </c>
      <c r="S49" s="15"/>
      <c r="T49" s="1"/>
      <c r="U49" s="16">
        <f t="shared" si="46"/>
        <v>1677721.6000000001</v>
      </c>
      <c r="V49">
        <f xml:space="preserve"> POWER(2,2)</f>
        <v>4</v>
      </c>
      <c r="W49">
        <f t="shared" si="47"/>
        <v>178000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 ht="15" hidden="1" customHeight="1">
      <c r="I50" s="1"/>
      <c r="J50" s="11" t="str">
        <f t="shared" si="40"/>
        <v>h23mod120</v>
      </c>
      <c r="K50" s="12">
        <v>23</v>
      </c>
      <c r="L50" s="12">
        <v>120</v>
      </c>
      <c r="M50" s="13">
        <f t="shared" si="41"/>
        <v>805306368</v>
      </c>
      <c r="N50" s="33" t="str">
        <f t="shared" si="42"/>
        <v xml:space="preserve">./polymult 6710886.4 512 4 389776 h23mod120PART1. /dev/shm/Class_Number_Tabulation/h23mod120 1 0 1 1 3 2 0 2 2 15 1 0 2 1 3 1 1 2 8 15 1 0 2 1 3 1 1 2 7 15 1 0 2 2 3 1 3 2 13 15 1 0 2 2 3 1 3 2 12 15 1 0 6 1 1 1 0 2 3 15 1 0 6 0 1 </v>
      </c>
      <c r="O50" s="34" t="str">
        <f t="shared" si="43"/>
        <v xml:space="preserve">./polymult 6710886.4 512 4 389776 h23mod120PART2. /dev/shm/Class_Number_Tabulation/h23mod120 1 0 3 1 1 2 1 2 2 15 1 0 6 1 1 2 2 2 8 15 1 0 6 1 1 1 1 2 7 15 1 0 6 0 1 1 3 2 13 15 1 0 6 0 1 </v>
      </c>
      <c r="P50" s="79" t="str">
        <f t="shared" si="44"/>
        <v>./polyadd /dev/shm/Class_Number_Tabulation 23 120</v>
      </c>
      <c r="Q50" s="79" t="str">
        <f t="shared" si="39"/>
        <v>time(mpirun805306368  23 120 h23mod120/h23mod120. /dev/shm/Class_Number_Tabulation)2&gt;&gt;clgrp_h23mod120_to_805306368_time</v>
      </c>
      <c r="R50" s="15">
        <f t="shared" si="45"/>
        <v>6.4</v>
      </c>
      <c r="S50" s="15"/>
      <c r="T50" s="1"/>
      <c r="U50" s="16">
        <f t="shared" si="46"/>
        <v>6710886.4000000004</v>
      </c>
      <c r="V50">
        <f xml:space="preserve"> POWER(2,2)</f>
        <v>4</v>
      </c>
      <c r="W50">
        <f t="shared" si="47"/>
        <v>389776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 ht="15" hidden="1" customHeight="1">
      <c r="I51" s="1"/>
      <c r="J51" s="11" t="str">
        <f t="shared" si="40"/>
        <v>h23mod120</v>
      </c>
      <c r="K51" s="12">
        <v>23</v>
      </c>
      <c r="L51" s="12">
        <v>120</v>
      </c>
      <c r="M51" s="13">
        <f t="shared" si="41"/>
        <v>3221225472</v>
      </c>
      <c r="N51" s="33" t="str">
        <f t="shared" si="42"/>
        <v xml:space="preserve">./polymult 26843545.6 1024 8 853154 h23mod120PART1. /dev/shm/Class_Number_Tabulation/h23mod120 1 0 1 1 3 2 0 2 2 15 1 0 2 1 3 1 1 2 8 15 1 0 2 1 3 1 1 2 7 15 1 0 2 2 3 1 3 2 13 15 1 0 2 2 3 1 3 2 12 15 1 0 6 1 1 1 0 2 3 15 1 0 6 0 1 </v>
      </c>
      <c r="O51" s="34" t="str">
        <f t="shared" si="43"/>
        <v xml:space="preserve">./polymult 26843545.6 1024 8 853154 h23mod120PART2. /dev/shm/Class_Number_Tabulation/h23mod120 1 0 3 1 1 2 1 2 2 15 1 0 6 1 1 2 2 2 8 15 1 0 6 1 1 1 1 2 7 15 1 0 6 0 1 1 3 2 13 15 1 0 6 0 1 </v>
      </c>
      <c r="P51" s="79" t="str">
        <f t="shared" si="44"/>
        <v>./polyadd /dev/shm/Class_Number_Tabulation 23 120</v>
      </c>
      <c r="Q51" s="79" t="str">
        <f t="shared" si="39"/>
        <v>time(mpirun3221225472  23 120 h23mod120/h23mod120. /dev/shm/Class_Number_Tabulation)2&gt;&gt;clgrp_h23mod120_to_3221225472_time</v>
      </c>
      <c r="R51" s="15">
        <f t="shared" si="45"/>
        <v>6.4</v>
      </c>
      <c r="S51" s="15"/>
      <c r="T51" s="1"/>
      <c r="U51" s="16">
        <f t="shared" si="46"/>
        <v>26843545.600000001</v>
      </c>
      <c r="V51">
        <f xml:space="preserve"> POWER(2,3)</f>
        <v>8</v>
      </c>
      <c r="W51">
        <f t="shared" si="47"/>
        <v>853154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 ht="15" hidden="1" customHeight="1">
      <c r="I52" s="1"/>
      <c r="J52" s="11" t="str">
        <f t="shared" si="40"/>
        <v>h23mod120</v>
      </c>
      <c r="K52" s="12">
        <v>23</v>
      </c>
      <c r="L52" s="12">
        <v>120</v>
      </c>
      <c r="M52" s="13">
        <f t="shared" si="41"/>
        <v>12884901888</v>
      </c>
      <c r="N52" s="33" t="str">
        <f t="shared" si="42"/>
        <v xml:space="preserve">./polymult 107374182.4 2048 16 1868048 h23mod120PART1. /dev/shm/Class_Number_Tabulation/h23mod120 1 0 1 1 3 2 0 2 2 15 1 0 2 1 3 1 1 2 8 15 1 0 2 1 3 1 1 2 7 15 1 0 2 2 3 1 3 2 13 15 1 0 2 2 3 1 3 2 12 15 1 0 6 1 1 1 0 2 3 15 1 0 6 0 1 </v>
      </c>
      <c r="O52" s="34" t="str">
        <f t="shared" si="43"/>
        <v xml:space="preserve">./polymult 107374182.4 2048 16 1868048 h23mod120PART2. /dev/shm/Class_Number_Tabulation/h23mod120 1 0 3 1 1 2 1 2 2 15 1 0 6 1 1 2 2 2 8 15 1 0 6 1 1 1 1 2 7 15 1 0 6 0 1 1 3 2 13 15 1 0 6 0 1 </v>
      </c>
      <c r="P52" s="79" t="str">
        <f t="shared" si="44"/>
        <v>./polyadd /dev/shm/Class_Number_Tabulation 23 120</v>
      </c>
      <c r="Q52" s="79" t="str">
        <f t="shared" si="39"/>
        <v>time(mpirun12884901888  23 120 h23mod120/h23mod120. /dev/shm/Class_Number_Tabulation)2&gt;&gt;clgrp_h23mod120_to_12884901888_time</v>
      </c>
      <c r="R52" s="15">
        <f t="shared" si="45"/>
        <v>6.4</v>
      </c>
      <c r="S52" s="15"/>
      <c r="T52" s="1"/>
      <c r="U52" s="16">
        <f t="shared" si="46"/>
        <v>107374182.40000001</v>
      </c>
      <c r="V52">
        <f xml:space="preserve"> POWER(2,4)</f>
        <v>16</v>
      </c>
      <c r="W52">
        <f t="shared" si="47"/>
        <v>1868048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 ht="15" hidden="1" customHeight="1">
      <c r="I53" s="1"/>
      <c r="J53" s="11" t="str">
        <f t="shared" si="40"/>
        <v>h23mod120</v>
      </c>
      <c r="K53" s="12">
        <v>23</v>
      </c>
      <c r="L53" s="12">
        <v>120</v>
      </c>
      <c r="M53" s="13">
        <f t="shared" si="41"/>
        <v>51539607552</v>
      </c>
      <c r="N53" s="33" t="str">
        <f t="shared" si="42"/>
        <v xml:space="preserve">./polymult 429496729.6 2048 16384 4009464 h23mod120PART1. /dev/shm/Class_Number_Tabulation/h23mod120 1 0 1 1 3 2 0 2 2 15 1 0 2 1 3 1 1 2 8 15 1 0 2 1 3 1 1 2 7 15 1 0 2 2 3 1 3 2 13 15 1 0 2 2 3 1 3 2 12 15 1 0 6 1 1 1 0 2 3 15 1 0 6 0 1 </v>
      </c>
      <c r="O53" s="34" t="str">
        <f t="shared" si="43"/>
        <v xml:space="preserve">./polymult 429496729.6 2048 16384 4009464 h23mod120PART2. /dev/shm/Class_Number_Tabulation/h23mod120 1 0 3 1 1 2 1 2 2 15 1 0 6 1 1 2 2 2 8 15 1 0 6 1 1 1 1 2 7 15 1 0 6 0 1 1 3 2 13 15 1 0 6 0 1 </v>
      </c>
      <c r="P53" s="79" t="str">
        <f t="shared" si="44"/>
        <v>./polyadd /dev/shm/Class_Number_Tabulation 23 120</v>
      </c>
      <c r="Q53" s="79" t="str">
        <f t="shared" si="39"/>
        <v>time(mpirun51539607552  23 120 h23mod120/h23mod120. /dev/shm/Class_Number_Tabulation)2&gt;&gt;clgrp_h23mod120_to_51539607552_time</v>
      </c>
      <c r="R53" s="15">
        <f t="shared" si="45"/>
        <v>2.5000000000000001E-2</v>
      </c>
      <c r="S53" s="15"/>
      <c r="T53" s="1"/>
      <c r="U53" s="16">
        <f t="shared" si="46"/>
        <v>429496729.60000002</v>
      </c>
      <c r="V53">
        <f xml:space="preserve"> POWER(2,14)</f>
        <v>16384</v>
      </c>
      <c r="W53">
        <f t="shared" si="47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 ht="15" hidden="1" customHeight="1">
      <c r="I54" s="1"/>
      <c r="J54" s="1"/>
      <c r="K54" s="1"/>
      <c r="L54" s="1"/>
      <c r="M54" s="22"/>
      <c r="N54" s="1"/>
      <c r="O54" s="1"/>
      <c r="P54" s="1"/>
      <c r="Q54" s="79" t="str">
        <f t="shared" si="39"/>
        <v>time(mpirun    /. /dev/shm/Class_Number_Tabulation)2&gt;&gt;clgrp__to__time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 hidden="1" customHeight="1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39"/>
        <v>time(mpirun|Δ|  [a] |Δ| [m] Modulus [Folder]/[Folder]. /dev/shm/Class_Number_Tabulation)2&gt;&gt;clgrp_[Folder]_to_|Δ|_time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1"/>
    </row>
    <row r="56" spans="9:61" ht="15" hidden="1" customHeight="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39"/>
        <v>time(mpirun    /. /dev/shm/Class_Number_Tabulation)2&gt;&gt;clgrp__to__time</v>
      </c>
      <c r="R56" s="77" t="s">
        <v>16</v>
      </c>
      <c r="S56" s="77"/>
      <c r="T56" s="1"/>
      <c r="U56" s="8" t="s">
        <v>72</v>
      </c>
      <c r="V56" s="78" t="s">
        <v>18</v>
      </c>
      <c r="W56" s="78" t="s">
        <v>19</v>
      </c>
      <c r="X56" s="78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1"/>
    </row>
    <row r="57" spans="9:61" ht="15" hidden="1" customHeight="1">
      <c r="I57" s="1"/>
      <c r="J57" s="11" t="str">
        <f t="shared" ref="J57:J62" si="48" xml:space="preserve"> "h" &amp;K57 &amp; "mod" &amp;L57</f>
        <v>h47mod120</v>
      </c>
      <c r="K57" s="12">
        <v>47</v>
      </c>
      <c r="L57" s="12">
        <v>120</v>
      </c>
      <c r="M57" s="13">
        <f t="shared" ref="M57:M62" si="49" xml:space="preserve"> A4</f>
        <v>50331648</v>
      </c>
      <c r="N57" s="33" t="str">
        <f t="shared" ref="N57:N62" si="50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419430.4 128 2 80315 h47mod120PART1. /dev/shm/Class_Number_Tabulation/h47mod120 1 0 1 1 3 2 1 2 4 15 1 0 2 1 3 2 3 2 14 15 1 0 2 1 3 2 0 2 1 15 1 0 2 2 3 2 2 2 11 15 1 0 2 2 3 2 1 2 6 15 1 0 6 1 1 1 1 2 9 15 1 0 6 0 1</v>
      </c>
      <c r="O57" s="34" t="str">
        <f t="shared" ref="O57:O62" si="51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419430.4 128 2 80315 h47mod120PART2. /dev/shm/Class_Number_Tabulation/h47mod120 1 0 3 1 1 4 1 2 4 15 1 0 6 1 1 4 4 2 14 15 1 0 6 1 1 2 0 2 1 15 1 0 6 1 1 2 2 2 11 15 1 0 6 0 1</v>
      </c>
      <c r="P57" s="79" t="str">
        <f t="shared" ref="P57:P62" si="52" xml:space="preserve"> "./polyadd " &amp; D12 &amp; " " &amp;K57&amp; " " &amp;L57</f>
        <v>./polyadd /dev/shm/Class_Number_Tabulation 47 120</v>
      </c>
      <c r="Q57" s="79" t="str">
        <f t="shared" si="39"/>
        <v>time(mpirun50331648  47 120 h47mod120/h47mod120. /dev/shm/Class_Number_Tabulation)2&gt;&gt;clgrp_h47mod120_to_50331648_time</v>
      </c>
      <c r="R57" s="15">
        <f t="shared" ref="R57:R62" si="53" xml:space="preserve"> (U57 / (F12*V57))/512</f>
        <v>3.2</v>
      </c>
      <c r="S57" s="15"/>
      <c r="T57" s="1"/>
      <c r="U57" s="16">
        <f t="shared" ref="U57:U62" si="54" xml:space="preserve"> M57 / 120</f>
        <v>419430.40000000002</v>
      </c>
      <c r="V57">
        <f xml:space="preserve"> POWER(2,1)</f>
        <v>2</v>
      </c>
      <c r="W57">
        <f t="shared" ref="W57:W62" si="55" xml:space="preserve"> FLOOR(((F4)*(1/PI())*(SQRT(M57))*(($G$7*LN(M57))+($H$7))),1)</f>
        <v>80315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 ht="15" hidden="1" customHeight="1">
      <c r="I58" s="1"/>
      <c r="J58" s="11" t="str">
        <f t="shared" si="48"/>
        <v>h47mod120</v>
      </c>
      <c r="K58" s="12">
        <v>47</v>
      </c>
      <c r="L58" s="12">
        <v>120</v>
      </c>
      <c r="M58" s="13">
        <f t="shared" si="49"/>
        <v>201326592</v>
      </c>
      <c r="N58" s="33" t="str">
        <f t="shared" si="50"/>
        <v>./polymult 1677721.6 256 4 178000 h47mod120PART1. /dev/shm/Class_Number_Tabulation/h47mod120 1 0 1 1 3 2 1 2 4 15 1 0 2 1 3 2 3 2 14 15 1 0 2 1 3 2 0 2 1 15 1 0 2 2 3 2 2 2 11 15 1 0 2 2 3 2 1 2 6 15 1 0 6 1 1 1 1 2 9 15 1 0 6 0 1</v>
      </c>
      <c r="O58" s="34" t="str">
        <f t="shared" si="51"/>
        <v>./polymult 1677721.6 256 4 178000 h47mod120PART2. /dev/shm/Class_Number_Tabulation/h47mod120 1 0 3 1 1 4 1 2 4 15 1 0 6 1 1 4 4 2 14 15 1 0 6 1 1 2 0 2 1 15 1 0 6 1 1 2 2 2 11 15 1 0 6 0 1</v>
      </c>
      <c r="P58" s="79" t="str">
        <f t="shared" si="52"/>
        <v>./polyadd /dev/shm/Class_Number_Tabulation 47 120</v>
      </c>
      <c r="Q58" s="79" t="str">
        <f t="shared" si="39"/>
        <v>time(mpirun201326592  47 120 h47mod120/h47mod120. /dev/shm/Class_Number_Tabulation)2&gt;&gt;clgrp_h47mod120_to_201326592_time</v>
      </c>
      <c r="R58" s="15">
        <f t="shared" si="53"/>
        <v>3.2</v>
      </c>
      <c r="S58" s="15"/>
      <c r="T58" s="1"/>
      <c r="U58" s="16">
        <f t="shared" si="54"/>
        <v>1677721.6000000001</v>
      </c>
      <c r="V58">
        <f xml:space="preserve"> POWER(2,2)</f>
        <v>4</v>
      </c>
      <c r="W58">
        <f t="shared" si="55"/>
        <v>178000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 ht="15" hidden="1" customHeight="1">
      <c r="I59" s="1"/>
      <c r="J59" s="11" t="str">
        <f t="shared" si="48"/>
        <v>h47mod120</v>
      </c>
      <c r="K59" s="12">
        <v>47</v>
      </c>
      <c r="L59" s="12">
        <v>120</v>
      </c>
      <c r="M59" s="13">
        <f t="shared" si="49"/>
        <v>805306368</v>
      </c>
      <c r="N59" s="33" t="str">
        <f t="shared" si="50"/>
        <v>./polymult 6710886.4 512 4 389776 h47mod120PART1. /dev/shm/Class_Number_Tabulation/h47mod120 1 0 1 1 3 2 1 2 4 15 1 0 2 1 3 2 3 2 14 15 1 0 2 1 3 2 0 2 1 15 1 0 2 2 3 2 2 2 11 15 1 0 2 2 3 2 1 2 6 15 1 0 6 1 1 1 1 2 9 15 1 0 6 0 1</v>
      </c>
      <c r="O59" s="34" t="str">
        <f t="shared" si="51"/>
        <v>./polymult 6710886.4 512 4 389776 h47mod120PART2. /dev/shm/Class_Number_Tabulation/h47mod120 1 0 3 1 1 4 1 2 4 15 1 0 6 1 1 4 4 2 14 15 1 0 6 1 1 2 0 2 1 15 1 0 6 1 1 2 2 2 11 15 1 0 6 0 1</v>
      </c>
      <c r="P59" s="79" t="str">
        <f t="shared" si="52"/>
        <v>./polyadd /dev/shm/Class_Number_Tabulation 47 120</v>
      </c>
      <c r="Q59" s="79" t="str">
        <f t="shared" si="39"/>
        <v>time(mpirun805306368  47 120 h47mod120/h47mod120. /dev/shm/Class_Number_Tabulation)2&gt;&gt;clgrp_h47mod120_to_805306368_time</v>
      </c>
      <c r="R59" s="15">
        <f t="shared" si="53"/>
        <v>6.4</v>
      </c>
      <c r="S59" s="15"/>
      <c r="T59" s="1"/>
      <c r="U59" s="16">
        <f t="shared" si="54"/>
        <v>6710886.4000000004</v>
      </c>
      <c r="V59">
        <f xml:space="preserve"> POWER(2,2)</f>
        <v>4</v>
      </c>
      <c r="W59">
        <f t="shared" si="55"/>
        <v>389776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 ht="15" hidden="1" customHeight="1">
      <c r="I60" s="1"/>
      <c r="J60" s="11" t="str">
        <f t="shared" si="48"/>
        <v>h47mod120</v>
      </c>
      <c r="K60" s="12">
        <v>47</v>
      </c>
      <c r="L60" s="12">
        <v>120</v>
      </c>
      <c r="M60" s="13">
        <f t="shared" si="49"/>
        <v>3221225472</v>
      </c>
      <c r="N60" s="33" t="str">
        <f t="shared" si="50"/>
        <v>./polymult 26843545.6 1024 8 853154 h47mod120PART1. /dev/shm/Class_Number_Tabulation/h47mod120 1 0 1 1 3 2 1 2 4 15 1 0 2 1 3 2 3 2 14 15 1 0 2 1 3 2 0 2 1 15 1 0 2 2 3 2 2 2 11 15 1 0 2 2 3 2 1 2 6 15 1 0 6 1 1 1 1 2 9 15 1 0 6 0 1</v>
      </c>
      <c r="O60" s="34" t="str">
        <f t="shared" si="51"/>
        <v>./polymult 26843545.6 1024 8 853154 h47mod120PART2. /dev/shm/Class_Number_Tabulation/h47mod120 1 0 3 1 1 4 1 2 4 15 1 0 6 1 1 4 4 2 14 15 1 0 6 1 1 2 0 2 1 15 1 0 6 1 1 2 2 2 11 15 1 0 6 0 1</v>
      </c>
      <c r="P60" s="79" t="str">
        <f t="shared" si="52"/>
        <v>./polyadd /dev/shm/Class_Number_Tabulation 47 120</v>
      </c>
      <c r="Q60" s="79" t="str">
        <f t="shared" si="39"/>
        <v>time(mpirun3221225472  47 120 h47mod120/h47mod120. /dev/shm/Class_Number_Tabulation)2&gt;&gt;clgrp_h47mod120_to_3221225472_time</v>
      </c>
      <c r="R60" s="15">
        <f t="shared" si="53"/>
        <v>6.4</v>
      </c>
      <c r="S60" s="15"/>
      <c r="T60" s="1"/>
      <c r="U60" s="16">
        <f t="shared" si="54"/>
        <v>26843545.600000001</v>
      </c>
      <c r="V60">
        <f xml:space="preserve"> POWER(2,3)</f>
        <v>8</v>
      </c>
      <c r="W60">
        <f t="shared" si="55"/>
        <v>853154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 ht="15" hidden="1" customHeight="1">
      <c r="I61" s="1"/>
      <c r="J61" s="11" t="str">
        <f t="shared" si="48"/>
        <v>h47mod120</v>
      </c>
      <c r="K61" s="12">
        <v>47</v>
      </c>
      <c r="L61" s="12">
        <v>120</v>
      </c>
      <c r="M61" s="13">
        <f t="shared" si="49"/>
        <v>12884901888</v>
      </c>
      <c r="N61" s="33" t="str">
        <f t="shared" si="50"/>
        <v>./polymult 107374182.4 2048 16 1868048 h47mod120PART1. /dev/shm/Class_Number_Tabulation/h47mod120 1 0 1 1 3 2 1 2 4 15 1 0 2 1 3 2 3 2 14 15 1 0 2 1 3 2 0 2 1 15 1 0 2 2 3 2 2 2 11 15 1 0 2 2 3 2 1 2 6 15 1 0 6 1 1 1 1 2 9 15 1 0 6 0 1</v>
      </c>
      <c r="O61" s="34" t="str">
        <f t="shared" si="51"/>
        <v>./polymult 107374182.4 2048 16 1868048 h47mod120PART2. /dev/shm/Class_Number_Tabulation/h47mod120 1 0 3 1 1 4 1 2 4 15 1 0 6 1 1 4 4 2 14 15 1 0 6 1 1 2 0 2 1 15 1 0 6 1 1 2 2 2 11 15 1 0 6 0 1</v>
      </c>
      <c r="P61" s="79" t="str">
        <f t="shared" si="52"/>
        <v>./polyadd /dev/shm/Class_Number_Tabulation 47 120</v>
      </c>
      <c r="Q61" s="79" t="str">
        <f t="shared" si="39"/>
        <v>time(mpirun12884901888  47 120 h47mod120/h47mod120. /dev/shm/Class_Number_Tabulation)2&gt;&gt;clgrp_h47mod120_to_12884901888_time</v>
      </c>
      <c r="R61" s="15">
        <f t="shared" si="53"/>
        <v>6.4</v>
      </c>
      <c r="S61" s="15"/>
      <c r="T61" s="1"/>
      <c r="U61" s="16">
        <f t="shared" si="54"/>
        <v>107374182.40000001</v>
      </c>
      <c r="V61">
        <f xml:space="preserve"> POWER(2,4)</f>
        <v>16</v>
      </c>
      <c r="W61">
        <f t="shared" si="55"/>
        <v>1868048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 ht="15" hidden="1" customHeight="1">
      <c r="I62" s="1"/>
      <c r="J62" s="11" t="str">
        <f t="shared" si="48"/>
        <v>h47mod120</v>
      </c>
      <c r="K62" s="12">
        <v>47</v>
      </c>
      <c r="L62" s="12">
        <v>120</v>
      </c>
      <c r="M62" s="13">
        <f t="shared" si="49"/>
        <v>51539607552</v>
      </c>
      <c r="N62" s="33" t="str">
        <f t="shared" si="50"/>
        <v>./polymult 429496729.6 2048 16384 4009464 h47mod120PART1. /dev/shm/Class_Number_Tabulation/h47mod120 1 0 1 1 3 2 1 2 4 15 1 0 2 1 3 2 3 2 14 15 1 0 2 1 3 2 0 2 1 15 1 0 2 2 3 2 2 2 11 15 1 0 2 2 3 2 1 2 6 15 1 0 6 1 1 1 1 2 9 15 1 0 6 0 1</v>
      </c>
      <c r="O62" s="34" t="str">
        <f t="shared" si="51"/>
        <v>./polymult 429496729.6 2048 16384 4009464 h47mod120PART2. /dev/shm/Class_Number_Tabulation/h47mod120 1 0 3 1 1 4 1 2 4 15 1 0 6 1 1 4 4 2 14 15 1 0 6 1 1 2 0 2 1 15 1 0 6 1 1 2 2 2 11 15 1 0 6 0 1</v>
      </c>
      <c r="P62" s="79" t="str">
        <f t="shared" si="52"/>
        <v>./polyadd /dev/shm/Class_Number_Tabulation 47 120</v>
      </c>
      <c r="Q62" s="79" t="str">
        <f t="shared" si="39"/>
        <v>time(mpirun51539607552  47 120 h47mod120/h47mod120. /dev/shm/Class_Number_Tabulation)2&gt;&gt;clgrp_h47mod120_to_51539607552_time</v>
      </c>
      <c r="R62" s="15">
        <f t="shared" si="53"/>
        <v>2.5000000000000001E-2</v>
      </c>
      <c r="S62" s="15"/>
      <c r="T62" s="1"/>
      <c r="U62" s="16">
        <f t="shared" si="54"/>
        <v>429496729.60000002</v>
      </c>
      <c r="V62">
        <f xml:space="preserve"> POWER(2,14)</f>
        <v>16384</v>
      </c>
      <c r="W62">
        <f t="shared" si="55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 ht="15" hidden="1" customHeight="1">
      <c r="I63" s="1"/>
      <c r="J63" s="1"/>
      <c r="K63" s="1"/>
      <c r="L63" s="1"/>
      <c r="M63" s="22"/>
      <c r="N63" s="1"/>
      <c r="O63" s="1"/>
      <c r="P63" s="1"/>
      <c r="Q63" s="79" t="str">
        <f t="shared" si="39"/>
        <v>time(mpirun    /. /dev/shm/Class_Number_Tabulation)2&gt;&gt;clgrp__to__time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 hidden="1" customHeight="1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39"/>
        <v>time(mpirun|Δ|  [a] |Δ| [m] Modulus [Folder]/[Folder]. /dev/shm/Class_Number_Tabulation)2&gt;&gt;clgrp_[Folder]_to_|Δ|_time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1"/>
    </row>
    <row r="65" spans="9:61" ht="15" hidden="1" customHeight="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39"/>
        <v>time(mpirun    /. /dev/shm/Class_Number_Tabulation)2&gt;&gt;clgrp__to__time</v>
      </c>
      <c r="R65" s="77" t="s">
        <v>16</v>
      </c>
      <c r="S65" s="77"/>
      <c r="T65" s="1"/>
      <c r="U65" s="8" t="s">
        <v>72</v>
      </c>
      <c r="V65" s="78" t="s">
        <v>18</v>
      </c>
      <c r="W65" s="78" t="s">
        <v>19</v>
      </c>
      <c r="X65" s="78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1"/>
    </row>
    <row r="66" spans="9:61" ht="15" hidden="1" customHeight="1">
      <c r="I66" s="1"/>
      <c r="J66" s="11" t="str">
        <f t="shared" ref="J66:J71" si="56" xml:space="preserve"> "h" &amp;K66 &amp; "mod" &amp;L66</f>
        <v>h95mod120</v>
      </c>
      <c r="K66" s="12">
        <v>95</v>
      </c>
      <c r="L66" s="12">
        <v>120</v>
      </c>
      <c r="M66" s="13">
        <f t="shared" ref="M66:M71" si="57" xml:space="preserve"> A4</f>
        <v>50331648</v>
      </c>
      <c r="N66" s="33" t="str">
        <f t="shared" ref="N66:N71" si="58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419430.4 128 2 80315 h95mod120PART1. /dev/shm/Class_Number_Tabulation/h95mod120 2 0 1 1 3 2 1 2 10 15 1 0 2 1 3 2 0 2 5 15 1 0 2 2 3 1 0 30 0 1 1 0 6 1 1 1 3 30 1 1 1 0 6 0 1</v>
      </c>
      <c r="O66" s="34" t="str">
        <f t="shared" ref="O66:O71" si="59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419430.4 128 2 80315 h95mod120PART2. /dev/shm/Class_Number_Tabulation/h95mod120 1 0 3 1 1 2 0 2 5 15 1 0 6 0 1 4 2 2 10 15 1 0 6 1 1</v>
      </c>
      <c r="P66" s="79" t="str">
        <f t="shared" ref="P66:P71" si="60" xml:space="preserve"> "./polyadd " &amp; D12 &amp; " " &amp;K66&amp; " " &amp;L66</f>
        <v>./polyadd /dev/shm/Class_Number_Tabulation 95 120</v>
      </c>
      <c r="Q66" s="79" t="str">
        <f t="shared" si="39"/>
        <v>time(mpirun50331648  95 120 h95mod120/h95mod120. /dev/shm/Class_Number_Tabulation)2&gt;&gt;clgrp_h95mod120_to_50331648_time</v>
      </c>
      <c r="R66" s="15">
        <f t="shared" ref="R66:R71" si="61" xml:space="preserve"> (U66 / (F12*V66))/512</f>
        <v>3.2</v>
      </c>
      <c r="S66" s="15"/>
      <c r="T66" s="1"/>
      <c r="U66" s="16">
        <f xml:space="preserve"> M66 / 120</f>
        <v>419430.40000000002</v>
      </c>
      <c r="V66">
        <f xml:space="preserve"> POWER(2,1)</f>
        <v>2</v>
      </c>
      <c r="W66">
        <f t="shared" ref="W66:W71" si="62" xml:space="preserve"> FLOOR(((F4)*(1/PI())*(SQRT(M66))*(($G$7*LN(M66))+($H$7))),1)</f>
        <v>80315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 ht="15" hidden="1" customHeight="1">
      <c r="I67" s="1"/>
      <c r="J67" s="11" t="str">
        <f t="shared" si="56"/>
        <v>h95mod120</v>
      </c>
      <c r="K67" s="12">
        <v>95</v>
      </c>
      <c r="L67" s="12">
        <v>120</v>
      </c>
      <c r="M67" s="13">
        <f t="shared" si="57"/>
        <v>201326592</v>
      </c>
      <c r="N67" s="33" t="str">
        <f t="shared" si="58"/>
        <v>./polymult 1677721.6 256 4 178000 h95mod120PART1. /dev/shm/Class_Number_Tabulation/h95mod120 2 0 1 1 3 2 1 2 10 15 1 0 2 1 3 2 0 2 5 15 1 0 2 2 3 1 0 30 0 1 1 0 6 1 1 1 3 30 1 1 1 0 6 0 1</v>
      </c>
      <c r="O67" s="34" t="str">
        <f t="shared" si="59"/>
        <v>./polymult 1677721.6 256 4 178000 h95mod120PART2. /dev/shm/Class_Number_Tabulation/h95mod120 1 0 3 1 1 2 0 2 5 15 1 0 6 0 1 4 2 2 10 15 1 0 6 1 1</v>
      </c>
      <c r="P67" s="79" t="str">
        <f t="shared" si="60"/>
        <v>./polyadd /dev/shm/Class_Number_Tabulation 95 120</v>
      </c>
      <c r="Q67" s="79" t="str">
        <f t="shared" si="39"/>
        <v>time(mpirun201326592  95 120 h95mod120/h95mod120. /dev/shm/Class_Number_Tabulation)2&gt;&gt;clgrp_h95mod120_to_201326592_time</v>
      </c>
      <c r="R67" s="15">
        <f t="shared" si="61"/>
        <v>3.2</v>
      </c>
      <c r="S67" s="15"/>
      <c r="T67" s="1"/>
      <c r="U67" s="16">
        <f xml:space="preserve"> M67 / 120</f>
        <v>1677721.6000000001</v>
      </c>
      <c r="V67">
        <f xml:space="preserve"> POWER(2,2)</f>
        <v>4</v>
      </c>
      <c r="W67">
        <f t="shared" si="62"/>
        <v>178000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 ht="15" hidden="1" customHeight="1">
      <c r="I68" s="1"/>
      <c r="J68" s="11" t="str">
        <f t="shared" si="56"/>
        <v>h95mod120</v>
      </c>
      <c r="K68" s="12">
        <v>95</v>
      </c>
      <c r="L68" s="12">
        <v>120</v>
      </c>
      <c r="M68" s="13">
        <f t="shared" si="57"/>
        <v>805306368</v>
      </c>
      <c r="N68" s="33" t="str">
        <f t="shared" si="58"/>
        <v>./polymult 6710886.4 512 4 389776 h95mod120PART1. /dev/shm/Class_Number_Tabulation/h95mod120 2 0 1 1 3 2 1 2 10 15 1 0 2 1 3 2 0 2 5 15 1 0 2 2 3 1 0 30 0 1 1 0 6 1 1 1 3 30 1 1 1 0 6 0 1</v>
      </c>
      <c r="O68" s="34" t="str">
        <f t="shared" si="59"/>
        <v>./polymult 6710886.4 512 4 389776 h95mod120PART2. /dev/shm/Class_Number_Tabulation/h95mod120 1 0 3 1 1 2 0 2 5 15 1 0 6 0 1 4 2 2 10 15 1 0 6 1 1</v>
      </c>
      <c r="P68" s="79" t="str">
        <f t="shared" si="60"/>
        <v>./polyadd /dev/shm/Class_Number_Tabulation 95 120</v>
      </c>
      <c r="Q68" s="79" t="str">
        <f t="shared" si="39"/>
        <v>time(mpirun805306368  95 120 h95mod120/h95mod120. /dev/shm/Class_Number_Tabulation)2&gt;&gt;clgrp_h95mod120_to_805306368_time</v>
      </c>
      <c r="R68" s="15">
        <f t="shared" si="61"/>
        <v>6.4</v>
      </c>
      <c r="S68" s="15"/>
      <c r="T68" s="1"/>
      <c r="U68" s="16">
        <f t="shared" ref="U68:U71" si="63" xml:space="preserve"> M68 / 120</f>
        <v>6710886.4000000004</v>
      </c>
      <c r="V68">
        <f xml:space="preserve"> POWER(2,2)</f>
        <v>4</v>
      </c>
      <c r="W68">
        <f t="shared" si="62"/>
        <v>389776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 ht="15" hidden="1" customHeight="1">
      <c r="I69" s="1"/>
      <c r="J69" s="11" t="str">
        <f t="shared" si="56"/>
        <v>h95mod120</v>
      </c>
      <c r="K69" s="12">
        <v>95</v>
      </c>
      <c r="L69" s="12">
        <v>120</v>
      </c>
      <c r="M69" s="13">
        <f t="shared" si="57"/>
        <v>3221225472</v>
      </c>
      <c r="N69" s="33" t="str">
        <f t="shared" si="58"/>
        <v>./polymult 26843545.6 1024 8 853154 h95mod120PART1. /dev/shm/Class_Number_Tabulation/h95mod120 2 0 1 1 3 2 1 2 10 15 1 0 2 1 3 2 0 2 5 15 1 0 2 2 3 1 0 30 0 1 1 0 6 1 1 1 3 30 1 1 1 0 6 0 1</v>
      </c>
      <c r="O69" s="34" t="str">
        <f t="shared" si="59"/>
        <v>./polymult 26843545.6 1024 8 853154 h95mod120PART2. /dev/shm/Class_Number_Tabulation/h95mod120 1 0 3 1 1 2 0 2 5 15 1 0 6 0 1 4 2 2 10 15 1 0 6 1 1</v>
      </c>
      <c r="P69" s="79" t="str">
        <f t="shared" si="60"/>
        <v>./polyadd /dev/shm/Class_Number_Tabulation 95 120</v>
      </c>
      <c r="Q69" s="79" t="str">
        <f t="shared" si="39"/>
        <v>time(mpirun3221225472  95 120 h95mod120/h95mod120. /dev/shm/Class_Number_Tabulation)2&gt;&gt;clgrp_h95mod120_to_3221225472_time</v>
      </c>
      <c r="R69" s="15">
        <f t="shared" si="61"/>
        <v>6.4</v>
      </c>
      <c r="S69" s="15"/>
      <c r="T69" s="1"/>
      <c r="U69" s="16">
        <f t="shared" si="63"/>
        <v>26843545.600000001</v>
      </c>
      <c r="V69">
        <f xml:space="preserve"> POWER(2,3)</f>
        <v>8</v>
      </c>
      <c r="W69">
        <f t="shared" si="62"/>
        <v>853154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 ht="15" hidden="1" customHeight="1">
      <c r="I70" s="1"/>
      <c r="J70" s="11" t="str">
        <f t="shared" si="56"/>
        <v>h95mod120</v>
      </c>
      <c r="K70" s="12">
        <v>95</v>
      </c>
      <c r="L70" s="12">
        <v>120</v>
      </c>
      <c r="M70" s="13">
        <f t="shared" si="57"/>
        <v>12884901888</v>
      </c>
      <c r="N70" s="33" t="str">
        <f t="shared" si="58"/>
        <v>./polymult 107374182.4 2048 16 1868048 h95mod120PART1. /dev/shm/Class_Number_Tabulation/h95mod120 2 0 1 1 3 2 1 2 10 15 1 0 2 1 3 2 0 2 5 15 1 0 2 2 3 1 0 30 0 1 1 0 6 1 1 1 3 30 1 1 1 0 6 0 1</v>
      </c>
      <c r="O70" s="34" t="str">
        <f t="shared" si="59"/>
        <v>./polymult 107374182.4 2048 16 1868048 h95mod120PART2. /dev/shm/Class_Number_Tabulation/h95mod120 1 0 3 1 1 2 0 2 5 15 1 0 6 0 1 4 2 2 10 15 1 0 6 1 1</v>
      </c>
      <c r="P70" s="79" t="str">
        <f t="shared" si="60"/>
        <v>./polyadd /dev/shm/Class_Number_Tabulation 95 120</v>
      </c>
      <c r="Q70" s="79" t="str">
        <f t="shared" si="39"/>
        <v>time(mpirun12884901888  95 120 h95mod120/h95mod120. /dev/shm/Class_Number_Tabulation)2&gt;&gt;clgrp_h95mod120_to_12884901888_time</v>
      </c>
      <c r="R70" s="15">
        <f t="shared" si="61"/>
        <v>6.4</v>
      </c>
      <c r="S70" s="15"/>
      <c r="T70" s="1"/>
      <c r="U70" s="16">
        <f t="shared" si="63"/>
        <v>107374182.40000001</v>
      </c>
      <c r="V70">
        <f xml:space="preserve"> POWER(2,4)</f>
        <v>16</v>
      </c>
      <c r="W70">
        <f t="shared" si="62"/>
        <v>1868048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 ht="15" hidden="1" customHeight="1">
      <c r="I71" s="1"/>
      <c r="J71" s="11" t="str">
        <f t="shared" si="56"/>
        <v>h95mod120</v>
      </c>
      <c r="K71" s="12">
        <v>95</v>
      </c>
      <c r="L71" s="12">
        <v>120</v>
      </c>
      <c r="M71" s="13">
        <f t="shared" si="57"/>
        <v>51539607552</v>
      </c>
      <c r="N71" s="33" t="str">
        <f t="shared" si="58"/>
        <v>./polymult 429496729.6 2048 16384 4009464 h95mod120PART1. /dev/shm/Class_Number_Tabulation/h95mod120 2 0 1 1 3 2 1 2 10 15 1 0 2 1 3 2 0 2 5 15 1 0 2 2 3 1 0 30 0 1 1 0 6 1 1 1 3 30 1 1 1 0 6 0 1</v>
      </c>
      <c r="O71" s="34" t="str">
        <f t="shared" si="59"/>
        <v>./polymult 429496729.6 2048 16384 4009464 h95mod120PART2. /dev/shm/Class_Number_Tabulation/h95mod120 1 0 3 1 1 2 0 2 5 15 1 0 6 0 1 4 2 2 10 15 1 0 6 1 1</v>
      </c>
      <c r="P71" s="79" t="str">
        <f t="shared" si="60"/>
        <v>./polyadd /dev/shm/Class_Number_Tabulation 95 120</v>
      </c>
      <c r="Q71" s="79" t="str">
        <f t="shared" si="39"/>
        <v>time(mpirun51539607552  95 120 h95mod120/h95mod120. /dev/shm/Class_Number_Tabulation)2&gt;&gt;clgrp_h95mod120_to_51539607552_time</v>
      </c>
      <c r="R71" s="15">
        <f t="shared" si="61"/>
        <v>2.5000000000000001E-2</v>
      </c>
      <c r="S71" s="15"/>
      <c r="T71" s="1"/>
      <c r="U71" s="16">
        <f t="shared" si="63"/>
        <v>429496729.60000002</v>
      </c>
      <c r="V71">
        <f xml:space="preserve"> POWER(2,14)</f>
        <v>16384</v>
      </c>
      <c r="W71">
        <f t="shared" si="62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64" xml:space="preserve"> "h" &amp;K75 &amp; "mod" &amp;L75</f>
        <v>h7mod8</v>
      </c>
      <c r="K75" s="12">
        <v>7</v>
      </c>
      <c r="L75" s="12">
        <v>8</v>
      </c>
      <c r="M75" s="13">
        <f t="shared" ref="M75:M80" si="65">A4</f>
        <v>50331648</v>
      </c>
      <c r="N75" s="79" t="str">
        <f xml:space="preserve"> "mpirun" &amp; H12 &amp;M75 &amp;" " &amp;F12 &amp;" " &amp;K75 &amp;" " &amp;L75 &amp;" " &amp;"null" &amp;" " &amp;D$12</f>
        <v>mpirun /home/anthony.kostalvazque/clgrp-1.3_OLD/clgrp 50331648 128 7 8 null /dev/shm/Class_Number_Tabulation</v>
      </c>
      <c r="U75"/>
    </row>
    <row r="76" spans="9:61" ht="15" customHeight="1">
      <c r="I76" s="1"/>
      <c r="J76" s="11" t="str">
        <f t="shared" si="64"/>
        <v>h7mod8</v>
      </c>
      <c r="K76" s="12">
        <v>7</v>
      </c>
      <c r="L76" s="12">
        <v>8</v>
      </c>
      <c r="M76" s="13">
        <f t="shared" si="65"/>
        <v>201326592</v>
      </c>
      <c r="N76" s="79" t="str">
        <f t="shared" ref="N76:N78" si="66" xml:space="preserve"> "mpirun" &amp; H13 &amp;M76 &amp;" " &amp;F13 &amp;" " &amp;K76 &amp;" " &amp;L76 &amp;" " &amp;"null" &amp;" " &amp;D$12</f>
        <v>mpirun /home/anthony.kostalvazque/clgrp-1.3_OLD/clgrp 201326592 256 7 8 null /dev/shm/Class_Number_Tabulation</v>
      </c>
      <c r="U76"/>
    </row>
    <row r="77" spans="9:61" ht="15" customHeight="1">
      <c r="I77" s="1"/>
      <c r="J77" s="11" t="str">
        <f t="shared" si="64"/>
        <v>h7mod8</v>
      </c>
      <c r="K77" s="12">
        <v>7</v>
      </c>
      <c r="L77" s="12">
        <v>8</v>
      </c>
      <c r="M77" s="13">
        <f t="shared" si="65"/>
        <v>805306368</v>
      </c>
      <c r="N77" s="79" t="str">
        <f t="shared" si="66"/>
        <v>mpirun /home/anthony.kostalvazque/clgrp-1.3_OLD/clgrp 805306368 512 7 8 null /dev/shm/Class_Number_Tabulation</v>
      </c>
      <c r="U77"/>
    </row>
    <row r="78" spans="9:61" ht="15" customHeight="1">
      <c r="I78" s="1"/>
      <c r="J78" s="11" t="str">
        <f t="shared" si="64"/>
        <v>h7mod8</v>
      </c>
      <c r="K78" s="12">
        <v>7</v>
      </c>
      <c r="L78" s="12">
        <v>8</v>
      </c>
      <c r="M78" s="13">
        <f t="shared" si="65"/>
        <v>3221225472</v>
      </c>
      <c r="N78" s="79" t="str">
        <f t="shared" si="66"/>
        <v>mpirun /home/anthony.kostalvazque/clgrp-1.3_OLD/clgrp 3221225472 1024 7 8 null /dev/shm/Class_Number_Tabulation</v>
      </c>
      <c r="U78"/>
    </row>
    <row r="79" spans="9:61" ht="15" customHeight="1">
      <c r="I79" s="1"/>
      <c r="J79" s="11" t="str">
        <f t="shared" si="64"/>
        <v>h7mod8</v>
      </c>
      <c r="K79" s="12">
        <v>7</v>
      </c>
      <c r="L79" s="12">
        <v>8</v>
      </c>
      <c r="M79" s="13">
        <f t="shared" si="65"/>
        <v>12884901888</v>
      </c>
      <c r="N79" s="79" t="str">
        <f xml:space="preserve"> "time(" &amp; "mpirun" &amp; H16 &amp;M79 &amp;" " &amp;F16 &amp;" " &amp;K79 &amp;" " &amp;L79 &amp;" " &amp;"null" &amp;" " &amp;D$12 &amp; ")2&gt;&gt;clgrp_" &amp; J79 &amp;"_to_" &amp; M79 &amp; "_time"</f>
        <v>time(mpirun /home/anthony.kostalvazque/clgrp-1.3_OLD/clgrp 12884901888 2048 7 8 null /dev/shm/Class_Number_Tabulation)2&gt;&gt;clgrp_h7mod8_to_12884901888_time</v>
      </c>
      <c r="U79"/>
    </row>
    <row r="80" spans="9:61" ht="15" customHeight="1">
      <c r="I80" s="1"/>
      <c r="J80" s="11" t="str">
        <f t="shared" si="64"/>
        <v>h7mod8</v>
      </c>
      <c r="K80" s="12">
        <v>7</v>
      </c>
      <c r="L80" s="12">
        <v>8</v>
      </c>
      <c r="M80" s="13">
        <f t="shared" si="65"/>
        <v>51539607552</v>
      </c>
      <c r="N80" s="79" t="str">
        <f xml:space="preserve"> "time(" &amp; "mpirun" &amp; H17 &amp;M80 &amp;" " &amp;F17 &amp;" " &amp;K80 &amp;" " &amp;L80 &amp;" " &amp;"null" &amp;" " &amp;D$12 &amp; ")2&gt;&gt;clgrp_" &amp; J80 &amp;"_to_" &amp; M80 &amp; "_time"</f>
        <v>time(mpirun /home/anthony.kostalvazque/clgrp-1.3_OLD/clgrp 51539607552 2048 7 8 null /dev/shm/Class_Number_Tabulation)2&gt;&gt;clgrp_h7mod8_to_51539607552_time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 hidden="1" customHeight="1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hidden="1" customHeight="1">
      <c r="I83" s="1"/>
      <c r="J83" s="89"/>
      <c r="K83" s="90"/>
      <c r="L83" s="90"/>
      <c r="M83" s="91"/>
      <c r="N83" s="6" t="s">
        <v>15</v>
      </c>
      <c r="U83"/>
    </row>
    <row r="84" spans="9:21" ht="15" hidden="1" customHeight="1">
      <c r="I84" s="1"/>
      <c r="J84" s="11" t="str">
        <f t="shared" ref="J84:J89" si="67" xml:space="preserve"> "h" &amp;K84 &amp; "mod" &amp;L84</f>
        <v>h71mod120</v>
      </c>
      <c r="K84" s="12">
        <v>71</v>
      </c>
      <c r="L84" s="12">
        <v>120</v>
      </c>
      <c r="M84" s="13">
        <f t="shared" ref="M84:M89" si="68">A4</f>
        <v>50331648</v>
      </c>
      <c r="N84" s="79" t="str">
        <f t="shared" ref="N84:N89" si="69" xml:space="preserve"> "mpirun -np " &amp; E12 &amp; " ./clgrp " &amp;M84 &amp;" " &amp;F12 &amp;" " &amp;K84 &amp;" " &amp;L84 &amp;" " &amp;"null" &amp;" " &amp;D$12</f>
        <v>mpirun -np 80 ./clgrp 50331648 128 71 120 null /dev/shm/Class_Number_Tabulation</v>
      </c>
      <c r="U84"/>
    </row>
    <row r="85" spans="9:21" ht="15" hidden="1" customHeight="1">
      <c r="I85" s="1"/>
      <c r="J85" s="11" t="str">
        <f t="shared" si="67"/>
        <v>h71mod120</v>
      </c>
      <c r="K85" s="12">
        <v>71</v>
      </c>
      <c r="L85" s="12">
        <v>120</v>
      </c>
      <c r="M85" s="13">
        <f t="shared" si="68"/>
        <v>201326592</v>
      </c>
      <c r="N85" s="79" t="str">
        <f t="shared" si="69"/>
        <v>mpirun -np 80 ./clgrp 201326592 256 71 120 null /dev/shm/Class_Number_Tabulation</v>
      </c>
      <c r="U85"/>
    </row>
    <row r="86" spans="9:21" ht="15" hidden="1" customHeight="1">
      <c r="I86" s="1"/>
      <c r="J86" s="11" t="str">
        <f t="shared" si="67"/>
        <v>h71mod120</v>
      </c>
      <c r="K86" s="12">
        <v>71</v>
      </c>
      <c r="L86" s="12">
        <v>120</v>
      </c>
      <c r="M86" s="13">
        <f t="shared" si="68"/>
        <v>805306368</v>
      </c>
      <c r="N86" s="79" t="str">
        <f t="shared" si="69"/>
        <v>mpirun -np 80 ./clgrp 805306368 512 71 120 null /dev/shm/Class_Number_Tabulation</v>
      </c>
      <c r="U86"/>
    </row>
    <row r="87" spans="9:21" ht="15" hidden="1" customHeight="1">
      <c r="I87" s="1"/>
      <c r="J87" s="11" t="str">
        <f t="shared" si="67"/>
        <v>h71mod120</v>
      </c>
      <c r="K87" s="12">
        <v>71</v>
      </c>
      <c r="L87" s="12">
        <v>120</v>
      </c>
      <c r="M87" s="13">
        <f t="shared" si="68"/>
        <v>3221225472</v>
      </c>
      <c r="N87" s="79" t="str">
        <f t="shared" si="69"/>
        <v>mpirun -np 80 ./clgrp 3221225472 1024 71 120 null /dev/shm/Class_Number_Tabulation</v>
      </c>
      <c r="U87"/>
    </row>
    <row r="88" spans="9:21" ht="15" hidden="1" customHeight="1">
      <c r="I88" s="1"/>
      <c r="J88" s="11" t="str">
        <f t="shared" si="67"/>
        <v>h71mod120</v>
      </c>
      <c r="K88" s="12">
        <v>71</v>
      </c>
      <c r="L88" s="12">
        <v>120</v>
      </c>
      <c r="M88" s="13">
        <f t="shared" si="68"/>
        <v>12884901888</v>
      </c>
      <c r="N88" s="79" t="str">
        <f t="shared" si="69"/>
        <v>mpirun -np 80 ./clgrp 12884901888 2048 71 120 null /dev/shm/Class_Number_Tabulation</v>
      </c>
      <c r="U88"/>
    </row>
    <row r="89" spans="9:21" ht="15" hidden="1" customHeight="1">
      <c r="I89" s="1"/>
      <c r="J89" s="11" t="str">
        <f t="shared" si="67"/>
        <v>h71mod120</v>
      </c>
      <c r="K89" s="12">
        <v>71</v>
      </c>
      <c r="L89" s="12">
        <v>120</v>
      </c>
      <c r="M89" s="13">
        <f t="shared" si="68"/>
        <v>51539607552</v>
      </c>
      <c r="N89" s="79" t="str">
        <f t="shared" si="69"/>
        <v>mpirun -np 80 ./clgrp 51539607552 2048 71 120 null /dev/shm/Class_Number_Tabulation</v>
      </c>
      <c r="U89"/>
    </row>
    <row r="90" spans="9:21" ht="15" hidden="1" customHeight="1">
      <c r="I90" s="1"/>
      <c r="J90" s="1"/>
      <c r="K90" s="1"/>
      <c r="L90" s="1"/>
      <c r="M90" s="22"/>
      <c r="N90" s="1"/>
      <c r="U90"/>
    </row>
    <row r="91" spans="9:21" ht="28.5" hidden="1" customHeight="1">
      <c r="I91" s="1"/>
      <c r="J91" s="81" t="s">
        <v>1</v>
      </c>
      <c r="K91" s="81" t="s">
        <v>2</v>
      </c>
      <c r="L91" s="81" t="s">
        <v>3</v>
      </c>
      <c r="M91" s="92" t="s">
        <v>4</v>
      </c>
      <c r="N91" s="2" t="s">
        <v>6</v>
      </c>
    </row>
    <row r="92" spans="9:21" ht="15" hidden="1" customHeight="1">
      <c r="I92" s="1"/>
      <c r="J92" s="82"/>
      <c r="K92" s="83"/>
      <c r="L92" s="83"/>
      <c r="M92" s="93"/>
      <c r="N92" s="6" t="s">
        <v>15</v>
      </c>
    </row>
    <row r="93" spans="9:21" ht="19.5" hidden="1" customHeight="1">
      <c r="I93" s="1"/>
      <c r="J93" s="11" t="str">
        <f t="shared" ref="J93:J98" si="70" xml:space="preserve"> "h" &amp;K93 &amp; "mod" &amp;L93</f>
        <v>h119mod120</v>
      </c>
      <c r="K93" s="12">
        <v>119</v>
      </c>
      <c r="L93" s="12">
        <v>120</v>
      </c>
      <c r="M93" s="13">
        <f t="shared" ref="M93:M98" si="71">A4</f>
        <v>50331648</v>
      </c>
      <c r="N93" s="79" t="str">
        <f t="shared" ref="N93:N98" si="72" xml:space="preserve"> "mpirun -np " &amp; E12 &amp; " ./clgrp " &amp;M93 &amp;" " &amp;F12 &amp;" " &amp;K93 &amp;" " &amp;L93 &amp;" " &amp;"null" &amp;" " &amp;D$12</f>
        <v>mpirun -np 80 ./clgrp 50331648 128 119 120 null /dev/shm/Class_Number_Tabulation</v>
      </c>
    </row>
    <row r="94" spans="9:21" ht="15" hidden="1" customHeight="1">
      <c r="I94" s="1"/>
      <c r="J94" s="11" t="str">
        <f t="shared" si="70"/>
        <v>h119mod120</v>
      </c>
      <c r="K94" s="12">
        <v>119</v>
      </c>
      <c r="L94" s="12">
        <v>120</v>
      </c>
      <c r="M94" s="13">
        <f t="shared" si="71"/>
        <v>201326592</v>
      </c>
      <c r="N94" s="79" t="str">
        <f t="shared" si="72"/>
        <v>mpirun -np 80 ./clgrp 201326592 256 119 120 null /dev/shm/Class_Number_Tabulation</v>
      </c>
    </row>
    <row r="95" spans="9:21" ht="15" hidden="1" customHeight="1">
      <c r="I95" s="1"/>
      <c r="J95" s="11" t="str">
        <f t="shared" si="70"/>
        <v>h119mod120</v>
      </c>
      <c r="K95" s="12">
        <v>119</v>
      </c>
      <c r="L95" s="12">
        <v>120</v>
      </c>
      <c r="M95" s="13">
        <f t="shared" si="71"/>
        <v>805306368</v>
      </c>
      <c r="N95" s="79" t="str">
        <f t="shared" si="72"/>
        <v>mpirun -np 80 ./clgrp 805306368 512 119 120 null /dev/shm/Class_Number_Tabulation</v>
      </c>
    </row>
    <row r="96" spans="9:21" ht="15" hidden="1" customHeight="1">
      <c r="I96" s="1"/>
      <c r="J96" s="11" t="str">
        <f t="shared" si="70"/>
        <v>h119mod120</v>
      </c>
      <c r="K96" s="12">
        <v>119</v>
      </c>
      <c r="L96" s="12">
        <v>120</v>
      </c>
      <c r="M96" s="13">
        <f t="shared" si="71"/>
        <v>3221225472</v>
      </c>
      <c r="N96" s="79" t="str">
        <f t="shared" si="72"/>
        <v>mpirun -np 80 ./clgrp 3221225472 1024 119 120 null /dev/shm/Class_Number_Tabulation</v>
      </c>
    </row>
    <row r="97" spans="9:14" ht="15" hidden="1" customHeight="1">
      <c r="I97" s="1"/>
      <c r="J97" s="11" t="str">
        <f t="shared" si="70"/>
        <v>h119mod120</v>
      </c>
      <c r="K97" s="12">
        <v>119</v>
      </c>
      <c r="L97" s="12">
        <v>120</v>
      </c>
      <c r="M97" s="13">
        <f t="shared" si="71"/>
        <v>12884901888</v>
      </c>
      <c r="N97" s="79" t="str">
        <f t="shared" si="72"/>
        <v>mpirun -np 80 ./clgrp 12884901888 2048 119 120 null /dev/shm/Class_Number_Tabulation</v>
      </c>
    </row>
    <row r="98" spans="9:14" ht="15" hidden="1" customHeight="1">
      <c r="I98" s="1"/>
      <c r="J98" s="11" t="str">
        <f t="shared" si="70"/>
        <v>h119mod120</v>
      </c>
      <c r="K98" s="12">
        <v>119</v>
      </c>
      <c r="L98" s="12">
        <v>120</v>
      </c>
      <c r="M98" s="13">
        <f t="shared" si="71"/>
        <v>51539607552</v>
      </c>
      <c r="N98" s="79" t="str">
        <f t="shared" si="72"/>
        <v>mpirun -np 80 ./clgrp 51539607552 2048 119 120 null /dev/shm/Class_Number_Tabulation</v>
      </c>
    </row>
    <row r="99" spans="9:14" ht="15" hidden="1" customHeight="1">
      <c r="I99" s="1"/>
      <c r="J99" s="1"/>
      <c r="K99" s="1"/>
      <c r="L99" s="1"/>
      <c r="M99" s="1"/>
      <c r="N99" s="1"/>
    </row>
    <row r="100" spans="9:14" ht="28.5">
      <c r="I100" s="1"/>
      <c r="J100" s="81" t="s">
        <v>1</v>
      </c>
      <c r="K100" s="81" t="s">
        <v>2</v>
      </c>
      <c r="L100" s="81" t="s">
        <v>3</v>
      </c>
      <c r="M100" s="92" t="s">
        <v>4</v>
      </c>
      <c r="N100" s="2" t="s">
        <v>6</v>
      </c>
    </row>
    <row r="101" spans="9:14">
      <c r="I101" s="1"/>
      <c r="J101" s="82"/>
      <c r="K101" s="83"/>
      <c r="L101" s="83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50331648</v>
      </c>
      <c r="N102" s="79" t="str">
        <f xml:space="preserve"> "mpirun" &amp; H12 &amp;M102 &amp;" " &amp;F12 &amp;" " &amp;K102 &amp;" " &amp;L102 &amp;" " &amp;"null" &amp;" " &amp;D$12</f>
        <v>mpirun /home/anthony.kostalvazque/clgrp-1.3_OLD/clgrp 50331648 128 23 24 null /dev/shm/Class_Number_Tabulation</v>
      </c>
    </row>
    <row r="103" spans="9:14">
      <c r="I103" s="1"/>
      <c r="J103" s="11" t="str">
        <f t="shared" ref="J103:J107" si="73" xml:space="preserve"> "h" &amp;K103 &amp; "mod" &amp;L103</f>
        <v>h23mod24</v>
      </c>
      <c r="K103" s="12">
        <v>23</v>
      </c>
      <c r="L103" s="12">
        <v>24</v>
      </c>
      <c r="M103" s="13">
        <f>A5</f>
        <v>201326592</v>
      </c>
      <c r="N103" s="79" t="str">
        <f t="shared" ref="N103:N105" si="74" xml:space="preserve"> "mpirun" &amp; H13 &amp;M103 &amp;" " &amp;F13 &amp;" " &amp;K103 &amp;" " &amp;L103 &amp;" " &amp;"null" &amp;" " &amp;D$12</f>
        <v>mpirun /home/anthony.kostalvazque/clgrp-1.3_OLD/clgrp 201326592 256 23 24 null /dev/shm/Class_Number_Tabulation</v>
      </c>
    </row>
    <row r="104" spans="9:14">
      <c r="I104" s="1"/>
      <c r="J104" s="11" t="str">
        <f t="shared" si="73"/>
        <v>h23mod24</v>
      </c>
      <c r="K104" s="12">
        <v>23</v>
      </c>
      <c r="L104" s="12">
        <v>24</v>
      </c>
      <c r="M104" s="13">
        <f t="shared" ref="M104:M107" si="75">A6</f>
        <v>805306368</v>
      </c>
      <c r="N104" s="79" t="str">
        <f t="shared" si="74"/>
        <v>mpirun /home/anthony.kostalvazque/clgrp-1.3_OLD/clgrp 805306368 512 23 24 null /dev/shm/Class_Number_Tabulation</v>
      </c>
    </row>
    <row r="105" spans="9:14">
      <c r="I105" s="1"/>
      <c r="J105" s="11" t="str">
        <f t="shared" si="73"/>
        <v>h23mod24</v>
      </c>
      <c r="K105" s="12">
        <v>23</v>
      </c>
      <c r="L105" s="12">
        <v>24</v>
      </c>
      <c r="M105" s="13">
        <f t="shared" si="75"/>
        <v>3221225472</v>
      </c>
      <c r="N105" s="79" t="str">
        <f t="shared" si="74"/>
        <v>mpirun /home/anthony.kostalvazque/clgrp-1.3_OLD/clgrp 3221225472 1024 23 24 null /dev/shm/Class_Number_Tabulation</v>
      </c>
    </row>
    <row r="106" spans="9:14">
      <c r="I106" s="1"/>
      <c r="J106" s="11" t="str">
        <f t="shared" si="73"/>
        <v>h23mod24</v>
      </c>
      <c r="K106" s="12">
        <v>23</v>
      </c>
      <c r="L106" s="12">
        <v>24</v>
      </c>
      <c r="M106" s="13">
        <f t="shared" si="75"/>
        <v>12884901888</v>
      </c>
      <c r="N106" s="79" t="str">
        <f xml:space="preserve"> "time(" &amp;   "mpirun" &amp; H16 &amp;M106 &amp;" " &amp;F16 &amp;" " &amp;K106 &amp;" " &amp;L106 &amp;" " &amp;"null" &amp;" " &amp;D$12 &amp; ")2&gt;&gt;clgrp_" &amp; J106 &amp;"_to_" &amp; M106 &amp; "_time"</f>
        <v>time(mpirun /home/anthony.kostalvazque/clgrp-1.3_OLD/clgrp 12884901888 2048 23 24 null /dev/shm/Class_Number_Tabulation)2&gt;&gt;clgrp_h23mod24_to_12884901888_time</v>
      </c>
    </row>
    <row r="107" spans="9:14">
      <c r="I107" s="1"/>
      <c r="J107" s="11" t="str">
        <f t="shared" si="73"/>
        <v>h23mod24</v>
      </c>
      <c r="K107" s="12">
        <v>23</v>
      </c>
      <c r="L107" s="12">
        <v>24</v>
      </c>
      <c r="M107" s="13">
        <f t="shared" si="75"/>
        <v>51539607552</v>
      </c>
      <c r="N107" s="79" t="str">
        <f xml:space="preserve"> "time(" &amp;   "mpirun" &amp; H17 &amp;M107 &amp;" " &amp;F17 &amp;" " &amp;K107 &amp;" " &amp;L107 &amp;" " &amp;"null" &amp;" " &amp;D$12 &amp; ")2&gt;&gt;clgrp_" &amp; J107 &amp;"_to_" &amp; M107 &amp; "_time"</f>
        <v>time(mpirun /home/anthony.kostalvazque/clgrp-1.3_OLD/clgrp 51539607552 2048 23 24 null /dev/shm/Class_Number_Tabulation)2&gt;&gt;clgrp_h23mod24_to_51539607552_time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65F5-C01F-403B-9C07-4ADAB3A08806}">
  <dimension ref="A1:S23"/>
  <sheetViews>
    <sheetView topLeftCell="B1" workbookViewId="0">
      <selection activeCell="P31" sqref="P31"/>
    </sheetView>
  </sheetViews>
  <sheetFormatPr defaultRowHeight="15"/>
  <cols>
    <col min="1" max="1" width="0" hidden="1" customWidth="1"/>
    <col min="2" max="3" width="2" bestFit="1" customWidth="1"/>
    <col min="4" max="4" width="3" bestFit="1" customWidth="1"/>
    <col min="14" max="14" width="13.28515625" customWidth="1"/>
    <col min="15" max="15" width="12.28515625" customWidth="1"/>
    <col min="16" max="16" width="12.140625" customWidth="1"/>
    <col min="17" max="17" width="3.7109375" customWidth="1"/>
    <col min="19" max="19" width="18.28515625" customWidth="1"/>
    <col min="20" max="20" width="25.5703125" customWidth="1"/>
    <col min="21" max="21" width="24" bestFit="1" customWidth="1"/>
  </cols>
  <sheetData>
    <row r="1" spans="1:19" ht="28.5">
      <c r="B1" s="148" t="s">
        <v>140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44"/>
      <c r="O1" s="44"/>
      <c r="P1" s="44"/>
      <c r="Q1" s="1"/>
    </row>
    <row r="2" spans="1:19" ht="28.5"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44"/>
      <c r="O2" s="44"/>
      <c r="P2" s="44"/>
      <c r="Q2" s="1"/>
    </row>
    <row r="3" spans="1:19">
      <c r="B3" s="147" t="s">
        <v>141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"/>
      <c r="S3" s="45"/>
    </row>
    <row r="4" spans="1:19">
      <c r="B4" s="130" t="s">
        <v>4</v>
      </c>
      <c r="C4" s="131"/>
      <c r="D4" s="132"/>
      <c r="E4" s="130" t="s">
        <v>142</v>
      </c>
      <c r="F4" s="131"/>
      <c r="G4" s="132"/>
      <c r="H4" s="130" t="s">
        <v>143</v>
      </c>
      <c r="I4" s="131"/>
      <c r="J4" s="132"/>
      <c r="K4" s="130" t="s">
        <v>144</v>
      </c>
      <c r="L4" s="131"/>
      <c r="M4" s="132"/>
      <c r="N4" s="130" t="s">
        <v>162</v>
      </c>
      <c r="O4" s="131"/>
      <c r="P4" s="132"/>
      <c r="Q4" s="1"/>
    </row>
    <row r="5" spans="1:19">
      <c r="B5" s="133"/>
      <c r="C5" s="134"/>
      <c r="D5" s="134"/>
      <c r="E5" s="46" t="s">
        <v>145</v>
      </c>
      <c r="F5" s="47" t="s">
        <v>146</v>
      </c>
      <c r="G5" s="48" t="s">
        <v>147</v>
      </c>
      <c r="H5" s="47" t="s">
        <v>145</v>
      </c>
      <c r="I5" s="47" t="s">
        <v>146</v>
      </c>
      <c r="J5" s="48" t="s">
        <v>147</v>
      </c>
      <c r="K5" s="47" t="s">
        <v>145</v>
      </c>
      <c r="L5" s="47" t="s">
        <v>146</v>
      </c>
      <c r="M5" s="48" t="s">
        <v>147</v>
      </c>
      <c r="N5" s="49" t="s">
        <v>145</v>
      </c>
      <c r="O5" s="49" t="s">
        <v>146</v>
      </c>
      <c r="P5" s="48" t="s">
        <v>147</v>
      </c>
      <c r="Q5" s="1"/>
    </row>
    <row r="6" spans="1:19">
      <c r="A6">
        <f t="shared" ref="A6:A11" si="0" xml:space="preserve"> POWER(2,D6)</f>
        <v>65536</v>
      </c>
      <c r="B6" s="50">
        <v>2</v>
      </c>
      <c r="C6" s="51" t="s">
        <v>148</v>
      </c>
      <c r="D6" s="52">
        <v>16</v>
      </c>
      <c r="E6" s="53">
        <v>0.17199999999999999</v>
      </c>
      <c r="F6">
        <v>1.5269999999999999</v>
      </c>
      <c r="G6" s="54">
        <v>6.3E-2</v>
      </c>
      <c r="H6">
        <v>1.81</v>
      </c>
      <c r="I6">
        <v>2.0640000000000001</v>
      </c>
      <c r="J6" s="54">
        <v>0.255</v>
      </c>
      <c r="K6">
        <v>3.2000000000000001E-2</v>
      </c>
      <c r="L6">
        <v>1.7000000000000001E-2</v>
      </c>
      <c r="M6" s="54">
        <v>0</v>
      </c>
      <c r="N6" s="55">
        <f xml:space="preserve"> E6 + H6 + K6</f>
        <v>2.0139999999999998</v>
      </c>
      <c r="O6" s="55">
        <f xml:space="preserve"> F6 + I6 + L6</f>
        <v>3.6080000000000001</v>
      </c>
      <c r="P6" s="54">
        <f xml:space="preserve"> G6 + J6 + M6</f>
        <v>0.318</v>
      </c>
      <c r="Q6" s="1"/>
    </row>
    <row r="7" spans="1:19">
      <c r="A7">
        <f t="shared" si="0"/>
        <v>262144</v>
      </c>
      <c r="B7" s="50">
        <v>2</v>
      </c>
      <c r="C7" s="51" t="s">
        <v>148</v>
      </c>
      <c r="D7" s="52">
        <v>18</v>
      </c>
      <c r="E7" s="53">
        <v>0.36299999999999999</v>
      </c>
      <c r="F7">
        <v>3.4089999999999998</v>
      </c>
      <c r="G7" s="54">
        <v>0.186</v>
      </c>
      <c r="H7">
        <v>2.5680000000000001</v>
      </c>
      <c r="I7">
        <v>6.2060000000000004</v>
      </c>
      <c r="J7" s="54">
        <v>0.51900000000000002</v>
      </c>
      <c r="K7">
        <v>5.0999999999999997E-2</v>
      </c>
      <c r="L7">
        <v>3.9E-2</v>
      </c>
      <c r="M7" s="54">
        <v>2E-3</v>
      </c>
      <c r="N7" s="55">
        <f t="shared" ref="N7:P11" si="1" xml:space="preserve"> E7 + H7 + K7</f>
        <v>2.9820000000000002</v>
      </c>
      <c r="O7" s="55">
        <f t="shared" si="1"/>
        <v>9.6539999999999999</v>
      </c>
      <c r="P7" s="54">
        <f t="shared" si="1"/>
        <v>0.70700000000000007</v>
      </c>
      <c r="Q7" s="1"/>
    </row>
    <row r="8" spans="1:19">
      <c r="A8">
        <f t="shared" si="0"/>
        <v>1048576</v>
      </c>
      <c r="B8" s="50">
        <v>2</v>
      </c>
      <c r="C8" s="51" t="s">
        <v>148</v>
      </c>
      <c r="D8" s="52">
        <v>20</v>
      </c>
      <c r="E8" s="53">
        <v>0.67200000000000004</v>
      </c>
      <c r="F8">
        <v>6.5519999999999996</v>
      </c>
      <c r="G8" s="54">
        <v>0.35799999999999998</v>
      </c>
      <c r="H8">
        <v>4.4390000000000001</v>
      </c>
      <c r="I8">
        <v>18.753</v>
      </c>
      <c r="J8" s="54">
        <v>1.034</v>
      </c>
      <c r="K8">
        <v>0.14499999999999999</v>
      </c>
      <c r="L8">
        <v>0.111</v>
      </c>
      <c r="M8" s="54">
        <v>1.4999999999999999E-2</v>
      </c>
      <c r="N8" s="55">
        <f t="shared" si="1"/>
        <v>5.2559999999999993</v>
      </c>
      <c r="O8" s="55">
        <f t="shared" si="1"/>
        <v>25.416</v>
      </c>
      <c r="P8" s="54">
        <f t="shared" si="1"/>
        <v>1.4069999999999998</v>
      </c>
      <c r="Q8" s="1"/>
    </row>
    <row r="9" spans="1:19">
      <c r="A9">
        <f t="shared" si="0"/>
        <v>4194304</v>
      </c>
      <c r="B9" s="50">
        <v>2</v>
      </c>
      <c r="C9" s="51" t="s">
        <v>148</v>
      </c>
      <c r="D9" s="52">
        <v>22</v>
      </c>
      <c r="E9" s="53">
        <v>1.32</v>
      </c>
      <c r="F9">
        <v>13.148999999999999</v>
      </c>
      <c r="G9" s="54">
        <v>0.73899999999999999</v>
      </c>
      <c r="H9">
        <v>13.58</v>
      </c>
      <c r="I9">
        <v>66.119</v>
      </c>
      <c r="J9" s="54">
        <v>1.37</v>
      </c>
      <c r="K9">
        <v>0.496</v>
      </c>
      <c r="L9">
        <v>0.42899999999999999</v>
      </c>
      <c r="M9" s="54">
        <v>1.9E-2</v>
      </c>
      <c r="N9" s="55">
        <f t="shared" si="1"/>
        <v>15.396000000000001</v>
      </c>
      <c r="O9" s="55">
        <f t="shared" si="1"/>
        <v>79.697000000000003</v>
      </c>
      <c r="P9" s="54">
        <f t="shared" si="1"/>
        <v>2.1280000000000001</v>
      </c>
      <c r="Q9" s="1"/>
    </row>
    <row r="10" spans="1:19">
      <c r="A10">
        <f t="shared" si="0"/>
        <v>16777216</v>
      </c>
      <c r="B10" s="50">
        <v>2</v>
      </c>
      <c r="C10" s="51" t="s">
        <v>148</v>
      </c>
      <c r="D10" s="52">
        <v>24</v>
      </c>
      <c r="E10" s="53">
        <v>2.78</v>
      </c>
      <c r="F10">
        <v>27.577999999999999</v>
      </c>
      <c r="G10" s="54">
        <v>1.399</v>
      </c>
      <c r="H10">
        <v>52.173999999999999</v>
      </c>
      <c r="I10">
        <v>283.69099999999997</v>
      </c>
      <c r="J10" s="54">
        <v>2.4980000000000002</v>
      </c>
      <c r="K10">
        <v>1.641</v>
      </c>
      <c r="L10">
        <v>1.47</v>
      </c>
      <c r="M10" s="54">
        <v>7.0000000000000007E-2</v>
      </c>
      <c r="N10" s="55">
        <f t="shared" si="1"/>
        <v>56.594999999999999</v>
      </c>
      <c r="O10" s="55">
        <f t="shared" si="1"/>
        <v>312.73899999999998</v>
      </c>
      <c r="P10" s="54">
        <f t="shared" si="1"/>
        <v>3.9670000000000001</v>
      </c>
      <c r="Q10" s="1"/>
    </row>
    <row r="11" spans="1:19">
      <c r="A11">
        <f t="shared" si="0"/>
        <v>67108864</v>
      </c>
      <c r="B11" s="50">
        <v>2</v>
      </c>
      <c r="C11" s="51" t="s">
        <v>148</v>
      </c>
      <c r="D11" s="52">
        <v>26</v>
      </c>
      <c r="E11" s="56">
        <v>5.9390000000000001</v>
      </c>
      <c r="F11" s="57">
        <v>60.402999999999999</v>
      </c>
      <c r="G11" s="58">
        <v>2.5790000000000002</v>
      </c>
      <c r="H11" s="57">
        <v>233.24299999999999</v>
      </c>
      <c r="I11" s="57">
        <v>1341.894</v>
      </c>
      <c r="J11" s="58">
        <v>8.1449999999999996</v>
      </c>
      <c r="K11" s="57">
        <v>6.2050000000000001</v>
      </c>
      <c r="L11" s="57">
        <v>5.7409999999999997</v>
      </c>
      <c r="M11" s="58">
        <v>0.26500000000000001</v>
      </c>
      <c r="N11" s="59">
        <f t="shared" si="1"/>
        <v>245.387</v>
      </c>
      <c r="O11" s="59">
        <f t="shared" si="1"/>
        <v>1408.038</v>
      </c>
      <c r="P11" s="59">
        <f t="shared" si="1"/>
        <v>10.989000000000001</v>
      </c>
      <c r="Q11" s="1"/>
    </row>
    <row r="12" spans="1:19">
      <c r="Q12" s="1"/>
    </row>
    <row r="13" spans="1:19">
      <c r="Q13" s="1"/>
    </row>
    <row r="14" spans="1:19">
      <c r="B14" s="147" t="s">
        <v>149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"/>
    </row>
    <row r="15" spans="1:19">
      <c r="B15" s="130" t="s">
        <v>4</v>
      </c>
      <c r="C15" s="131"/>
      <c r="D15" s="132"/>
      <c r="E15" s="130" t="s">
        <v>142</v>
      </c>
      <c r="F15" s="131"/>
      <c r="G15" s="132"/>
      <c r="H15" s="130" t="s">
        <v>143</v>
      </c>
      <c r="I15" s="131"/>
      <c r="J15" s="132"/>
      <c r="K15" s="130" t="s">
        <v>144</v>
      </c>
      <c r="L15" s="131"/>
      <c r="M15" s="132"/>
      <c r="N15" s="130" t="s">
        <v>144</v>
      </c>
      <c r="O15" s="131"/>
      <c r="P15" s="132"/>
      <c r="Q15" s="1"/>
    </row>
    <row r="16" spans="1:19">
      <c r="B16" s="133"/>
      <c r="C16" s="134"/>
      <c r="D16" s="134"/>
      <c r="E16" s="46" t="s">
        <v>145</v>
      </c>
      <c r="F16" s="47" t="s">
        <v>146</v>
      </c>
      <c r="G16" s="48" t="s">
        <v>147</v>
      </c>
      <c r="H16" s="47" t="s">
        <v>145</v>
      </c>
      <c r="I16" s="47" t="s">
        <v>146</v>
      </c>
      <c r="J16" s="48" t="s">
        <v>147</v>
      </c>
      <c r="K16" s="47" t="s">
        <v>145</v>
      </c>
      <c r="L16" s="47" t="s">
        <v>146</v>
      </c>
      <c r="M16" s="48" t="s">
        <v>147</v>
      </c>
      <c r="N16" s="49" t="s">
        <v>145</v>
      </c>
      <c r="O16" s="49" t="s">
        <v>146</v>
      </c>
      <c r="P16" s="48" t="s">
        <v>147</v>
      </c>
      <c r="Q16" s="1"/>
    </row>
    <row r="17" spans="2:17">
      <c r="B17" s="50">
        <v>2</v>
      </c>
      <c r="C17" s="51" t="s">
        <v>148</v>
      </c>
      <c r="D17" s="52">
        <v>16</v>
      </c>
      <c r="E17" s="53"/>
      <c r="G17" s="54"/>
      <c r="J17" s="54"/>
      <c r="M17" s="54"/>
      <c r="N17" s="55"/>
      <c r="O17" s="55"/>
      <c r="P17" s="54"/>
      <c r="Q17" s="1"/>
    </row>
    <row r="18" spans="2:17">
      <c r="B18" s="50">
        <v>2</v>
      </c>
      <c r="C18" s="51" t="s">
        <v>148</v>
      </c>
      <c r="D18" s="52">
        <v>18</v>
      </c>
      <c r="E18" s="53"/>
      <c r="G18" s="54"/>
      <c r="J18" s="54"/>
      <c r="M18" s="54"/>
      <c r="N18" s="55"/>
      <c r="O18" s="55"/>
      <c r="P18" s="54"/>
      <c r="Q18" s="1"/>
    </row>
    <row r="19" spans="2:17">
      <c r="B19" s="50">
        <v>2</v>
      </c>
      <c r="C19" s="51" t="s">
        <v>148</v>
      </c>
      <c r="D19" s="52">
        <v>20</v>
      </c>
      <c r="E19" s="53"/>
      <c r="G19" s="54"/>
      <c r="J19" s="54"/>
      <c r="M19" s="54"/>
      <c r="N19" s="55"/>
      <c r="O19" s="55"/>
      <c r="P19" s="54"/>
      <c r="Q19" s="1"/>
    </row>
    <row r="20" spans="2:17">
      <c r="B20" s="50">
        <v>2</v>
      </c>
      <c r="C20" s="51" t="s">
        <v>148</v>
      </c>
      <c r="D20" s="52">
        <v>22</v>
      </c>
      <c r="E20" s="53"/>
      <c r="G20" s="54"/>
      <c r="J20" s="54"/>
      <c r="M20" s="54"/>
      <c r="N20" s="55"/>
      <c r="O20" s="55"/>
      <c r="P20" s="54"/>
      <c r="Q20" s="1"/>
    </row>
    <row r="21" spans="2:17">
      <c r="B21" s="50">
        <v>2</v>
      </c>
      <c r="C21" s="51" t="s">
        <v>148</v>
      </c>
      <c r="D21" s="52">
        <v>24</v>
      </c>
      <c r="E21" s="53"/>
      <c r="G21" s="54"/>
      <c r="J21" s="54"/>
      <c r="M21" s="54"/>
      <c r="N21" s="55"/>
      <c r="O21" s="55"/>
      <c r="P21" s="54"/>
      <c r="Q21" s="1"/>
    </row>
    <row r="22" spans="2:17">
      <c r="B22" s="50">
        <v>2</v>
      </c>
      <c r="C22" s="51" t="s">
        <v>148</v>
      </c>
      <c r="D22" s="52">
        <v>26</v>
      </c>
      <c r="E22" s="56"/>
      <c r="F22" s="57"/>
      <c r="G22" s="58"/>
      <c r="H22" s="57"/>
      <c r="I22" s="57"/>
      <c r="J22" s="58"/>
      <c r="K22" s="57"/>
      <c r="L22" s="57"/>
      <c r="M22" s="58"/>
      <c r="N22" s="59"/>
      <c r="O22" s="59"/>
      <c r="P22" s="58"/>
      <c r="Q22" s="1"/>
    </row>
    <row r="23" spans="2:17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</sheetData>
  <mergeCells count="13">
    <mergeCell ref="B1:M2"/>
    <mergeCell ref="B3:P3"/>
    <mergeCell ref="B4:D5"/>
    <mergeCell ref="E4:G4"/>
    <mergeCell ref="H4:J4"/>
    <mergeCell ref="K4:M4"/>
    <mergeCell ref="N4:P4"/>
    <mergeCell ref="B14:P14"/>
    <mergeCell ref="B15:D16"/>
    <mergeCell ref="E15:G15"/>
    <mergeCell ref="H15:J15"/>
    <mergeCell ref="K15:M15"/>
    <mergeCell ref="N15:P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CFAC-80BB-449F-87EF-42EB4CDE6087}">
  <dimension ref="A1:BK108"/>
  <sheetViews>
    <sheetView topLeftCell="Q10" zoomScale="70" zoomScaleNormal="70" workbookViewId="0">
      <selection activeCell="Q22" sqref="Q22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74.85546875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2" max="12" width="12.5703125" customWidth="1"/>
    <col min="13" max="13" width="18.42578125" bestFit="1" customWidth="1"/>
    <col min="14" max="14" width="255.7109375" bestFit="1" customWidth="1"/>
    <col min="15" max="15" width="8.42578125" customWidth="1"/>
    <col min="16" max="16" width="50.42578125" bestFit="1" customWidth="1"/>
    <col min="17" max="17" width="169" bestFit="1" customWidth="1"/>
    <col min="18" max="18" width="65.42578125" bestFit="1" customWidth="1"/>
    <col min="19" max="19" width="37.42578125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1"/>
      <c r="BJ1" s="41" t="s">
        <v>151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7" t="s">
        <v>16</v>
      </c>
      <c r="S2" s="77"/>
      <c r="T2" s="1"/>
      <c r="U2" s="8" t="s">
        <v>17</v>
      </c>
      <c r="V2" s="78" t="s">
        <v>18</v>
      </c>
      <c r="W2" s="78" t="s">
        <v>19</v>
      </c>
      <c r="X2" s="78" t="s">
        <v>20</v>
      </c>
      <c r="Y2" s="98" t="s">
        <v>21</v>
      </c>
      <c r="Z2" s="98"/>
      <c r="AA2" s="98"/>
      <c r="AB2" s="98"/>
      <c r="AC2" s="98"/>
      <c r="AD2" s="98"/>
      <c r="AE2" s="9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1"/>
      <c r="BJ2" s="45" t="s">
        <v>164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50331648</v>
      </c>
      <c r="N3" s="99" t="str">
        <f xml:space="preserve"> G12 &amp; U3 &amp;" " &amp;F12 &amp;" " &amp; V3 &amp;" " &amp; W3 &amp;" " &amp; J3 &amp;". " &amp; D12 &amp; "/" &amp; J3 &amp;" " &amp;$Z$4 &amp;" "&amp;$AA$5 &amp;" "&amp;$AB$5</f>
        <v>/home/anthony.kostalvazque/polymult-1.4/polymult 3145728 128 8 43064 h8mod16. /tmp/Class_Number_Tabulation/h8mod16 1 0 2 0 1 1 0 2 1 1 1 0 2 1 1</v>
      </c>
      <c r="O3" s="99"/>
      <c r="P3" s="99"/>
      <c r="Q3" s="79" t="str">
        <f xml:space="preserve"> "mpirun --oversubscribe -np " &amp; E12 &amp; H12 &amp;M3 &amp;" " &amp;F12 &amp;" " &amp;K3 &amp;" " &amp;L3 &amp;" " &amp;J3 &amp; "/" &amp;J3 &amp;". " &amp;D12</f>
        <v>mpirun --oversubscribe -np 64 /home/anthony.kostalvazque/clgrp-1.3_OLD/clgrp 50331648 128 8 16 h8mod16/h8mod16. /tmp/Class_Number_Tabulation</v>
      </c>
      <c r="R3" s="15">
        <f t="shared" ref="R3:R8" si="1" xml:space="preserve"> (U3 / (F12*V3))/512</f>
        <v>6</v>
      </c>
      <c r="S3" s="15"/>
      <c r="T3" s="1"/>
      <c r="U3" s="16">
        <f t="shared" ref="U3:U8" si="2" xml:space="preserve"> M3 / 16</f>
        <v>3145728</v>
      </c>
      <c r="V3">
        <f xml:space="preserve"> POWER(2,3)</f>
        <v>8</v>
      </c>
      <c r="W3">
        <f t="shared" ref="W3:W8" si="3" xml:space="preserve"> FLOOR(((F4)*(1/PI())*(SQRT(M3))*(($G$4*LN(M3))+($H$4))),1)</f>
        <v>43064</v>
      </c>
      <c r="X3" s="94" t="s">
        <v>25</v>
      </c>
      <c r="Y3" s="94" t="s">
        <v>26</v>
      </c>
      <c r="Z3" s="80" t="s">
        <v>27</v>
      </c>
      <c r="AA3" s="94" t="s">
        <v>28</v>
      </c>
      <c r="AB3" s="94"/>
      <c r="BI3" s="1"/>
      <c r="BJ3" t="str">
        <f xml:space="preserve">  $BJ$33 &amp; " &amp;&amp; " &amp;"time ("&amp;   N3 &amp; " &amp;&amp; " &amp; N12  &amp; " &amp;&amp; " &amp;N21    &amp; ") " &amp; " &amp;&amp; " &amp; $BJ$34 &amp; " &amp;&amp; " &amp; BJ32</f>
        <v>cp -R /home/anthony.kostalvazque/Class_Number_Tabulation /tmp &amp;&amp; time (/home/anthony.kostalvazque/polymult-1.4/polymult 3145728 128 8 43064 h8mod16. /tmp/Class_Number_Tabulation/h8mod16 1 0 2 0 1 1 0 2 1 1 1 0 2 1 1 &amp;&amp; /home/anthony.kostalvazque/polymult-1.4/polymult 3145728 128 8 43064 h4mod16. /tmp/Class_Number_Tabulation/h4mod16 1 0 2 1 1 1 0 2 0 1 1 0 2 0 1 &amp;&amp; /home/anthony.kostalvazque/polymult-1.4/polymult 6291456 128 8 80315 h3mod8. /tmp/Class_Number_Tabulation/h3mod8 1 0 1 1 1 1 0 1 1 1 1 0 1 1 1)  &amp;&amp; cp -R /tmp/Class_Number_Tabulation /home/anthony.kostalvazque &amp;&amp; rm -r /tmp/Class_Number_Tabulation</v>
      </c>
    </row>
    <row r="4" spans="1:62" ht="18">
      <c r="A4" s="106">
        <f xml:space="preserve"> POWER(2,24) *3</f>
        <v>50331648</v>
      </c>
      <c r="B4" s="107"/>
      <c r="C4" s="108"/>
      <c r="D4" s="18" t="str">
        <f t="shared" ref="D4:D9" si="4" xml:space="preserve"> "s(" &amp; FLOOR(SQRT(M3)/SQRT(3), 1) &amp;")"</f>
        <v>s(4096)</v>
      </c>
      <c r="E4" s="19">
        <v>2520</v>
      </c>
      <c r="F4" s="39">
        <v>3.7142857142857144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201326592</v>
      </c>
      <c r="N4" s="99" t="str">
        <f t="shared" ref="N4:N8" si="5" xml:space="preserve"> G13 &amp; U4 &amp;" " &amp;F13 &amp;" " &amp; V4 &amp;" " &amp; W4 &amp;" " &amp; J4 &amp;". " &amp; D13 &amp; "/" &amp; J4 &amp;" " &amp;$Z$4 &amp;" "&amp;$AA$5 &amp;" "&amp;$AB$5</f>
        <v>/home/anthony.kostalvazque/polymult-1.4/polymult 12582912 256 16 95008 h8mod16. /tmp/Class_Number_Tabulation/h8mod16 1 0 2 0 1 1 0 2 1 1 1 0 2 1 1</v>
      </c>
      <c r="O4" s="99"/>
      <c r="P4" s="99"/>
      <c r="Q4" s="79" t="str">
        <f t="shared" ref="Q4:Q8" si="6" xml:space="preserve"> "mpirun --oversubscribe -np " &amp; E13 &amp; H13 &amp;M4 &amp;" " &amp;F13 &amp;" " &amp;K4 &amp;" " &amp;L4 &amp;" " &amp;J4 &amp; "/" &amp;J4 &amp;". " &amp;D13</f>
        <v>mpirun --oversubscribe -np 64 /home/anthony.kostalvazque/clgrp-1.3_OLD/clgrp 201326592 256 8 16 h8mod16/h8mod16. /tmp/Class_Number_Tabulation</v>
      </c>
      <c r="R4" s="15">
        <f t="shared" si="1"/>
        <v>6</v>
      </c>
      <c r="S4" s="15"/>
      <c r="T4" s="1"/>
      <c r="U4" s="16">
        <f t="shared" si="2"/>
        <v>12582912</v>
      </c>
      <c r="V4">
        <f xml:space="preserve"> POWER(2,4)</f>
        <v>16</v>
      </c>
      <c r="W4">
        <f t="shared" si="3"/>
        <v>95008</v>
      </c>
      <c r="X4" s="94"/>
      <c r="Y4" s="94"/>
      <c r="Z4" s="94" t="s">
        <v>29</v>
      </c>
      <c r="AA4" s="80" t="s">
        <v>30</v>
      </c>
      <c r="AB4" s="80" t="s">
        <v>30</v>
      </c>
      <c r="BI4" s="1"/>
      <c r="BJ4" t="str">
        <f t="shared" ref="BJ4:BJ8" si="7" xml:space="preserve">  $BJ$33 &amp; " &amp;&amp; " &amp;"time ("&amp;   N4 &amp; " &amp;&amp; " &amp; N13  &amp; " &amp;&amp; " &amp;N22    &amp; ") " &amp; " &amp;&amp; " &amp; $BJ$34 &amp; " &amp;&amp; " &amp; BJ33</f>
        <v>cp -R /home/anthony.kostalvazque/Class_Number_Tabulation /tmp &amp;&amp; time (/home/anthony.kostalvazque/polymult-1.4/polymult 12582912 256 16 95008 h8mod16. /tmp/Class_Number_Tabulation/h8mod16 1 0 2 0 1 1 0 2 1 1 1 0 2 1 1 &amp;&amp; /home/anthony.kostalvazque/polymult-1.4/polymult 12582912 256 16 95008 h4mod16. /tmp/Class_Number_Tabulation/h4mod16 1 0 2 1 1 1 0 2 0 1 1 0 2 0 1 &amp;&amp; /home/anthony.kostalvazque/polymult-1.4/polymult 25165824 256 16 178000 h3mod8. /tmp/Class_Number_Tabulation/h3mod8 1 0 1 1 1 1 0 1 1 1 1 0 1 1 1)  &amp;&amp; cp -R /tmp/Class_Number_Tabulation /home/anthony.kostalvazque &amp;&amp; cp -R /home/anthony.kostalvazque/Class_Number_Tabulation /tmp</v>
      </c>
    </row>
    <row r="5" spans="1:62">
      <c r="A5" s="106">
        <f xml:space="preserve"> POWER(2,26) *3</f>
        <v>201326592</v>
      </c>
      <c r="B5" s="107"/>
      <c r="C5" s="108"/>
      <c r="D5" s="18" t="str">
        <f t="shared" si="4"/>
        <v>s(8192)</v>
      </c>
      <c r="E5" s="19">
        <v>5040</v>
      </c>
      <c r="F5" s="39">
        <v>3.8380952380952382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805306368</v>
      </c>
      <c r="N5" s="99" t="str">
        <f t="shared" si="5"/>
        <v>/home/anthony.kostalvazque/polymult-1.4/polymult 50331648 512 32 207212 h8mod16. /tmp/Class_Number_Tabulation/h8mod16 1 0 2 0 1 1 0 2 1 1 1 0 2 1 1</v>
      </c>
      <c r="O5" s="99"/>
      <c r="P5" s="99"/>
      <c r="Q5" s="79" t="str">
        <f t="shared" si="6"/>
        <v>mpirun --oversubscribe -np 64 /home/anthony.kostalvazque/clgrp-1.3_OLD/clgrp 805306368 512 8 16 h8mod16/h8mod16. /tmp/Class_Number_Tabulation</v>
      </c>
      <c r="R5" s="15">
        <f t="shared" si="1"/>
        <v>6</v>
      </c>
      <c r="S5" s="15"/>
      <c r="T5" s="1"/>
      <c r="U5" s="16">
        <f t="shared" si="2"/>
        <v>50331648</v>
      </c>
      <c r="V5">
        <f xml:space="preserve"> POWER(2,5)</f>
        <v>32</v>
      </c>
      <c r="W5">
        <f t="shared" si="3"/>
        <v>207212</v>
      </c>
      <c r="X5" s="94"/>
      <c r="Y5" s="94"/>
      <c r="Z5" s="94"/>
      <c r="AA5" s="94" t="s">
        <v>31</v>
      </c>
      <c r="AB5" s="94" t="s">
        <v>31</v>
      </c>
      <c r="BI5" s="1"/>
      <c r="BJ5" t="str">
        <f t="shared" si="7"/>
        <v>cp -R /home/anthony.kostalvazque/Class_Number_Tabulation /tmp &amp;&amp; time (/home/anthony.kostalvazque/polymult-1.4/polymult 50331648 512 32 207212 h8mod16. /tmp/Class_Number_Tabulation/h8mod16 1 0 2 0 1 1 0 2 1 1 1 0 2 1 1 &amp;&amp; /home/anthony.kostalvazque/polymult-1.4/polymult 50331648 512 32 207212 h4mod16. /tmp/Class_Number_Tabulation/h4mod16 1 0 2 1 1 1 0 2 0 1 1 0 2 0 1 &amp;&amp; /home/anthony.kostalvazque/polymult-1.4/polymult 100663296 512 32 389776 h3mod8. /tmp/Class_Number_Tabulation/h3mod8 1 0 1 1 1 1 0 1 1 1 1 0 1 1 1)  &amp;&amp; cp -R /tmp/Class_Number_Tabulation /home/anthony.kostalvazque &amp;&amp; cp -R /tmp/Class_Number_Tabulation /home/anthony.kostalvazque</v>
      </c>
    </row>
    <row r="6" spans="1:62">
      <c r="A6" s="106">
        <f xml:space="preserve"> POWER(2,28) *3</f>
        <v>805306368</v>
      </c>
      <c r="B6" s="107"/>
      <c r="C6" s="108"/>
      <c r="D6" s="18" t="str">
        <f t="shared" si="4"/>
        <v>s(16384)</v>
      </c>
      <c r="E6" s="19">
        <v>15120</v>
      </c>
      <c r="F6" s="39">
        <v>3.9365079365079363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3221225472</v>
      </c>
      <c r="N6" s="99" t="str">
        <f t="shared" si="5"/>
        <v>/home/anthony.kostalvazque/polymult-1.4/polymult 201326592 1024 64 451947 h8mod16. /tmp/Class_Number_Tabulation/h8mod16 1 0 2 0 1 1 0 2 1 1 1 0 2 1 1</v>
      </c>
      <c r="O6" s="99"/>
      <c r="P6" s="99"/>
      <c r="Q6" s="79" t="str">
        <f t="shared" si="6"/>
        <v>mpirun --oversubscribe -np 64 /home/anthony.kostalvazque/clgrp-1.3_OLD/clgrp 3221225472 1024 8 16 h8mod16/h8mod16. /tmp/Class_Number_Tabulation</v>
      </c>
      <c r="R6" s="15">
        <f t="shared" si="1"/>
        <v>6</v>
      </c>
      <c r="S6" s="15"/>
      <c r="T6" s="1"/>
      <c r="U6" s="16">
        <f t="shared" si="2"/>
        <v>201326592</v>
      </c>
      <c r="V6">
        <f xml:space="preserve"> POWER(2,6)</f>
        <v>64</v>
      </c>
      <c r="W6">
        <f t="shared" si="3"/>
        <v>451947</v>
      </c>
      <c r="X6" s="94"/>
      <c r="Y6" s="94"/>
      <c r="Z6" s="94"/>
      <c r="AA6" s="94"/>
      <c r="AB6" s="94"/>
      <c r="BI6" s="1"/>
      <c r="BJ6" t="str">
        <f t="shared" si="7"/>
        <v>cp -R /home/anthony.kostalvazque/Class_Number_Tabulation /tmp &amp;&amp; time (/home/anthony.kostalvazque/polymult-1.4/polymult 201326592 1024 64 451947 h8mod16. /tmp/Class_Number_Tabulation/h8mod16 1 0 2 0 1 1 0 2 1 1 1 0 2 1 1 &amp;&amp; /home/anthony.kostalvazque/polymult-1.4/polymult 201326592 1024 64 451947 h4mod16. /tmp/Class_Number_Tabulation/h4mod16 1 0 2 1 1 1 0 2 0 1 1 0 2 0 1 &amp;&amp; /home/anthony.kostalvazque/polymult-1.4/polymult 402653184 1024 64 853154 h3mod8. /tmp/Class_Number_Tabulation/h3mod8 1 0 1 1 1 1 0 1 1 1 1 0 1 1 1)  &amp;&amp; cp -R /tmp/Class_Number_Tabulation /home/anthony.kostalvazque &amp;&amp; find /home/anthony.kostalvazque/Class_Number_Tabulation -type f -delete</v>
      </c>
    </row>
    <row r="7" spans="1:62">
      <c r="A7" s="106">
        <f xml:space="preserve"> POWER(2,30) *3</f>
        <v>3221225472</v>
      </c>
      <c r="B7" s="107"/>
      <c r="C7" s="108"/>
      <c r="D7" s="18" t="str">
        <f t="shared" si="4"/>
        <v>s(32768)</v>
      </c>
      <c r="E7" s="19">
        <v>27720</v>
      </c>
      <c r="F7" s="39">
        <v>4.0519480519480515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12884901888</v>
      </c>
      <c r="N7" s="99" t="str">
        <f t="shared" si="5"/>
        <v>/home/anthony.kostalvazque/polymult-1.4/polymult 805306368 2048 128 986455 h8mod16. /tmp/Class_Number_Tabulation/h8mod16 1 0 2 0 1 1 0 2 1 1 1 0 2 1 1</v>
      </c>
      <c r="O7" s="99"/>
      <c r="P7" s="99"/>
      <c r="Q7" s="79" t="str">
        <f t="shared" si="6"/>
        <v>mpirun --oversubscribe -np 64 /home/anthony.kostalvazque/clgrp-1.3_OLD/clgrp 12884901888 2048 8 16 h8mod16/h8mod16. /tmp/Class_Number_Tabulation</v>
      </c>
      <c r="R7" s="15">
        <f t="shared" si="1"/>
        <v>6</v>
      </c>
      <c r="S7" s="15"/>
      <c r="T7" s="1"/>
      <c r="U7" s="16">
        <f t="shared" si="2"/>
        <v>805306368</v>
      </c>
      <c r="V7">
        <f xml:space="preserve"> POWER(2,7)</f>
        <v>128</v>
      </c>
      <c r="W7">
        <f t="shared" si="3"/>
        <v>986455</v>
      </c>
      <c r="X7" s="94"/>
      <c r="Y7" s="94"/>
      <c r="Z7" s="94"/>
      <c r="AA7" s="94"/>
      <c r="AB7" s="94"/>
      <c r="BI7" s="1"/>
      <c r="BJ7" t="str">
        <f t="shared" si="7"/>
        <v xml:space="preserve">cp -R /home/anthony.kostalvazque/Class_Number_Tabulation /tmp &amp;&amp; time (/home/anthony.kostalvazque/polymult-1.4/polymult 805306368 2048 128 986455 h8mod16. /tmp/Class_Number_Tabulation/h8mod16 1 0 2 0 1 1 0 2 1 1 1 0 2 1 1 &amp;&amp; /home/anthony.kostalvazque/polymult-1.4/polymult 805306368 2048 128 986455 h4mod16. /tmp/Class_Number_Tabulation/h4mod16 1 0 2 1 1 1 0 2 0 1 1 0 2 0 1 &amp;&amp; /home/anthony.kostalvazque/polymult-1.4/polymult 1610612736 2048 128 1868048 h3mod8. /tmp/Class_Number_Tabulation/h3mod8 1 0 1 1 1 1 0 1 1 1 1 0 1 1 1)  &amp;&amp; cp -R /tmp/Class_Number_Tabulation /home/anthony.kostalvazque &amp;&amp; </v>
      </c>
    </row>
    <row r="8" spans="1:62">
      <c r="A8" s="106">
        <f xml:space="preserve"> POWER(2,32) *3</f>
        <v>12884901888</v>
      </c>
      <c r="B8" s="107"/>
      <c r="C8" s="108"/>
      <c r="D8" s="18" t="str">
        <f t="shared" si="4"/>
        <v>s(65536)</v>
      </c>
      <c r="E8" s="19">
        <v>55440</v>
      </c>
      <c r="F8" s="39">
        <v>4.1870129870129871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t="shared" si="5"/>
        <v>/home/anthony.kostalvazque/polymult-1.4/polymult 3221225472 4096 256 2111286 h8mod16. /tmp/Class_Number_Tabulation/h8mod16 1 0 2 0 1 1 0 2 1 1 1 0 2 1 1</v>
      </c>
      <c r="O8" s="99"/>
      <c r="P8" s="99"/>
      <c r="Q8" s="79" t="str">
        <f t="shared" si="6"/>
        <v>mpirun --oversubscribe -np 64 /home/anthony.kostalvazque/clgrp-1.3_OLD/clgrp 51539607552 4096 8 16 h8mod16/h8mod16. /tmp/Class_Number_Tabulation</v>
      </c>
      <c r="R8" s="15">
        <f t="shared" si="1"/>
        <v>6</v>
      </c>
      <c r="S8" s="15"/>
      <c r="T8" s="1"/>
      <c r="U8" s="16">
        <f t="shared" si="2"/>
        <v>3221225472</v>
      </c>
      <c r="V8">
        <f xml:space="preserve"> POWER(2,8)</f>
        <v>256</v>
      </c>
      <c r="W8">
        <f t="shared" si="3"/>
        <v>2111286</v>
      </c>
      <c r="X8" s="94"/>
      <c r="Y8" s="94"/>
      <c r="Z8" s="94"/>
      <c r="AA8" s="94"/>
      <c r="AB8" s="94"/>
      <c r="BI8" s="1"/>
      <c r="BJ8" t="str">
        <f t="shared" si="7"/>
        <v xml:space="preserve">cp -R /home/anthony.kostalvazque/Class_Number_Tabulation /tmp &amp;&amp; time (/home/anthony.kostalvazque/polymult-1.4/polymult 3221225472 4096 256 2111286 h8mod16. /tmp/Class_Number_Tabulation/h8mod16 1 0 2 0 1 1 0 2 1 1 1 0 2 1 1 &amp;&amp; /home/anthony.kostalvazque/polymult-1.4/polymult 3221225472 4096 256 2111286 h4mod16. /tmp/Class_Number_Tabulation/h4mod16 1 0 2 1 1 1 0 2 0 1 1 0 2 0 1 &amp;&amp; /home/anthony.kostalvazque/polymult-1.4/polymult 6442450944 4096 256 4009464 h3mod8. /tmp/Class_Number_Tabulation/h3mod8 1 0 1 1 1 1 0 1 1 1 1 0 1 1 1)  &amp;&amp; cp -R /tmp/Class_Number_Tabulation /home/anthony.kostalvazque &amp;&amp; </v>
      </c>
    </row>
    <row r="9" spans="1:62">
      <c r="A9" s="124">
        <f xml:space="preserve"> POWER(2,34) * 3</f>
        <v>51539607552</v>
      </c>
      <c r="B9" s="125"/>
      <c r="C9" s="126"/>
      <c r="D9" s="18" t="str">
        <f t="shared" si="4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45" t="s">
        <v>165</v>
      </c>
    </row>
    <row r="10" spans="1:62" ht="31.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1"/>
      <c r="BJ10" t="str">
        <f xml:space="preserve">  $BJ$33 &amp; " &amp;&amp; " &amp;"time ("&amp;  Q3  &amp; " &amp;&amp; " &amp;Q12 &amp; " &amp;&amp; " &amp; Q21 &amp; " &amp;&amp; " &amp; N75  &amp; ")" &amp; " &amp;&amp; " &amp; $BJ$32 &amp; " &amp;&amp; " &amp; $BJ$35</f>
        <v>cp -R /home/anthony.kostalvazque/Class_Number_Tabulation /tmp &amp;&amp; time (mpirun --oversubscribe -np 64 /home/anthony.kostalvazque/clgrp-1.3_OLD/clgrp 50331648 128 8 16 h8mod16/h8mod16. /tmp/Class_Number_Tabulation &amp;&amp; mpirun --oversubscribe -np 64 /home/anthony.kostalvazque/clgrp-1.3_OLD/clgrp 50331648 128 4 16 h4mod16/h4mod16. /tmp/Class_Number_Tabulation &amp;&amp; mpirun --oversubscribe -np 64 /home/anthony.kostalvazque/clgrp-1.3_OLD/clgrp 50331648 128 3 8 h3mod8/h3mod8. /tmp/Class_Number_Tabulation &amp;&amp; mpirun --oversubscribe -np 64 /home/anthony.kostalvazque/clgrp-1.3_OLD/clgrp 50331648 128 7 8 null /tmp/Class_Number_Tabulation) &amp;&amp; rm -r /tmp/Class_Number_Tabulation &amp;&amp; find /home/anthony.kostalvazque/Class_Number_Tabulation -type f -delete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7" t="s">
        <v>16</v>
      </c>
      <c r="S11" s="77"/>
      <c r="T11" s="1"/>
      <c r="U11" s="8" t="s">
        <v>17</v>
      </c>
      <c r="V11" s="78" t="s">
        <v>18</v>
      </c>
      <c r="W11" s="78" t="s">
        <v>19</v>
      </c>
      <c r="X11" s="78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1"/>
      <c r="BJ11" t="str">
        <f t="shared" ref="BJ11:BJ15" si="8" xml:space="preserve">  $BJ$33 &amp; " &amp;&amp; " &amp;"time ("&amp;  Q4  &amp; " &amp;&amp; " &amp;Q13 &amp; " &amp;&amp; " &amp; Q22 &amp; " &amp;&amp; " &amp; N76  &amp; ")" &amp; " &amp;&amp; " &amp; $BJ$32 &amp; " &amp;&amp; " &amp; $BJ$35</f>
        <v>cp -R /home/anthony.kostalvazque/Class_Number_Tabulation /tmp &amp;&amp; time (mpirun --oversubscribe -np 64 /home/anthony.kostalvazque/clgrp-1.3_OLD/clgrp 201326592 256 8 16 h8mod16/h8mod16. /tmp/Class_Number_Tabulation &amp;&amp; mpirun --oversubscribe -np 64 /home/anthony.kostalvazque/clgrp-1.3_OLD/clgrp 201326592 256 4 16 h4mod16/h4mod16. /tmp/Class_Number_Tabulation &amp;&amp; mpirun --oversubscribe -np 64 /home/anthony.kostalvazque/clgrp-1.3_OLD/clgrp 201326592 256 3 8 h3mod8/h3mod8. /tmp/Class_Number_Tabulation &amp;&amp; mpirun --oversubscribe -np 64 /home/anthony.kostalvazque/clgrp-1.3_OLD/clgrp 201326592 256 7 8 null /tmp/Class_Number_Tabulation) &amp;&amp; rm -r /tmp/Class_Number_Tabulation &amp;&amp; find /home/anthony.kostalvazque/Class_Number_Tabulation -type f -delete</v>
      </c>
    </row>
    <row r="12" spans="1:62" ht="18">
      <c r="A12" s="106">
        <f t="shared" ref="A12:A17" si="9">A4</f>
        <v>50331648</v>
      </c>
      <c r="B12" s="107"/>
      <c r="C12" s="108"/>
      <c r="D12" s="25" t="s">
        <v>163</v>
      </c>
      <c r="E12" s="26">
        <v>64</v>
      </c>
      <c r="F12" s="27">
        <f xml:space="preserve"> POWER(2,7)</f>
        <v>128</v>
      </c>
      <c r="G12" s="27" t="s">
        <v>155</v>
      </c>
      <c r="H12" s="27" t="s">
        <v>158</v>
      </c>
      <c r="I12" s="1"/>
      <c r="J12" s="11" t="str">
        <f t="shared" ref="J12:J17" si="10" xml:space="preserve"> "h" &amp;K12 &amp; "mod" &amp;L12</f>
        <v>h4mod16</v>
      </c>
      <c r="K12" s="12">
        <v>4</v>
      </c>
      <c r="L12" s="12">
        <v>16</v>
      </c>
      <c r="M12" s="13">
        <f t="shared" ref="M12:M17" si="11" xml:space="preserve"> A4</f>
        <v>50331648</v>
      </c>
      <c r="N12" s="99" t="str">
        <f xml:space="preserve"> G12 &amp; U12 &amp;" " &amp;F12 &amp;" " &amp; V12 &amp;" " &amp; W12 &amp;" " &amp; J12 &amp;". " &amp; D12 &amp; "/" &amp; J12 &amp;" " &amp;$Z$13&amp;" " &amp; $AA$14&amp;" " &amp; $AB$14</f>
        <v>/home/anthony.kostalvazque/polymult-1.4/polymult 3145728 128 8 43064 h4mod16. /tmp/Class_Number_Tabulation/h4mod16 1 0 2 1 1 1 0 2 0 1 1 0 2 0 1</v>
      </c>
      <c r="O12" s="99"/>
      <c r="P12" s="99"/>
      <c r="Q12" s="79" t="str">
        <f xml:space="preserve"> "mpirun --oversubscribe -np " &amp; E12 &amp; H12 &amp;M12 &amp;" " &amp;F12 &amp;" " &amp;K12 &amp;" " &amp;L12 &amp;" " &amp;J12 &amp; "/" &amp;J12 &amp;". " &amp;D$12</f>
        <v>mpirun --oversubscribe -np 64 /home/anthony.kostalvazque/clgrp-1.3_OLD/clgrp 50331648 128 4 16 h4mod16/h4mod16. /tmp/Class_Number_Tabulation</v>
      </c>
      <c r="R12" s="15">
        <f t="shared" ref="R12:R17" si="12" xml:space="preserve"> (U12 / (F12*V12))/512</f>
        <v>6</v>
      </c>
      <c r="S12" s="15"/>
      <c r="T12" s="1"/>
      <c r="U12" s="16">
        <f t="shared" ref="U12:U17" si="13" xml:space="preserve"> M12 / 16</f>
        <v>3145728</v>
      </c>
      <c r="V12">
        <f xml:space="preserve"> POWER(2,3)</f>
        <v>8</v>
      </c>
      <c r="W12">
        <f t="shared" ref="W12:W17" si="14" xml:space="preserve"> FLOOR((($F4)*(1/PI())*(SQRT(M12))*(($G$4*LN(M12))+($H$4))),1)</f>
        <v>43064</v>
      </c>
      <c r="X12" s="94" t="str">
        <f xml:space="preserve"> J12</f>
        <v>h4mod16</v>
      </c>
      <c r="Y12" s="94" t="s">
        <v>37</v>
      </c>
      <c r="Z12" s="80" t="s">
        <v>38</v>
      </c>
      <c r="AA12" s="94" t="s">
        <v>39</v>
      </c>
      <c r="AB12" s="94"/>
      <c r="BI12" s="1"/>
      <c r="BJ12" t="str">
        <f t="shared" si="8"/>
        <v>cp -R /home/anthony.kostalvazque/Class_Number_Tabulation /tmp &amp;&amp; time (mpirun --oversubscribe -np 64 /home/anthony.kostalvazque/clgrp-1.3_OLD/clgrp 805306368 512 8 16 h8mod16/h8mod16. /tmp/Class_Number_Tabulation &amp;&amp; mpirun --oversubscribe -np 64 /home/anthony.kostalvazque/clgrp-1.3_OLD/clgrp 805306368 512 4 16 h4mod16/h4mod16. /tmp/Class_Number_Tabulation &amp;&amp; mpirun --oversubscribe -np 64 /home/anthony.kostalvazque/clgrp-1.3_OLD/clgrp 805306368 512 3 8 h3mod8/h3mod8. /tmp/Class_Number_Tabulation &amp;&amp; mpirun --oversubscribe -np 64 /home/anthony.kostalvazque/clgrp-1.3_OLD/clgrp 805306368 512 7 8 null /tmp/Class_Number_Tabulation) &amp;&amp; rm -r /tmp/Class_Number_Tabulation &amp;&amp; find /home/anthony.kostalvazque/Class_Number_Tabulation -type f -delete</v>
      </c>
    </row>
    <row r="13" spans="1:62" ht="18">
      <c r="A13" s="106">
        <f t="shared" si="9"/>
        <v>201326592</v>
      </c>
      <c r="B13" s="107"/>
      <c r="C13" s="108"/>
      <c r="D13" s="25" t="s">
        <v>163</v>
      </c>
      <c r="E13" s="26">
        <v>64</v>
      </c>
      <c r="F13" s="27">
        <f xml:space="preserve"> POWER(2,8)</f>
        <v>256</v>
      </c>
      <c r="G13" s="27" t="s">
        <v>155</v>
      </c>
      <c r="H13" s="27" t="s">
        <v>158</v>
      </c>
      <c r="I13" s="1"/>
      <c r="J13" s="11" t="str">
        <f t="shared" si="10"/>
        <v>h4mod16</v>
      </c>
      <c r="K13" s="12">
        <v>4</v>
      </c>
      <c r="L13" s="12">
        <v>16</v>
      </c>
      <c r="M13" s="13">
        <f t="shared" si="11"/>
        <v>201326592</v>
      </c>
      <c r="N13" s="99" t="str">
        <f t="shared" ref="N13:N17" si="15" xml:space="preserve"> G13 &amp; U13 &amp;" " &amp;F13 &amp;" " &amp; V13 &amp;" " &amp; W13 &amp;" " &amp; J13 &amp;". " &amp; D13 &amp; "/" &amp; J13 &amp;" " &amp;$Z$13&amp;" " &amp; $AA$14&amp;" " &amp; $AB$14</f>
        <v>/home/anthony.kostalvazque/polymult-1.4/polymult 12582912 256 16 95008 h4mod16. /tmp/Class_Number_Tabulation/h4mod16 1 0 2 1 1 1 0 2 0 1 1 0 2 0 1</v>
      </c>
      <c r="O13" s="99"/>
      <c r="P13" s="99"/>
      <c r="Q13" s="79" t="str">
        <f t="shared" ref="Q13:Q17" si="16" xml:space="preserve"> "mpirun --oversubscribe -np " &amp; E13 &amp; H13 &amp;M13 &amp;" " &amp;F13 &amp;" " &amp;K13 &amp;" " &amp;L13 &amp;" " &amp;J13 &amp; "/" &amp;J13 &amp;". " &amp;D$12</f>
        <v>mpirun --oversubscribe -np 64 /home/anthony.kostalvazque/clgrp-1.3_OLD/clgrp 201326592 256 4 16 h4mod16/h4mod16. /tmp/Class_Number_Tabulation</v>
      </c>
      <c r="R13" s="15">
        <f t="shared" si="12"/>
        <v>6</v>
      </c>
      <c r="S13" s="15"/>
      <c r="T13" s="1"/>
      <c r="U13" s="16">
        <f t="shared" si="13"/>
        <v>12582912</v>
      </c>
      <c r="V13">
        <f xml:space="preserve"> POWER(2,4)</f>
        <v>16</v>
      </c>
      <c r="W13">
        <f t="shared" si="14"/>
        <v>95008</v>
      </c>
      <c r="X13" s="94"/>
      <c r="Y13" s="94"/>
      <c r="Z13" s="94" t="s">
        <v>31</v>
      </c>
      <c r="AA13" s="80" t="s">
        <v>40</v>
      </c>
      <c r="AB13" s="80" t="s">
        <v>40</v>
      </c>
      <c r="BI13" s="1"/>
      <c r="BJ13" t="str">
        <f t="shared" si="8"/>
        <v>cp -R /home/anthony.kostalvazque/Class_Number_Tabulation /tmp &amp;&amp; time (mpirun --oversubscribe -np 64 /home/anthony.kostalvazque/clgrp-1.3_OLD/clgrp 3221225472 1024 8 16 h8mod16/h8mod16. /tmp/Class_Number_Tabulation &amp;&amp; mpirun --oversubscribe -np 64 /home/anthony.kostalvazque/clgrp-1.3_OLD/clgrp 3221225472 1024 4 16 h4mod16/h4mod16. /tmp/Class_Number_Tabulation &amp;&amp; mpirun --oversubscribe -np 64 /home/anthony.kostalvazque/clgrp-1.3_OLD/clgrp 3221225472 1024 3 8 h3mod8/h3mod8. /tmp/Class_Number_Tabulation &amp;&amp; mpirun --oversubscribe -np 64 /home/anthony.kostalvazque/clgrp-1.3_OLD/clgrp 3221225472 1024 7 8 null /tmp/Class_Number_Tabulation) &amp;&amp; rm -r /tmp/Class_Number_Tabulation &amp;&amp; find /home/anthony.kostalvazque/Class_Number_Tabulation -type f -delete</v>
      </c>
    </row>
    <row r="14" spans="1:62">
      <c r="A14" s="106">
        <f t="shared" si="9"/>
        <v>805306368</v>
      </c>
      <c r="B14" s="107"/>
      <c r="C14" s="108"/>
      <c r="D14" s="25" t="s">
        <v>163</v>
      </c>
      <c r="E14" s="26">
        <v>64</v>
      </c>
      <c r="F14" s="27">
        <f xml:space="preserve"> POWER(2,9)</f>
        <v>512</v>
      </c>
      <c r="G14" s="27" t="s">
        <v>155</v>
      </c>
      <c r="H14" s="27" t="s">
        <v>158</v>
      </c>
      <c r="I14" s="1"/>
      <c r="J14" s="11" t="str">
        <f t="shared" si="10"/>
        <v>h4mod16</v>
      </c>
      <c r="K14" s="12">
        <v>4</v>
      </c>
      <c r="L14" s="12">
        <v>16</v>
      </c>
      <c r="M14" s="13">
        <f t="shared" si="11"/>
        <v>805306368</v>
      </c>
      <c r="N14" s="99" t="str">
        <f t="shared" si="15"/>
        <v>/home/anthony.kostalvazque/polymult-1.4/polymult 50331648 512 32 207212 h4mod16. /tmp/Class_Number_Tabulation/h4mod16 1 0 2 1 1 1 0 2 0 1 1 0 2 0 1</v>
      </c>
      <c r="O14" s="99"/>
      <c r="P14" s="99"/>
      <c r="Q14" s="79" t="str">
        <f t="shared" si="16"/>
        <v>mpirun --oversubscribe -np 64 /home/anthony.kostalvazque/clgrp-1.3_OLD/clgrp 805306368 512 4 16 h4mod16/h4mod16. /tmp/Class_Number_Tabulation</v>
      </c>
      <c r="R14" s="15">
        <f t="shared" si="12"/>
        <v>6</v>
      </c>
      <c r="S14" s="15"/>
      <c r="T14" s="1"/>
      <c r="U14" s="16">
        <f t="shared" si="13"/>
        <v>50331648</v>
      </c>
      <c r="V14">
        <f xml:space="preserve"> POWER(2,5)</f>
        <v>32</v>
      </c>
      <c r="W14">
        <f t="shared" si="14"/>
        <v>207212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t="shared" si="8"/>
        <v>cp -R /home/anthony.kostalvazque/Class_Number_Tabulation /tmp &amp;&amp; time (mpirun --oversubscribe -np 64 /home/anthony.kostalvazque/clgrp-1.3_OLD/clgrp 12884901888 2048 8 16 h8mod16/h8mod16. /tmp/Class_Number_Tabulation &amp;&amp; mpirun --oversubscribe -np 64 /home/anthony.kostalvazque/clgrp-1.3_OLD/clgrp 12884901888 2048 4 16 h4mod16/h4mod16. /tmp/Class_Number_Tabulation &amp;&amp; mpirun --oversubscribe -np 64 /home/anthony.kostalvazque/clgrp-1.3_OLD/clgrp 12884901888 2048 3 8 h3mod8/h3mod8. /tmp/Class_Number_Tabulation &amp;&amp; mpirun --oversubscribe -np 64 /home/anthony.kostalvazque/clgrp-1.3_OLD/clgrp 12884901888 2048 7 8 null /tmp/Class_Number_Tabulation) &amp;&amp; rm -r /tmp/Class_Number_Tabulation &amp;&amp; find /home/anthony.kostalvazque/Class_Number_Tabulation -type f -delete</v>
      </c>
    </row>
    <row r="15" spans="1:62">
      <c r="A15" s="106">
        <f t="shared" si="9"/>
        <v>3221225472</v>
      </c>
      <c r="B15" s="107"/>
      <c r="C15" s="108"/>
      <c r="D15" s="25" t="s">
        <v>163</v>
      </c>
      <c r="E15" s="26">
        <v>64</v>
      </c>
      <c r="F15" s="27">
        <f xml:space="preserve"> POWER(2,10)</f>
        <v>1024</v>
      </c>
      <c r="G15" s="27" t="s">
        <v>155</v>
      </c>
      <c r="H15" s="27" t="s">
        <v>158</v>
      </c>
      <c r="I15" s="1"/>
      <c r="J15" s="11" t="str">
        <f t="shared" si="10"/>
        <v>h4mod16</v>
      </c>
      <c r="K15" s="12">
        <v>4</v>
      </c>
      <c r="L15" s="12">
        <v>16</v>
      </c>
      <c r="M15" s="13">
        <f t="shared" si="11"/>
        <v>3221225472</v>
      </c>
      <c r="N15" s="99" t="str">
        <f t="shared" si="15"/>
        <v>/home/anthony.kostalvazque/polymult-1.4/polymult 201326592 1024 64 451947 h4mod16. /tmp/Class_Number_Tabulation/h4mod16 1 0 2 1 1 1 0 2 0 1 1 0 2 0 1</v>
      </c>
      <c r="O15" s="99"/>
      <c r="P15" s="99"/>
      <c r="Q15" s="79" t="str">
        <f t="shared" si="16"/>
        <v>mpirun --oversubscribe -np 64 /home/anthony.kostalvazque/clgrp-1.3_OLD/clgrp 3221225472 1024 4 16 h4mod16/h4mod16. /tmp/Class_Number_Tabulation</v>
      </c>
      <c r="R15" s="15">
        <f t="shared" si="12"/>
        <v>6</v>
      </c>
      <c r="S15" s="15"/>
      <c r="T15" s="1"/>
      <c r="U15" s="16">
        <f t="shared" si="13"/>
        <v>201326592</v>
      </c>
      <c r="V15">
        <f xml:space="preserve"> POWER(2,6)</f>
        <v>64</v>
      </c>
      <c r="W15">
        <f t="shared" si="14"/>
        <v>451947</v>
      </c>
      <c r="X15" s="94"/>
      <c r="Y15" s="94"/>
      <c r="Z15" s="94"/>
      <c r="AA15" s="94"/>
      <c r="AB15" s="94"/>
      <c r="BI15" s="1"/>
      <c r="BJ15" t="str">
        <f t="shared" si="8"/>
        <v>cp -R /home/anthony.kostalvazque/Class_Number_Tabulation /tmp &amp;&amp; time (mpirun --oversubscribe -np 64 /home/anthony.kostalvazque/clgrp-1.3_OLD/clgrp 51539607552 4096 8 16 h8mod16/h8mod16. /tmp/Class_Number_Tabulation &amp;&amp; mpirun --oversubscribe -np 64 /home/anthony.kostalvazque/clgrp-1.3_OLD/clgrp 51539607552 4096 4 16 h4mod16/h4mod16. /tmp/Class_Number_Tabulation &amp;&amp; mpirun --oversubscribe -np 64 /home/anthony.kostalvazque/clgrp-1.3_OLD/clgrp 51539607552 4096 3 8 h3mod8/h3mod8. /tmp/Class_Number_Tabulation &amp;&amp; mpirun --oversubscribe -np 64 /home/anthony.kostalvazque/clgrp-1.3_OLD/clgrp 51539607552 4096 7 8 null /tmp/Class_Number_Tabulation) &amp;&amp; rm -r /tmp/Class_Number_Tabulation &amp;&amp; find /home/anthony.kostalvazque/Class_Number_Tabulation -type f -delete</v>
      </c>
    </row>
    <row r="16" spans="1:62">
      <c r="A16" s="106">
        <f t="shared" si="9"/>
        <v>12884901888</v>
      </c>
      <c r="B16" s="107"/>
      <c r="C16" s="108"/>
      <c r="D16" s="25" t="s">
        <v>163</v>
      </c>
      <c r="E16" s="26">
        <v>64</v>
      </c>
      <c r="F16" s="27">
        <f xml:space="preserve"> POWER(2,11)</f>
        <v>2048</v>
      </c>
      <c r="G16" s="27" t="s">
        <v>155</v>
      </c>
      <c r="H16" s="27" t="s">
        <v>158</v>
      </c>
      <c r="I16" s="1"/>
      <c r="J16" s="11" t="str">
        <f t="shared" si="10"/>
        <v>h4mod16</v>
      </c>
      <c r="K16" s="12">
        <v>4</v>
      </c>
      <c r="L16" s="12">
        <v>16</v>
      </c>
      <c r="M16" s="13">
        <f t="shared" si="11"/>
        <v>12884901888</v>
      </c>
      <c r="N16" s="99" t="str">
        <f t="shared" si="15"/>
        <v>/home/anthony.kostalvazque/polymult-1.4/polymult 805306368 2048 128 986455 h4mod16. /tmp/Class_Number_Tabulation/h4mod16 1 0 2 1 1 1 0 2 0 1 1 0 2 0 1</v>
      </c>
      <c r="O16" s="99"/>
      <c r="P16" s="99"/>
      <c r="Q16" s="79" t="str">
        <f t="shared" si="16"/>
        <v>mpirun --oversubscribe -np 64 /home/anthony.kostalvazque/clgrp-1.3_OLD/clgrp 12884901888 2048 4 16 h4mod16/h4mod16. /tmp/Class_Number_Tabulation</v>
      </c>
      <c r="R16" s="15">
        <f t="shared" si="12"/>
        <v>6</v>
      </c>
      <c r="S16" s="15"/>
      <c r="T16" s="1"/>
      <c r="U16" s="16">
        <f t="shared" si="13"/>
        <v>805306368</v>
      </c>
      <c r="V16">
        <f xml:space="preserve"> POWER(2,7)</f>
        <v>128</v>
      </c>
      <c r="W16">
        <f t="shared" si="14"/>
        <v>986455</v>
      </c>
      <c r="X16" s="94"/>
      <c r="Y16" s="94"/>
      <c r="Z16" s="94"/>
      <c r="AA16" s="94"/>
      <c r="AB16" s="94"/>
      <c r="BI16" s="1"/>
    </row>
    <row r="17" spans="1:62">
      <c r="A17" s="124">
        <f t="shared" si="9"/>
        <v>51539607552</v>
      </c>
      <c r="B17" s="125"/>
      <c r="C17" s="126"/>
      <c r="D17" s="25" t="s">
        <v>163</v>
      </c>
      <c r="E17" s="26">
        <v>64</v>
      </c>
      <c r="F17" s="27">
        <f xml:space="preserve"> POWER(2,12)</f>
        <v>4096</v>
      </c>
      <c r="G17" s="27" t="s">
        <v>155</v>
      </c>
      <c r="H17" s="27" t="s">
        <v>158</v>
      </c>
      <c r="I17" s="1"/>
      <c r="J17" s="11" t="str">
        <f t="shared" si="10"/>
        <v>h4mod16</v>
      </c>
      <c r="K17" s="12">
        <v>4</v>
      </c>
      <c r="L17" s="12">
        <v>16</v>
      </c>
      <c r="M17" s="13">
        <f t="shared" si="11"/>
        <v>51539607552</v>
      </c>
      <c r="N17" s="99" t="str">
        <f t="shared" si="15"/>
        <v>/home/anthony.kostalvazque/polymult-1.4/polymult 3221225472 4096 256 2111286 h4mod16. /tmp/Class_Number_Tabulation/h4mod16 1 0 2 1 1 1 0 2 0 1 1 0 2 0 1</v>
      </c>
      <c r="O17" s="99"/>
      <c r="P17" s="99"/>
      <c r="Q17" s="79" t="str">
        <f t="shared" si="16"/>
        <v>mpirun --oversubscribe -np 64 /home/anthony.kostalvazque/clgrp-1.3_OLD/clgrp 51539607552 4096 4 16 h4mod16/h4mod16. /tmp/Class_Number_Tabulation</v>
      </c>
      <c r="R17" s="15">
        <f t="shared" si="12"/>
        <v>6</v>
      </c>
      <c r="S17" s="15"/>
      <c r="T17" s="1"/>
      <c r="U17" s="16">
        <f t="shared" si="13"/>
        <v>3221225472</v>
      </c>
      <c r="V17">
        <f xml:space="preserve"> POWER(2,8)</f>
        <v>256</v>
      </c>
      <c r="W17">
        <f t="shared" si="14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1.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1"/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7" t="s">
        <v>16</v>
      </c>
      <c r="S20" s="77"/>
      <c r="T20" s="1"/>
      <c r="U20" s="8" t="s">
        <v>42</v>
      </c>
      <c r="V20" s="78" t="s">
        <v>18</v>
      </c>
      <c r="W20" s="78" t="s">
        <v>19</v>
      </c>
      <c r="X20" s="78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1"/>
    </row>
    <row r="21" spans="1:62" ht="18">
      <c r="A21" s="103">
        <f t="shared" ref="A21:A26" si="17">A4</f>
        <v>50331648</v>
      </c>
      <c r="B21" s="104"/>
      <c r="C21" s="105"/>
      <c r="D21" s="106" t="str">
        <f xml:space="preserve"> " /home/anthony.kostalvazque/clgrp-1.3_OLD/verify " &amp;A21 &amp; " "&amp;F12 &amp; " " &amp;D12</f>
        <v xml:space="preserve"> /home/anthony.kostalvazque/clgrp-1.3_OLD/verify 50331648 128 /tmp/Class_Number_Tabulation</v>
      </c>
      <c r="E21" s="107"/>
      <c r="F21" s="107"/>
      <c r="G21" s="107"/>
      <c r="H21" s="108"/>
      <c r="I21" s="1"/>
      <c r="J21" s="11" t="str">
        <f t="shared" ref="J21:J26" si="18" xml:space="preserve"> "h" &amp;K21 &amp; "mod" &amp;L21</f>
        <v>h3mod8</v>
      </c>
      <c r="K21" s="12">
        <v>3</v>
      </c>
      <c r="L21" s="12">
        <v>8</v>
      </c>
      <c r="M21" s="13">
        <f t="shared" ref="M21:M26" si="19" xml:space="preserve"> A4</f>
        <v>50331648</v>
      </c>
      <c r="N21" s="99" t="str">
        <f xml:space="preserve"> G12 &amp; U21 &amp;" " &amp;F12 &amp;" " &amp; V21 &amp;" " &amp; W21 &amp;" " &amp; J21 &amp;". " &amp; D12 &amp; "/" &amp; J21 &amp;" " &amp;$Z$22&amp;" " &amp; $AA$22&amp;" " &amp; $AB$22</f>
        <v>/home/anthony.kostalvazque/polymult-1.4/polymult 6291456 128 8 80315 h3mod8. /tmp/Class_Number_Tabulation/h3mod8 1 0 1 1 1 1 0 1 1 1 1 0 1 1 1</v>
      </c>
      <c r="O21" s="99"/>
      <c r="P21" s="99"/>
      <c r="Q21" s="79" t="str">
        <f xml:space="preserve"> "mpirun --oversubscribe -np " &amp; E12 &amp; H12 &amp;M21 &amp;" " &amp;F12 &amp;" " &amp;K21 &amp;" " &amp;L21 &amp;" " &amp;J21 &amp; "/" &amp;J21 &amp;". " &amp;D$12</f>
        <v>mpirun --oversubscribe -np 64 /home/anthony.kostalvazque/clgrp-1.3_OLD/clgrp 50331648 128 3 8 h3mod8/h3mod8. /tmp/Class_Number_Tabulation</v>
      </c>
      <c r="R21" s="15">
        <f t="shared" ref="R21:R26" si="20" xml:space="preserve"> (U21 / (F12*V21))/512</f>
        <v>12</v>
      </c>
      <c r="S21" s="15"/>
      <c r="T21" s="1"/>
      <c r="U21" s="16">
        <f t="shared" ref="U21:U26" si="21" xml:space="preserve"> M21 / 8</f>
        <v>6291456</v>
      </c>
      <c r="V21">
        <f xml:space="preserve"> POWER(2,3)</f>
        <v>8</v>
      </c>
      <c r="W21">
        <f t="shared" ref="W21:W26" si="22" xml:space="preserve"> FLOOR(((F4)*(1/PI())*(SQRT(M21))*(($G$7*LN(M21))+($H$7))),1)</f>
        <v>80315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</row>
    <row r="22" spans="1:62" ht="32.25">
      <c r="A22" s="103">
        <f t="shared" si="17"/>
        <v>201326592</v>
      </c>
      <c r="B22" s="104"/>
      <c r="C22" s="105"/>
      <c r="D22" s="106" t="str">
        <f t="shared" ref="D22:D26" si="23" xml:space="preserve"> " /home/anthony.kostalvazque/clgrp-1.3_OLD/verify " &amp;A22 &amp; " "&amp;F13 &amp; " " &amp;D13</f>
        <v xml:space="preserve"> /home/anthony.kostalvazque/clgrp-1.3_OLD/verify 201326592 256 /tmp/Class_Number_Tabulation</v>
      </c>
      <c r="E22" s="107"/>
      <c r="F22" s="107"/>
      <c r="G22" s="107"/>
      <c r="H22" s="108"/>
      <c r="I22" s="1"/>
      <c r="J22" s="11" t="str">
        <f t="shared" si="18"/>
        <v>h3mod8</v>
      </c>
      <c r="K22" s="12">
        <v>3</v>
      </c>
      <c r="L22" s="12">
        <v>8</v>
      </c>
      <c r="M22" s="13">
        <f t="shared" si="19"/>
        <v>201326592</v>
      </c>
      <c r="N22" s="99" t="str">
        <f t="shared" ref="N22:N26" si="24" xml:space="preserve"> G13 &amp; U22 &amp;" " &amp;F13 &amp;" " &amp; V22 &amp;" " &amp; W22 &amp;" " &amp; J22 &amp;". " &amp; D13 &amp; "/" &amp; J22 &amp;" " &amp;$Z$22&amp;" " &amp; $AA$22&amp;" " &amp; $AB$22</f>
        <v>/home/anthony.kostalvazque/polymult-1.4/polymult 25165824 256 16 178000 h3mod8. /tmp/Class_Number_Tabulation/h3mod8 1 0 1 1 1 1 0 1 1 1 1 0 1 1 1</v>
      </c>
      <c r="O22" s="99"/>
      <c r="P22" s="99"/>
      <c r="Q22" s="79" t="str">
        <f t="shared" ref="Q22:Q26" si="25" xml:space="preserve"> "mpirun --oversubscribe -np " &amp; E13 &amp; H13 &amp;M22 &amp;" " &amp;F13 &amp;" " &amp;K22 &amp;" " &amp;L22 &amp;" " &amp;J22 &amp; "/" &amp;J22 &amp;". " &amp;D$12</f>
        <v>mpirun --oversubscribe -np 64 /home/anthony.kostalvazque/clgrp-1.3_OLD/clgrp 201326592 256 3 8 h3mod8/h3mod8. /tmp/Class_Number_Tabulation</v>
      </c>
      <c r="R22" s="15">
        <f t="shared" si="20"/>
        <v>12</v>
      </c>
      <c r="S22" s="15"/>
      <c r="T22" s="1"/>
      <c r="U22" s="16">
        <f t="shared" si="21"/>
        <v>25165824</v>
      </c>
      <c r="V22">
        <f xml:space="preserve"> POWER(2,4)</f>
        <v>16</v>
      </c>
      <c r="W22">
        <f t="shared" si="22"/>
        <v>178000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  <c r="BJ22" s="42" t="s">
        <v>137</v>
      </c>
    </row>
    <row r="23" spans="1:62">
      <c r="A23" s="103">
        <f t="shared" si="17"/>
        <v>805306368</v>
      </c>
      <c r="B23" s="104"/>
      <c r="C23" s="105"/>
      <c r="D23" s="106" t="str">
        <f t="shared" si="23"/>
        <v xml:space="preserve"> /home/anthony.kostalvazque/clgrp-1.3_OLD/verify 805306368 512 /tmp/Class_Number_Tabulation</v>
      </c>
      <c r="E23" s="107"/>
      <c r="F23" s="107"/>
      <c r="G23" s="107"/>
      <c r="H23" s="108"/>
      <c r="I23" s="1"/>
      <c r="J23" s="11" t="str">
        <f t="shared" si="18"/>
        <v>h3mod8</v>
      </c>
      <c r="K23" s="12">
        <v>3</v>
      </c>
      <c r="L23" s="12">
        <v>8</v>
      </c>
      <c r="M23" s="13">
        <f t="shared" si="19"/>
        <v>805306368</v>
      </c>
      <c r="N23" s="99" t="str">
        <f t="shared" si="24"/>
        <v>/home/anthony.kostalvazque/polymult-1.4/polymult 100663296 512 32 389776 h3mod8. /tmp/Class_Number_Tabulation/h3mod8 1 0 1 1 1 1 0 1 1 1 1 0 1 1 1</v>
      </c>
      <c r="O23" s="99"/>
      <c r="P23" s="99"/>
      <c r="Q23" s="79" t="str">
        <f t="shared" si="25"/>
        <v>mpirun --oversubscribe -np 64 /home/anthony.kostalvazque/clgrp-1.3_OLD/clgrp 805306368 512 3 8 h3mod8/h3mod8. /tmp/Class_Number_Tabulation</v>
      </c>
      <c r="R23" s="15">
        <f t="shared" si="20"/>
        <v>12</v>
      </c>
      <c r="S23" s="15"/>
      <c r="T23" s="1"/>
      <c r="U23" s="16">
        <f t="shared" si="21"/>
        <v>100663296</v>
      </c>
      <c r="V23">
        <f xml:space="preserve"> POWER(2,5)</f>
        <v>32</v>
      </c>
      <c r="W23">
        <f t="shared" si="22"/>
        <v>389776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  <c r="BJ23" t="str">
        <f t="shared" ref="BJ23:BJ28" si="26" xml:space="preserve">  $BJ$33 &amp; " &amp;&amp; " &amp;  "time (" &amp;N3 &amp; " &amp;&amp; " &amp;N12 &amp; " &amp;&amp; " &amp;N21 &amp; " &amp;&amp; " &amp;Q3 &amp; " &amp;&amp; " &amp;Q12&amp; " &amp;&amp; " &amp; Q21&amp; " &amp;&amp; " &amp; N75 &amp; " &amp;&amp; " &amp; D21 &amp; ")" &amp; " &amp;&amp; " &amp; $BJ$32</f>
        <v>cp -R /home/anthony.kostalvazque/Class_Number_Tabulation /tmp &amp;&amp; time (/home/anthony.kostalvazque/polymult-1.4/polymult 3145728 128 8 43064 h8mod16. /tmp/Class_Number_Tabulation/h8mod16 1 0 2 0 1 1 0 2 1 1 1 0 2 1 1 &amp;&amp; /home/anthony.kostalvazque/polymult-1.4/polymult 3145728 128 8 43064 h4mod16. /tmp/Class_Number_Tabulation/h4mod16 1 0 2 1 1 1 0 2 0 1 1 0 2 0 1 &amp;&amp; /home/anthony.kostalvazque/polymult-1.4/polymult 6291456 128 8 80315 h3mod8. /tmp/Class_Number_Tabulation/h3mod8 1 0 1 1 1 1 0 1 1 1 1 0 1 1 1 &amp;&amp; mpirun --oversubscribe -np 64 /home/anthony.kostalvazque/clgrp-1.3_OLD/clgrp 50331648 128 8 16 h8mod16/h8mod16. /tmp/Class_Number_Tabulation &amp;&amp; mpirun --oversubscribe -np 64 /home/anthony.kostalvazque/clgrp-1.3_OLD/clgrp 50331648 128 4 16 h4mod16/h4mod16. /tmp/Class_Number_Tabulation &amp;&amp; mpirun --oversubscribe -np 64 /home/anthony.kostalvazque/clgrp-1.3_OLD/clgrp 50331648 128 3 8 h3mod8/h3mod8. /tmp/Class_Number_Tabulation &amp;&amp; mpirun --oversubscribe -np 64 /home/anthony.kostalvazque/clgrp-1.3_OLD/clgrp 50331648 128 7 8 null /tmp/Class_Number_Tabulation &amp;&amp;  /home/anthony.kostalvazque/clgrp-1.3_OLD/verify 50331648 128 /tmp/Class_Number_Tabulation) &amp;&amp; rm -r /tmp/Class_Number_Tabulation</v>
      </c>
    </row>
    <row r="24" spans="1:62">
      <c r="A24" s="103">
        <f t="shared" si="17"/>
        <v>3221225472</v>
      </c>
      <c r="B24" s="104"/>
      <c r="C24" s="105"/>
      <c r="D24" s="106" t="str">
        <f t="shared" si="23"/>
        <v xml:space="preserve"> /home/anthony.kostalvazque/clgrp-1.3_OLD/verify 3221225472 1024 /tmp/Class_Number_Tabulation</v>
      </c>
      <c r="E24" s="107"/>
      <c r="F24" s="107"/>
      <c r="G24" s="107"/>
      <c r="H24" s="108"/>
      <c r="I24" s="1"/>
      <c r="J24" s="11" t="str">
        <f t="shared" si="18"/>
        <v>h3mod8</v>
      </c>
      <c r="K24" s="12">
        <v>3</v>
      </c>
      <c r="L24" s="12">
        <v>8</v>
      </c>
      <c r="M24" s="13">
        <f t="shared" si="19"/>
        <v>3221225472</v>
      </c>
      <c r="N24" s="99" t="str">
        <f t="shared" si="24"/>
        <v>/home/anthony.kostalvazque/polymult-1.4/polymult 402653184 1024 64 853154 h3mod8. /tmp/Class_Number_Tabulation/h3mod8 1 0 1 1 1 1 0 1 1 1 1 0 1 1 1</v>
      </c>
      <c r="O24" s="99"/>
      <c r="P24" s="99"/>
      <c r="Q24" s="79" t="str">
        <f t="shared" si="25"/>
        <v>mpirun --oversubscribe -np 64 /home/anthony.kostalvazque/clgrp-1.3_OLD/clgrp 3221225472 1024 3 8 h3mod8/h3mod8. /tmp/Class_Number_Tabulation</v>
      </c>
      <c r="R24" s="15">
        <f t="shared" si="20"/>
        <v>12</v>
      </c>
      <c r="S24" s="15"/>
      <c r="T24" s="1"/>
      <c r="U24" s="16">
        <f t="shared" si="21"/>
        <v>402653184</v>
      </c>
      <c r="V24">
        <f xml:space="preserve"> POWER(2,6)</f>
        <v>64</v>
      </c>
      <c r="W24">
        <f t="shared" si="22"/>
        <v>853154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  <c r="BJ24" t="str">
        <f t="shared" si="26"/>
        <v>cp -R /home/anthony.kostalvazque/Class_Number_Tabulation /tmp &amp;&amp; time (/home/anthony.kostalvazque/polymult-1.4/polymult 12582912 256 16 95008 h8mod16. /tmp/Class_Number_Tabulation/h8mod16 1 0 2 0 1 1 0 2 1 1 1 0 2 1 1 &amp;&amp; /home/anthony.kostalvazque/polymult-1.4/polymult 12582912 256 16 95008 h4mod16. /tmp/Class_Number_Tabulation/h4mod16 1 0 2 1 1 1 0 2 0 1 1 0 2 0 1 &amp;&amp; /home/anthony.kostalvazque/polymult-1.4/polymult 25165824 256 16 178000 h3mod8. /tmp/Class_Number_Tabulation/h3mod8 1 0 1 1 1 1 0 1 1 1 1 0 1 1 1 &amp;&amp; mpirun --oversubscribe -np 64 /home/anthony.kostalvazque/clgrp-1.3_OLD/clgrp 201326592 256 8 16 h8mod16/h8mod16. /tmp/Class_Number_Tabulation &amp;&amp; mpirun --oversubscribe -np 64 /home/anthony.kostalvazque/clgrp-1.3_OLD/clgrp 201326592 256 4 16 h4mod16/h4mod16. /tmp/Class_Number_Tabulation &amp;&amp; mpirun --oversubscribe -np 64 /home/anthony.kostalvazque/clgrp-1.3_OLD/clgrp 201326592 256 3 8 h3mod8/h3mod8. /tmp/Class_Number_Tabulation &amp;&amp; mpirun --oversubscribe -np 64 /home/anthony.kostalvazque/clgrp-1.3_OLD/clgrp 201326592 256 7 8 null /tmp/Class_Number_Tabulation &amp;&amp;  /home/anthony.kostalvazque/clgrp-1.3_OLD/verify 201326592 256 /tmp/Class_Number_Tabulation) &amp;&amp; rm -r /tmp/Class_Number_Tabulation</v>
      </c>
    </row>
    <row r="25" spans="1:62">
      <c r="A25" s="103">
        <f t="shared" si="17"/>
        <v>12884901888</v>
      </c>
      <c r="B25" s="104"/>
      <c r="C25" s="105"/>
      <c r="D25" s="106" t="str">
        <f t="shared" si="23"/>
        <v xml:space="preserve"> /home/anthony.kostalvazque/clgrp-1.3_OLD/verify 12884901888 2048 /tmp/Class_Number_Tabulation</v>
      </c>
      <c r="E25" s="107"/>
      <c r="F25" s="107"/>
      <c r="G25" s="107"/>
      <c r="H25" s="108"/>
      <c r="I25" s="1"/>
      <c r="J25" s="11" t="str">
        <f t="shared" si="18"/>
        <v>h3mod8</v>
      </c>
      <c r="K25" s="12">
        <v>3</v>
      </c>
      <c r="L25" s="12">
        <v>8</v>
      </c>
      <c r="M25" s="13">
        <f t="shared" si="19"/>
        <v>12884901888</v>
      </c>
      <c r="N25" s="99" t="str">
        <f t="shared" si="24"/>
        <v>/home/anthony.kostalvazque/polymult-1.4/polymult 1610612736 2048 128 1868048 h3mod8. /tmp/Class_Number_Tabulation/h3mod8 1 0 1 1 1 1 0 1 1 1 1 0 1 1 1</v>
      </c>
      <c r="O25" s="99"/>
      <c r="P25" s="99"/>
      <c r="Q25" s="79" t="str">
        <f t="shared" si="25"/>
        <v>mpirun --oversubscribe -np 64 /home/anthony.kostalvazque/clgrp-1.3_OLD/clgrp 12884901888 2048 3 8 h3mod8/h3mod8. /tmp/Class_Number_Tabulation</v>
      </c>
      <c r="R25" s="15">
        <f t="shared" si="20"/>
        <v>12</v>
      </c>
      <c r="S25" s="15"/>
      <c r="T25" s="1"/>
      <c r="U25" s="16">
        <f t="shared" si="21"/>
        <v>1610612736</v>
      </c>
      <c r="V25">
        <f xml:space="preserve"> POWER(2,7)</f>
        <v>128</v>
      </c>
      <c r="W25">
        <f t="shared" si="22"/>
        <v>1868048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  <c r="BJ25" t="str">
        <f t="shared" si="26"/>
        <v>cp -R /home/anthony.kostalvazque/Class_Number_Tabulation /tmp &amp;&amp; time (/home/anthony.kostalvazque/polymult-1.4/polymult 50331648 512 32 207212 h8mod16. /tmp/Class_Number_Tabulation/h8mod16 1 0 2 0 1 1 0 2 1 1 1 0 2 1 1 &amp;&amp; /home/anthony.kostalvazque/polymult-1.4/polymult 50331648 512 32 207212 h4mod16. /tmp/Class_Number_Tabulation/h4mod16 1 0 2 1 1 1 0 2 0 1 1 0 2 0 1 &amp;&amp; /home/anthony.kostalvazque/polymult-1.4/polymult 100663296 512 32 389776 h3mod8. /tmp/Class_Number_Tabulation/h3mod8 1 0 1 1 1 1 0 1 1 1 1 0 1 1 1 &amp;&amp; mpirun --oversubscribe -np 64 /home/anthony.kostalvazque/clgrp-1.3_OLD/clgrp 805306368 512 8 16 h8mod16/h8mod16. /tmp/Class_Number_Tabulation &amp;&amp; mpirun --oversubscribe -np 64 /home/anthony.kostalvazque/clgrp-1.3_OLD/clgrp 805306368 512 4 16 h4mod16/h4mod16. /tmp/Class_Number_Tabulation &amp;&amp; mpirun --oversubscribe -np 64 /home/anthony.kostalvazque/clgrp-1.3_OLD/clgrp 805306368 512 3 8 h3mod8/h3mod8. /tmp/Class_Number_Tabulation &amp;&amp; mpirun --oversubscribe -np 64 /home/anthony.kostalvazque/clgrp-1.3_OLD/clgrp 805306368 512 7 8 null /tmp/Class_Number_Tabulation &amp;&amp;  /home/anthony.kostalvazque/clgrp-1.3_OLD/verify 805306368 512 /tmp/Class_Number_Tabulation) &amp;&amp; rm -r /tmp/Class_Number_Tabulation</v>
      </c>
    </row>
    <row r="26" spans="1:62">
      <c r="A26" s="109">
        <f t="shared" si="17"/>
        <v>51539607552</v>
      </c>
      <c r="B26" s="110"/>
      <c r="C26" s="111"/>
      <c r="D26" s="106" t="str">
        <f t="shared" si="23"/>
        <v xml:space="preserve"> /home/anthony.kostalvazque/clgrp-1.3_OLD/verify 51539607552 4096 /tmp/Class_Number_Tabulation</v>
      </c>
      <c r="E26" s="107"/>
      <c r="F26" s="107"/>
      <c r="G26" s="107"/>
      <c r="H26" s="108"/>
      <c r="I26" s="1"/>
      <c r="J26" s="11" t="str">
        <f t="shared" si="18"/>
        <v>h3mod8</v>
      </c>
      <c r="K26" s="12">
        <v>3</v>
      </c>
      <c r="L26" s="12">
        <v>8</v>
      </c>
      <c r="M26" s="13">
        <f t="shared" si="19"/>
        <v>51539607552</v>
      </c>
      <c r="N26" s="99" t="str">
        <f t="shared" si="24"/>
        <v>/home/anthony.kostalvazque/polymult-1.4/polymult 6442450944 4096 256 4009464 h3mod8. /tmp/Class_Number_Tabulation/h3mod8 1 0 1 1 1 1 0 1 1 1 1 0 1 1 1</v>
      </c>
      <c r="O26" s="99"/>
      <c r="P26" s="99"/>
      <c r="Q26" s="79" t="str">
        <f t="shared" si="25"/>
        <v>mpirun --oversubscribe -np 64 /home/anthony.kostalvazque/clgrp-1.3_OLD/clgrp 51539607552 4096 3 8 h3mod8/h3mod8. /tmp/Class_Number_Tabulation</v>
      </c>
      <c r="R26" s="15">
        <f t="shared" si="20"/>
        <v>12</v>
      </c>
      <c r="S26" s="15"/>
      <c r="T26" s="1"/>
      <c r="U26" s="16">
        <f t="shared" si="21"/>
        <v>6442450944</v>
      </c>
      <c r="V26">
        <f xml:space="preserve"> POWER(2,8)</f>
        <v>256</v>
      </c>
      <c r="W26">
        <f t="shared" si="22"/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  <c r="BJ26" t="str">
        <f t="shared" si="26"/>
        <v>cp -R /home/anthony.kostalvazque/Class_Number_Tabulation /tmp &amp;&amp; time (/home/anthony.kostalvazque/polymult-1.4/polymult 201326592 1024 64 451947 h8mod16. /tmp/Class_Number_Tabulation/h8mod16 1 0 2 0 1 1 0 2 1 1 1 0 2 1 1 &amp;&amp; /home/anthony.kostalvazque/polymult-1.4/polymult 201326592 1024 64 451947 h4mod16. /tmp/Class_Number_Tabulation/h4mod16 1 0 2 1 1 1 0 2 0 1 1 0 2 0 1 &amp;&amp; /home/anthony.kostalvazque/polymult-1.4/polymult 402653184 1024 64 853154 h3mod8. /tmp/Class_Number_Tabulation/h3mod8 1 0 1 1 1 1 0 1 1 1 1 0 1 1 1 &amp;&amp; mpirun --oversubscribe -np 64 /home/anthony.kostalvazque/clgrp-1.3_OLD/clgrp 3221225472 1024 8 16 h8mod16/h8mod16. /tmp/Class_Number_Tabulation &amp;&amp; mpirun --oversubscribe -np 64 /home/anthony.kostalvazque/clgrp-1.3_OLD/clgrp 3221225472 1024 4 16 h4mod16/h4mod16. /tmp/Class_Number_Tabulation &amp;&amp; mpirun --oversubscribe -np 64 /home/anthony.kostalvazque/clgrp-1.3_OLD/clgrp 3221225472 1024 3 8 h3mod8/h3mod8. /tmp/Class_Number_Tabulation &amp;&amp; mpirun --oversubscribe -np 64 /home/anthony.kostalvazque/clgrp-1.3_OLD/clgrp 3221225472 1024 7 8 null /tmp/Class_Number_Tabulation &amp;&amp;  /home/anthony.kostalvazque/clgrp-1.3_OLD/verify 3221225472 1024 /tmp/Class_Number_Tabulation) &amp;&amp; rm -r /tmp/Class_Number_Tabulation</v>
      </c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t="str">
        <f t="shared" si="26"/>
        <v>cp -R /home/anthony.kostalvazque/Class_Number_Tabulation /tmp &amp;&amp; time (/home/anthony.kostalvazque/polymult-1.4/polymult 805306368 2048 128 986455 h8mod16. /tmp/Class_Number_Tabulation/h8mod16 1 0 2 0 1 1 0 2 1 1 1 0 2 1 1 &amp;&amp; /home/anthony.kostalvazque/polymult-1.4/polymult 805306368 2048 128 986455 h4mod16. /tmp/Class_Number_Tabulation/h4mod16 1 0 2 1 1 1 0 2 0 1 1 0 2 0 1 &amp;&amp; /home/anthony.kostalvazque/polymult-1.4/polymult 1610612736 2048 128 1868048 h3mod8. /tmp/Class_Number_Tabulation/h3mod8 1 0 1 1 1 1 0 1 1 1 1 0 1 1 1 &amp;&amp; mpirun --oversubscribe -np 64 /home/anthony.kostalvazque/clgrp-1.3_OLD/clgrp 12884901888 2048 8 16 h8mod16/h8mod16. /tmp/Class_Number_Tabulation &amp;&amp; mpirun --oversubscribe -np 64 /home/anthony.kostalvazque/clgrp-1.3_OLD/clgrp 12884901888 2048 4 16 h4mod16/h4mod16. /tmp/Class_Number_Tabulation &amp;&amp; mpirun --oversubscribe -np 64 /home/anthony.kostalvazque/clgrp-1.3_OLD/clgrp 12884901888 2048 3 8 h3mod8/h3mod8. /tmp/Class_Number_Tabulation &amp;&amp; mpirun --oversubscribe -np 64 /home/anthony.kostalvazque/clgrp-1.3_OLD/clgrp 12884901888 2048 7 8 null /tmp/Class_Number_Tabulation &amp;&amp;  /home/anthony.kostalvazque/clgrp-1.3_OLD/verify 12884901888 2048 /tmp/Class_Number_Tabulation) &amp;&amp; rm -r /tmp/Class_Number_Tabulation</v>
      </c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1"/>
      <c r="BJ28" t="str">
        <f t="shared" si="26"/>
        <v>cp -R /home/anthony.kostalvazque/Class_Number_Tabulation /tmp &amp;&amp; time (/home/anthony.kostalvazque/polymult-1.4/polymult 3221225472 4096 256 2111286 h8mod16. /tmp/Class_Number_Tabulation/h8mod16 1 0 2 0 1 1 0 2 1 1 1 0 2 1 1 &amp;&amp; /home/anthony.kostalvazque/polymult-1.4/polymult 3221225472 4096 256 2111286 h4mod16. /tmp/Class_Number_Tabulation/h4mod16 1 0 2 1 1 1 0 2 0 1 1 0 2 0 1 &amp;&amp; /home/anthony.kostalvazque/polymult-1.4/polymult 6442450944 4096 256 4009464 h3mod8. /tmp/Class_Number_Tabulation/h3mod8 1 0 1 1 1 1 0 1 1 1 1 0 1 1 1 &amp;&amp; mpirun --oversubscribe -np 64 /home/anthony.kostalvazque/clgrp-1.3_OLD/clgrp 51539607552 4096 8 16 h8mod16/h8mod16. /tmp/Class_Number_Tabulation &amp;&amp; mpirun --oversubscribe -np 64 /home/anthony.kostalvazque/clgrp-1.3_OLD/clgrp 51539607552 4096 4 16 h4mod16/h4mod16. /tmp/Class_Number_Tabulation &amp;&amp; mpirun --oversubscribe -np 64 /home/anthony.kostalvazque/clgrp-1.3_OLD/clgrp 51539607552 4096 3 8 h3mod8/h3mod8. /tmp/Class_Number_Tabulation &amp;&amp; mpirun --oversubscribe -np 64 /home/anthony.kostalvazque/clgrp-1.3_OLD/clgrp 51539607552 4096 7 8 null /tmp/Class_Number_Tabulation &amp;&amp;  /home/anthony.kostalvazque/clgrp-1.3_OLD/verify 51539607552 4096 /tmp/Class_Number_Tabulation) &amp;&amp; rm -r /tmp/Class_Number_Tabulation</v>
      </c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7" t="s">
        <v>16</v>
      </c>
      <c r="S29" s="77"/>
      <c r="T29" s="1"/>
      <c r="U29" s="8" t="s">
        <v>46</v>
      </c>
      <c r="V29" s="78" t="s">
        <v>18</v>
      </c>
      <c r="W29" s="78" t="s">
        <v>19</v>
      </c>
      <c r="X29" s="78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1"/>
    </row>
    <row r="30" spans="1:62" ht="15" customHeight="1">
      <c r="I30" s="1"/>
      <c r="J30" s="11" t="str">
        <f t="shared" ref="J30:J35" si="27" xml:space="preserve"> "h" &amp;K30 &amp; "mod" &amp;L30</f>
        <v>h7mod24</v>
      </c>
      <c r="K30" s="12">
        <v>7</v>
      </c>
      <c r="L30" s="12">
        <v>24</v>
      </c>
      <c r="M30" s="13">
        <f t="shared" ref="M30:M35" si="28" xml:space="preserve"> A4</f>
        <v>50331648</v>
      </c>
      <c r="N30" s="99" t="str">
        <f xml:space="preserve"> G12 &amp; U30 &amp;" " &amp;F12 &amp;" " &amp; V30 &amp;" " &amp; W30 &amp;" " &amp; J30 &amp;". " &amp; D12 &amp; "/" &amp; J30  &amp;" " &amp; $Z$31&amp;" " &amp; $AA$31&amp;" " &amp; $AB$31&amp;" " &amp; $AC$31 &amp;" " &amp;$AD$31 &amp;" " &amp;$AE$31&amp;" " &amp; $AF$31</f>
        <v>/home/anthony.kostalvazque/polymult-1.4/polymult 2097152 128 8 80315 h7mod24. /tmp/Class_Number_Tabulation/h7mod24 1 0 1 1 1 1 0 1 1 3 1 0 1 1 1 1 0 4 1 3 1 0 4 0 1 2 1 4 2 3 1 0 4 1 1</v>
      </c>
      <c r="O30" s="99"/>
      <c r="P30" s="99"/>
      <c r="Q30" s="79" t="str">
        <f xml:space="preserve"> "mpirun --oversubscribe -np " &amp; E12 &amp; H12 &amp;M30 &amp;" " &amp;F12 &amp;" " &amp;K30 &amp;" " &amp;L30 &amp;" " &amp;J30 &amp; "/" &amp;J30 &amp;". " &amp;D$12</f>
        <v>mpirun --oversubscribe -np 64 /home/anthony.kostalvazque/clgrp-1.3_OLD/clgrp 50331648 128 7 24 h7mod24/h7mod24. /tmp/Class_Number_Tabulation</v>
      </c>
      <c r="R30" s="15">
        <f t="shared" ref="R30:R35" si="29" xml:space="preserve"> (U30 / (F12*V30))/512</f>
        <v>4</v>
      </c>
      <c r="S30" s="15"/>
      <c r="T30" s="1"/>
      <c r="U30" s="16">
        <f t="shared" ref="U30:U35" si="30" xml:space="preserve"> M30 / 24</f>
        <v>2097152</v>
      </c>
      <c r="V30">
        <f xml:space="preserve"> POWER(2,3)</f>
        <v>8</v>
      </c>
      <c r="W30">
        <f t="shared" ref="W30:W35" si="31" xml:space="preserve"> FLOOR(((F4)*(1/PI())*(SQRT(M30))*(($G$7*LN(M30))+($H$7))),1)</f>
        <v>80315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7"/>
        <v>h7mod24</v>
      </c>
      <c r="K31" s="12">
        <v>7</v>
      </c>
      <c r="L31" s="12">
        <v>24</v>
      </c>
      <c r="M31" s="13">
        <f t="shared" si="28"/>
        <v>201326592</v>
      </c>
      <c r="N31" s="99" t="str">
        <f t="shared" ref="N31:N35" si="32" xml:space="preserve"> G13 &amp; U31 &amp;" " &amp;F13 &amp;" " &amp; V31 &amp;" " &amp; W31 &amp;" " &amp; J31 &amp;". " &amp; D13 &amp; "/" &amp; J31  &amp;" " &amp; $Z$31&amp;" " &amp; $AA$31&amp;" " &amp; $AB$31&amp;" " &amp; $AC$31 &amp;" " &amp;$AD$31 &amp;" " &amp;$AE$31&amp;" " &amp; $AF$31</f>
        <v>/home/anthony.kostalvazque/polymult-1.4/polymult 8388608 256 16 178000 h7mod24. /tmp/Class_Number_Tabulation/h7mod24 1 0 1 1 1 1 0 1 1 3 1 0 1 1 1 1 0 4 1 3 1 0 4 0 1 2 1 4 2 3 1 0 4 1 1</v>
      </c>
      <c r="O31" s="99"/>
      <c r="P31" s="99"/>
      <c r="Q31" s="79" t="str">
        <f t="shared" ref="Q31:Q35" si="33" xml:space="preserve"> "mpirun --oversubscribe -np " &amp; E13 &amp; H13 &amp;M31 &amp;" " &amp;F13 &amp;" " &amp;K31 &amp;" " &amp;L31 &amp;" " &amp;J31 &amp; "/" &amp;J31 &amp;". " &amp;D$12</f>
        <v>mpirun --oversubscribe -np 64 /home/anthony.kostalvazque/clgrp-1.3_OLD/clgrp 201326592 256 7 24 h7mod24/h7mod24. /tmp/Class_Number_Tabulation</v>
      </c>
      <c r="R31" s="15">
        <f t="shared" si="29"/>
        <v>4</v>
      </c>
      <c r="S31" s="15"/>
      <c r="T31" s="1"/>
      <c r="U31" s="16">
        <f t="shared" si="30"/>
        <v>8388608</v>
      </c>
      <c r="V31">
        <f xml:space="preserve"> POWER(2,4)</f>
        <v>16</v>
      </c>
      <c r="W31">
        <f t="shared" si="31"/>
        <v>178000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  <c r="BJ31" s="43" t="s">
        <v>139</v>
      </c>
    </row>
    <row r="32" spans="1:62" ht="15" customHeight="1">
      <c r="I32" s="1"/>
      <c r="J32" s="11" t="str">
        <f t="shared" si="27"/>
        <v>h7mod24</v>
      </c>
      <c r="K32" s="12">
        <v>7</v>
      </c>
      <c r="L32" s="12">
        <v>24</v>
      </c>
      <c r="M32" s="13">
        <f t="shared" si="28"/>
        <v>805306368</v>
      </c>
      <c r="N32" s="99" t="str">
        <f t="shared" si="32"/>
        <v>/home/anthony.kostalvazque/polymult-1.4/polymult 33554432 512 32 389776 h7mod24. /tmp/Class_Number_Tabulation/h7mod24 1 0 1 1 1 1 0 1 1 3 1 0 1 1 1 1 0 4 1 3 1 0 4 0 1 2 1 4 2 3 1 0 4 1 1</v>
      </c>
      <c r="O32" s="99"/>
      <c r="P32" s="99"/>
      <c r="Q32" s="79" t="str">
        <f t="shared" si="33"/>
        <v>mpirun --oversubscribe -np 64 /home/anthony.kostalvazque/clgrp-1.3_OLD/clgrp 805306368 512 7 24 h7mod24/h7mod24. /tmp/Class_Number_Tabulation</v>
      </c>
      <c r="R32" s="15">
        <f t="shared" si="29"/>
        <v>4</v>
      </c>
      <c r="S32" s="15"/>
      <c r="T32" s="1"/>
      <c r="U32" s="16">
        <f t="shared" si="30"/>
        <v>33554432</v>
      </c>
      <c r="V32">
        <f xml:space="preserve"> POWER(2,5)</f>
        <v>32</v>
      </c>
      <c r="W32">
        <f t="shared" si="31"/>
        <v>389776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  <c r="BJ32" t="str">
        <f xml:space="preserve"> "rm -r " &amp;D12</f>
        <v>rm -r /tmp/Class_Number_Tabulation</v>
      </c>
    </row>
    <row r="33" spans="9:62" ht="15" customHeight="1">
      <c r="I33" s="1"/>
      <c r="J33" s="11" t="str">
        <f t="shared" si="27"/>
        <v>h7mod24</v>
      </c>
      <c r="K33" s="12">
        <v>7</v>
      </c>
      <c r="L33" s="12">
        <v>24</v>
      </c>
      <c r="M33" s="13">
        <f t="shared" si="28"/>
        <v>3221225472</v>
      </c>
      <c r="N33" s="99" t="str">
        <f t="shared" si="32"/>
        <v>/home/anthony.kostalvazque/polymult-1.4/polymult 134217728 1024 64 853154 h7mod24. /tmp/Class_Number_Tabulation/h7mod24 1 0 1 1 1 1 0 1 1 3 1 0 1 1 1 1 0 4 1 3 1 0 4 0 1 2 1 4 2 3 1 0 4 1 1</v>
      </c>
      <c r="O33" s="99"/>
      <c r="P33" s="99"/>
      <c r="Q33" s="79" t="str">
        <f t="shared" si="33"/>
        <v>mpirun --oversubscribe -np 64 /home/anthony.kostalvazque/clgrp-1.3_OLD/clgrp 3221225472 1024 7 24 h7mod24/h7mod24. /tmp/Class_Number_Tabulation</v>
      </c>
      <c r="R33" s="15">
        <f t="shared" si="29"/>
        <v>4</v>
      </c>
      <c r="S33" s="15"/>
      <c r="T33" s="1"/>
      <c r="U33" s="16">
        <f t="shared" si="30"/>
        <v>134217728</v>
      </c>
      <c r="V33">
        <f xml:space="preserve"> POWER(2,6)</f>
        <v>64</v>
      </c>
      <c r="W33">
        <f t="shared" si="31"/>
        <v>853154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  <c r="BJ33" t="str">
        <f xml:space="preserve"> "cp -R /home/anthony.kostalvazque/Class_Number_Tabulation /tmp"</f>
        <v>cp -R /home/anthony.kostalvazque/Class_Number_Tabulation /tmp</v>
      </c>
    </row>
    <row r="34" spans="9:62" ht="15" customHeight="1">
      <c r="I34" s="1"/>
      <c r="J34" s="11" t="str">
        <f t="shared" si="27"/>
        <v>h7mod24</v>
      </c>
      <c r="K34" s="12">
        <v>7</v>
      </c>
      <c r="L34" s="12">
        <v>24</v>
      </c>
      <c r="M34" s="13">
        <f t="shared" si="28"/>
        <v>12884901888</v>
      </c>
      <c r="N34" s="99" t="str">
        <f t="shared" si="32"/>
        <v>/home/anthony.kostalvazque/polymult-1.4/polymult 536870912 2048 128 1868048 h7mod24. /tmp/Class_Number_Tabulation/h7mod24 1 0 1 1 1 1 0 1 1 3 1 0 1 1 1 1 0 4 1 3 1 0 4 0 1 2 1 4 2 3 1 0 4 1 1</v>
      </c>
      <c r="O34" s="99"/>
      <c r="P34" s="99"/>
      <c r="Q34" s="79" t="str">
        <f t="shared" si="33"/>
        <v>mpirun --oversubscribe -np 64 /home/anthony.kostalvazque/clgrp-1.3_OLD/clgrp 12884901888 2048 7 24 h7mod24/h7mod24. /tmp/Class_Number_Tabulation</v>
      </c>
      <c r="R34" s="15">
        <f t="shared" si="29"/>
        <v>4</v>
      </c>
      <c r="S34" s="15"/>
      <c r="T34" s="1"/>
      <c r="U34" s="16">
        <f t="shared" si="30"/>
        <v>536870912</v>
      </c>
      <c r="V34">
        <f xml:space="preserve"> POWER(2,7)</f>
        <v>128</v>
      </c>
      <c r="W34">
        <f t="shared" si="31"/>
        <v>1868048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  <c r="BJ34" t="str">
        <f xml:space="preserve"> "cp -R /tmp/Class_Number_Tabulation /home/anthony.kostalvazque"</f>
        <v>cp -R /tmp/Class_Number_Tabulation /home/anthony.kostalvazque</v>
      </c>
    </row>
    <row r="35" spans="9:62" ht="15" customHeight="1">
      <c r="I35" s="1"/>
      <c r="J35" s="11" t="str">
        <f t="shared" si="27"/>
        <v>h7mod24</v>
      </c>
      <c r="K35" s="12">
        <v>7</v>
      </c>
      <c r="L35" s="12">
        <v>24</v>
      </c>
      <c r="M35" s="13">
        <f t="shared" si="28"/>
        <v>51539607552</v>
      </c>
      <c r="N35" s="99" t="str">
        <f t="shared" si="32"/>
        <v>/home/anthony.kostalvazque/polymult-1.4/polymult 2147483648 4096 256 4009464 h7mod24. /tmp/Class_Number_Tabulation/h7mod24 1 0 1 1 1 1 0 1 1 3 1 0 1 1 1 1 0 4 1 3 1 0 4 0 1 2 1 4 2 3 1 0 4 1 1</v>
      </c>
      <c r="O35" s="99"/>
      <c r="P35" s="99"/>
      <c r="Q35" s="79" t="str">
        <f t="shared" si="33"/>
        <v>mpirun --oversubscribe -np 64 /home/anthony.kostalvazque/clgrp-1.3_OLD/clgrp 51539607552 4096 7 24 h7mod24/h7mod24. /tmp/Class_Number_Tabulation</v>
      </c>
      <c r="R35" s="15">
        <f t="shared" si="29"/>
        <v>4</v>
      </c>
      <c r="S35" s="15"/>
      <c r="T35" s="1"/>
      <c r="U35" s="16">
        <f t="shared" si="30"/>
        <v>2147483648</v>
      </c>
      <c r="V35">
        <f xml:space="preserve"> POWER(2,8)</f>
        <v>256</v>
      </c>
      <c r="W35">
        <f t="shared" si="31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  <c r="BJ35" t="s">
        <v>152</v>
      </c>
    </row>
    <row r="36" spans="9:62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2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1"/>
    </row>
    <row r="38" spans="9:62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7" t="s">
        <v>16</v>
      </c>
      <c r="S38" s="77"/>
      <c r="T38" s="1"/>
      <c r="U38" s="8" t="s">
        <v>59</v>
      </c>
      <c r="V38" s="78" t="s">
        <v>18</v>
      </c>
      <c r="W38" s="78" t="s">
        <v>19</v>
      </c>
      <c r="X38" s="78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1"/>
    </row>
    <row r="39" spans="9:62" ht="15" customHeight="1">
      <c r="I39" s="1"/>
      <c r="J39" s="11" t="str">
        <f t="shared" ref="J39:J44" si="34" xml:space="preserve"> "h" &amp;K39 &amp; "mod" &amp;L39</f>
        <v>h15mod24</v>
      </c>
      <c r="K39" s="12">
        <v>15</v>
      </c>
      <c r="L39" s="12">
        <v>24</v>
      </c>
      <c r="M39" s="13">
        <f t="shared" ref="M39:M44" si="35" xml:space="preserve"> A4</f>
        <v>50331648</v>
      </c>
      <c r="N39" s="144" t="str">
        <f xml:space="preserve">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/home/anthony.kostalvazque/polymult-1.4/polymult 2097152 128 8 80315 h15mod24. /tmp/Class_Number_Tabulation/h15mod24 1 0 1 1 1 1 0 3 1 1 1 0 1 1 1 1 1 12 1 1 1 0 4 0 1 1 0 12 0 1 1 0 4 1 1</v>
      </c>
      <c r="O39" s="145"/>
      <c r="P39" s="146"/>
      <c r="Q39" s="79" t="str">
        <f xml:space="preserve"> "mpirun --oversubscribe -np " &amp; E12 &amp; H12 &amp;M39 &amp;" " &amp;F12 &amp;" " &amp;K39 &amp;" " &amp;L39 &amp;" " &amp;J39 &amp; "/" &amp;J39 &amp;". " &amp;D$12</f>
        <v>mpirun --oversubscribe -np 64 /home/anthony.kostalvazque/clgrp-1.3_OLD/clgrp 50331648 128 15 24 h15mod24/h15mod24. /tmp/Class_Number_Tabulation</v>
      </c>
      <c r="R39" s="15">
        <f t="shared" ref="R39:R44" si="36" xml:space="preserve"> (U39 / (F12*V39))/512</f>
        <v>4</v>
      </c>
      <c r="S39" s="15"/>
      <c r="T39" s="1"/>
      <c r="U39" s="16">
        <f t="shared" ref="U39:U44" si="37" xml:space="preserve"> M39 / 24</f>
        <v>2097152</v>
      </c>
      <c r="V39">
        <f xml:space="preserve"> POWER(2,3)</f>
        <v>8</v>
      </c>
      <c r="W39">
        <f t="shared" ref="W39:W44" si="38" xml:space="preserve"> FLOOR(((F4)*(1/PI())*(SQRT(M39))*(($G$7*LN(M39))+($H$7))),1)</f>
        <v>80315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2">
      <c r="I40" s="1"/>
      <c r="J40" s="11" t="str">
        <f t="shared" si="34"/>
        <v>h15mod24</v>
      </c>
      <c r="K40" s="12">
        <v>15</v>
      </c>
      <c r="L40" s="12">
        <v>24</v>
      </c>
      <c r="M40" s="13">
        <f t="shared" si="35"/>
        <v>201326592</v>
      </c>
      <c r="N40" s="144" t="str">
        <f t="shared" ref="N40:N44" si="39" xml:space="preserve"> G13 &amp; U40 &amp;" " &amp;F13 &amp;" " &amp; V40 &amp;" " &amp; W40 &amp;" " &amp; J40 &amp;". " &amp; D13 &amp; "/" &amp; J40 &amp;" " &amp; $Z$40&amp;" " &amp;  $AA$40&amp;" " &amp;  $AB$40&amp;" " &amp;  $AC$40&amp;" " &amp;  $AD$40&amp;" " &amp;  $AE$40&amp;" " &amp;  $AF$40</f>
        <v>/home/anthony.kostalvazque/polymult-1.4/polymult 8388608 256 16 178000 h15mod24. /tmp/Class_Number_Tabulation/h15mod24 1 0 1 1 1 1 0 3 1 1 1 0 1 1 1 1 1 12 1 1 1 0 4 0 1 1 0 12 0 1 1 0 4 1 1</v>
      </c>
      <c r="O40" s="145"/>
      <c r="P40" s="146"/>
      <c r="Q40" s="79" t="str">
        <f t="shared" ref="Q40:Q71" si="40" xml:space="preserve"> "mpirun --oversubscribe -np " &amp; E13 &amp; H13 &amp;M40 &amp;" " &amp;F13 &amp;" " &amp;K40 &amp;" " &amp;L40 &amp;" " &amp;J40 &amp; "/" &amp;J40 &amp;". " &amp;D$12</f>
        <v>mpirun --oversubscribe -np 64 /home/anthony.kostalvazque/clgrp-1.3_OLD/clgrp 201326592 256 15 24 h15mod24/h15mod24. /tmp/Class_Number_Tabulation</v>
      </c>
      <c r="R40" s="15">
        <f t="shared" si="36"/>
        <v>4</v>
      </c>
      <c r="S40" s="15"/>
      <c r="T40" s="1"/>
      <c r="U40" s="16">
        <f t="shared" si="37"/>
        <v>8388608</v>
      </c>
      <c r="V40">
        <f xml:space="preserve"> POWER(2,4)</f>
        <v>16</v>
      </c>
      <c r="W40">
        <f t="shared" si="38"/>
        <v>178000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2">
      <c r="I41" s="1"/>
      <c r="J41" s="11" t="str">
        <f t="shared" si="34"/>
        <v>h15mod24</v>
      </c>
      <c r="K41" s="12">
        <v>15</v>
      </c>
      <c r="L41" s="12">
        <v>24</v>
      </c>
      <c r="M41" s="13">
        <f t="shared" si="35"/>
        <v>805306368</v>
      </c>
      <c r="N41" s="144" t="str">
        <f t="shared" si="39"/>
        <v>/home/anthony.kostalvazque/polymult-1.4/polymult 33554432 512 32 389776 h15mod24. /tmp/Class_Number_Tabulation/h15mod24 1 0 1 1 1 1 0 3 1 1 1 0 1 1 1 1 1 12 1 1 1 0 4 0 1 1 0 12 0 1 1 0 4 1 1</v>
      </c>
      <c r="O41" s="145"/>
      <c r="P41" s="146"/>
      <c r="Q41" s="79" t="str">
        <f t="shared" si="40"/>
        <v>mpirun --oversubscribe -np 64 /home/anthony.kostalvazque/clgrp-1.3_OLD/clgrp 805306368 512 15 24 h15mod24/h15mod24. /tmp/Class_Number_Tabulation</v>
      </c>
      <c r="R41" s="15">
        <f t="shared" si="36"/>
        <v>4</v>
      </c>
      <c r="S41" s="15"/>
      <c r="T41" s="1"/>
      <c r="U41" s="16">
        <f t="shared" si="37"/>
        <v>33554432</v>
      </c>
      <c r="V41">
        <f xml:space="preserve"> POWER(2,5)</f>
        <v>32</v>
      </c>
      <c r="W41">
        <f t="shared" si="38"/>
        <v>389776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2">
      <c r="I42" s="1"/>
      <c r="J42" s="11" t="str">
        <f t="shared" si="34"/>
        <v>h15mod24</v>
      </c>
      <c r="K42" s="12">
        <v>15</v>
      </c>
      <c r="L42" s="12">
        <v>24</v>
      </c>
      <c r="M42" s="13">
        <f t="shared" si="35"/>
        <v>3221225472</v>
      </c>
      <c r="N42" s="144" t="str">
        <f t="shared" si="39"/>
        <v>/home/anthony.kostalvazque/polymult-1.4/polymult 134217728 1024 64 853154 h15mod24. /tmp/Class_Number_Tabulation/h15mod24 1 0 1 1 1 1 0 3 1 1 1 0 1 1 1 1 1 12 1 1 1 0 4 0 1 1 0 12 0 1 1 0 4 1 1</v>
      </c>
      <c r="O42" s="145"/>
      <c r="P42" s="146"/>
      <c r="Q42" s="79" t="str">
        <f t="shared" si="40"/>
        <v>mpirun --oversubscribe -np 64 /home/anthony.kostalvazque/clgrp-1.3_OLD/clgrp 3221225472 1024 15 24 h15mod24/h15mod24. /tmp/Class_Number_Tabulation</v>
      </c>
      <c r="R42" s="15">
        <f t="shared" si="36"/>
        <v>4</v>
      </c>
      <c r="S42" s="15"/>
      <c r="T42" s="1"/>
      <c r="U42" s="16">
        <f t="shared" si="37"/>
        <v>134217728</v>
      </c>
      <c r="V42">
        <f xml:space="preserve"> POWER(2,6)</f>
        <v>64</v>
      </c>
      <c r="W42">
        <f t="shared" si="38"/>
        <v>853154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2">
      <c r="I43" s="1"/>
      <c r="J43" s="11" t="str">
        <f t="shared" si="34"/>
        <v>h15mod24</v>
      </c>
      <c r="K43" s="12">
        <v>15</v>
      </c>
      <c r="L43" s="12">
        <v>24</v>
      </c>
      <c r="M43" s="13">
        <f t="shared" si="35"/>
        <v>12884901888</v>
      </c>
      <c r="N43" s="144" t="str">
        <f t="shared" si="39"/>
        <v>/home/anthony.kostalvazque/polymult-1.4/polymult 536870912 2048 128 1868048 h15mod24. /tmp/Class_Number_Tabulation/h15mod24 1 0 1 1 1 1 0 3 1 1 1 0 1 1 1 1 1 12 1 1 1 0 4 0 1 1 0 12 0 1 1 0 4 1 1</v>
      </c>
      <c r="O43" s="145"/>
      <c r="P43" s="146"/>
      <c r="Q43" s="79" t="str">
        <f t="shared" si="40"/>
        <v>mpirun --oversubscribe -np 64 /home/anthony.kostalvazque/clgrp-1.3_OLD/clgrp 12884901888 2048 15 24 h15mod24/h15mod24. /tmp/Class_Number_Tabulation</v>
      </c>
      <c r="R43" s="15">
        <f t="shared" si="36"/>
        <v>4</v>
      </c>
      <c r="S43" s="15"/>
      <c r="T43" s="1"/>
      <c r="U43" s="16">
        <f t="shared" si="37"/>
        <v>536870912</v>
      </c>
      <c r="V43">
        <f xml:space="preserve"> POWER(2,7)</f>
        <v>128</v>
      </c>
      <c r="W43">
        <f t="shared" si="38"/>
        <v>1868048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2">
      <c r="I44" s="1"/>
      <c r="J44" s="11" t="str">
        <f t="shared" si="34"/>
        <v>h15mod24</v>
      </c>
      <c r="K44" s="12">
        <v>15</v>
      </c>
      <c r="L44" s="12">
        <v>24</v>
      </c>
      <c r="M44" s="13">
        <f t="shared" si="35"/>
        <v>51539607552</v>
      </c>
      <c r="N44" s="144" t="str">
        <f t="shared" si="39"/>
        <v>/home/anthony.kostalvazque/polymult-1.4/polymult 2147483648 4096 256 4009464 h15mod24. /tmp/Class_Number_Tabulation/h15mod24 1 0 1 1 1 1 0 3 1 1 1 0 1 1 1 1 1 12 1 1 1 0 4 0 1 1 0 12 0 1 1 0 4 1 1</v>
      </c>
      <c r="O44" s="145"/>
      <c r="P44" s="146"/>
      <c r="Q44" s="79" t="str">
        <f t="shared" si="40"/>
        <v>mpirun --oversubscribe -np 64 /home/anthony.kostalvazque/clgrp-1.3_OLD/clgrp 51539607552 4096 15 24 h15mod24/h15mod24. /tmp/Class_Number_Tabulation</v>
      </c>
      <c r="R44" s="15">
        <f t="shared" si="36"/>
        <v>4</v>
      </c>
      <c r="S44" s="15"/>
      <c r="T44" s="1"/>
      <c r="U44" s="16">
        <f t="shared" si="37"/>
        <v>2147483648</v>
      </c>
      <c r="V44">
        <f xml:space="preserve"> POWER(2,8)</f>
        <v>256</v>
      </c>
      <c r="W44">
        <f t="shared" si="38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2" ht="15" hidden="1" customHeight="1">
      <c r="I45" s="1"/>
      <c r="J45" s="1"/>
      <c r="K45" s="1"/>
      <c r="L45" s="1"/>
      <c r="M45" s="22"/>
      <c r="N45" s="1"/>
      <c r="O45" s="1"/>
      <c r="P45" s="1"/>
      <c r="Q45" s="79" t="str">
        <f t="shared" si="40"/>
        <v>mpirun --oversubscribe -np     /. /tmp/Class_Number_Tabulation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2" ht="28.5" hidden="1" customHeight="1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40"/>
        <v>mpirun --oversubscribe -np |Δ|  [a] |Δ| [m] Modulus [Folder]/[Folder]. /tmp/Class_Number_Tabulation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1"/>
    </row>
    <row r="47" spans="9:62" ht="15" hidden="1" customHeight="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40"/>
        <v>mpirun --oversubscribe -np     /. /tmp/Class_Number_Tabulation</v>
      </c>
      <c r="R47" s="77" t="s">
        <v>16</v>
      </c>
      <c r="S47" s="77"/>
      <c r="T47" s="1"/>
      <c r="U47" s="8" t="s">
        <v>72</v>
      </c>
      <c r="V47" s="78" t="s">
        <v>18</v>
      </c>
      <c r="W47" s="78" t="s">
        <v>19</v>
      </c>
      <c r="X47" s="78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1"/>
    </row>
    <row r="48" spans="9:62" ht="15" hidden="1" customHeight="1">
      <c r="I48" s="1"/>
      <c r="J48" s="11" t="str">
        <f t="shared" ref="J48:J53" si="41" xml:space="preserve"> "h" &amp;K48 &amp; "mod" &amp;L48</f>
        <v>h23mod120</v>
      </c>
      <c r="K48" s="12">
        <v>23</v>
      </c>
      <c r="L48" s="12">
        <v>120</v>
      </c>
      <c r="M48" s="13">
        <f t="shared" ref="M48:M53" si="42" xml:space="preserve"> A4</f>
        <v>50331648</v>
      </c>
      <c r="N48" s="33" t="str">
        <f t="shared" ref="N48:N53" si="43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419430.4 128 2 80315 h23mod120PART1. /tmp/Class_Number_Tabulation/h23mod120 1 0 1 1 3 2 0 2 2 15 1 0 2 1 3 1 1 2 8 15 1 0 2 1 3 1 1 2 7 15 1 0 2 2 3 1 3 2 13 15 1 0 2 2 3 1 3 2 12 15 1 0 6 1 1 1 0 2 3 15 1 0 6 0 1 </v>
      </c>
      <c r="O48" s="34" t="str">
        <f t="shared" ref="O48:O53" si="44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419430.4 128 2 80315 h23mod120PART2. /tmp/Class_Number_Tabulation/h23mod120 1 0 3 1 1 2 1 2 2 15 1 0 6 1 1 2 2 2 8 15 1 0 6 1 1 1 1 2 7 15 1 0 6 0 1 1 3 2 13 15 1 0 6 0 1 </v>
      </c>
      <c r="P48" s="79" t="str">
        <f t="shared" ref="P48:P53" si="45" xml:space="preserve"> "./polyadd " &amp; D12 &amp; " " &amp;K48&amp; " " &amp;L48</f>
        <v>./polyadd /tmp/Class_Number_Tabulation 23 120</v>
      </c>
      <c r="Q48" s="79" t="str">
        <f t="shared" si="40"/>
        <v>mpirun --oversubscribe -np 50331648  23 120 h23mod120/h23mod120. /tmp/Class_Number_Tabulation</v>
      </c>
      <c r="R48" s="15">
        <f t="shared" ref="R48:R53" si="46" xml:space="preserve"> (U48 / (F12*V48))/512</f>
        <v>3.2</v>
      </c>
      <c r="S48" s="15"/>
      <c r="T48" s="1"/>
      <c r="U48" s="16">
        <f t="shared" ref="U48:U53" si="47" xml:space="preserve"> M48 / 120</f>
        <v>419430.40000000002</v>
      </c>
      <c r="V48">
        <f xml:space="preserve"> POWER(2,1)</f>
        <v>2</v>
      </c>
      <c r="W48">
        <f t="shared" ref="W48:W53" si="48" xml:space="preserve"> FLOOR(((F4)*(1/PI())*(SQRT(M48))*(($G$7*LN(M48))+($H$7))),1)</f>
        <v>80315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 ht="15" hidden="1" customHeight="1">
      <c r="I49" s="1"/>
      <c r="J49" s="11" t="str">
        <f t="shared" si="41"/>
        <v>h23mod120</v>
      </c>
      <c r="K49" s="12">
        <v>23</v>
      </c>
      <c r="L49" s="12">
        <v>120</v>
      </c>
      <c r="M49" s="13">
        <f t="shared" si="42"/>
        <v>201326592</v>
      </c>
      <c r="N49" s="33" t="str">
        <f t="shared" si="43"/>
        <v xml:space="preserve">./polymult 1677721.6 256 4 178000 h23mod120PART1. /tmp/Class_Number_Tabulation/h23mod120 1 0 1 1 3 2 0 2 2 15 1 0 2 1 3 1 1 2 8 15 1 0 2 1 3 1 1 2 7 15 1 0 2 2 3 1 3 2 13 15 1 0 2 2 3 1 3 2 12 15 1 0 6 1 1 1 0 2 3 15 1 0 6 0 1 </v>
      </c>
      <c r="O49" s="34" t="str">
        <f t="shared" si="44"/>
        <v xml:space="preserve">./polymult 1677721.6 256 4 178000 h23mod120PART2. /tmp/Class_Number_Tabulation/h23mod120 1 0 3 1 1 2 1 2 2 15 1 0 6 1 1 2 2 2 8 15 1 0 6 1 1 1 1 2 7 15 1 0 6 0 1 1 3 2 13 15 1 0 6 0 1 </v>
      </c>
      <c r="P49" s="79" t="str">
        <f t="shared" si="45"/>
        <v>./polyadd /tmp/Class_Number_Tabulation 23 120</v>
      </c>
      <c r="Q49" s="79" t="str">
        <f t="shared" si="40"/>
        <v>mpirun --oversubscribe -np 201326592  23 120 h23mod120/h23mod120. /tmp/Class_Number_Tabulation</v>
      </c>
      <c r="R49" s="15">
        <f t="shared" si="46"/>
        <v>3.2</v>
      </c>
      <c r="S49" s="15"/>
      <c r="T49" s="1"/>
      <c r="U49" s="16">
        <f t="shared" si="47"/>
        <v>1677721.6000000001</v>
      </c>
      <c r="V49">
        <f xml:space="preserve"> POWER(2,2)</f>
        <v>4</v>
      </c>
      <c r="W49">
        <f t="shared" si="48"/>
        <v>178000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 ht="15" hidden="1" customHeight="1">
      <c r="I50" s="1"/>
      <c r="J50" s="11" t="str">
        <f t="shared" si="41"/>
        <v>h23mod120</v>
      </c>
      <c r="K50" s="12">
        <v>23</v>
      </c>
      <c r="L50" s="12">
        <v>120</v>
      </c>
      <c r="M50" s="13">
        <f t="shared" si="42"/>
        <v>805306368</v>
      </c>
      <c r="N50" s="33" t="str">
        <f t="shared" si="43"/>
        <v xml:space="preserve">./polymult 6710886.4 512 4 389776 h23mod120PART1. /tmp/Class_Number_Tabulation/h23mod120 1 0 1 1 3 2 0 2 2 15 1 0 2 1 3 1 1 2 8 15 1 0 2 1 3 1 1 2 7 15 1 0 2 2 3 1 3 2 13 15 1 0 2 2 3 1 3 2 12 15 1 0 6 1 1 1 0 2 3 15 1 0 6 0 1 </v>
      </c>
      <c r="O50" s="34" t="str">
        <f t="shared" si="44"/>
        <v xml:space="preserve">./polymult 6710886.4 512 4 389776 h23mod120PART2. /tmp/Class_Number_Tabulation/h23mod120 1 0 3 1 1 2 1 2 2 15 1 0 6 1 1 2 2 2 8 15 1 0 6 1 1 1 1 2 7 15 1 0 6 0 1 1 3 2 13 15 1 0 6 0 1 </v>
      </c>
      <c r="P50" s="79" t="str">
        <f t="shared" si="45"/>
        <v>./polyadd /tmp/Class_Number_Tabulation 23 120</v>
      </c>
      <c r="Q50" s="79" t="str">
        <f t="shared" si="40"/>
        <v>mpirun --oversubscribe -np 805306368  23 120 h23mod120/h23mod120. /tmp/Class_Number_Tabulation</v>
      </c>
      <c r="R50" s="15">
        <f t="shared" si="46"/>
        <v>6.4</v>
      </c>
      <c r="S50" s="15"/>
      <c r="T50" s="1"/>
      <c r="U50" s="16">
        <f t="shared" si="47"/>
        <v>6710886.4000000004</v>
      </c>
      <c r="V50">
        <f xml:space="preserve"> POWER(2,2)</f>
        <v>4</v>
      </c>
      <c r="W50">
        <f t="shared" si="48"/>
        <v>389776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 ht="15" hidden="1" customHeight="1">
      <c r="I51" s="1"/>
      <c r="J51" s="11" t="str">
        <f t="shared" si="41"/>
        <v>h23mod120</v>
      </c>
      <c r="K51" s="12">
        <v>23</v>
      </c>
      <c r="L51" s="12">
        <v>120</v>
      </c>
      <c r="M51" s="13">
        <f t="shared" si="42"/>
        <v>3221225472</v>
      </c>
      <c r="N51" s="33" t="str">
        <f t="shared" si="43"/>
        <v xml:space="preserve">./polymult 26843545.6 1024 8 853154 h23mod120PART1. /tmp/Class_Number_Tabulation/h23mod120 1 0 1 1 3 2 0 2 2 15 1 0 2 1 3 1 1 2 8 15 1 0 2 1 3 1 1 2 7 15 1 0 2 2 3 1 3 2 13 15 1 0 2 2 3 1 3 2 12 15 1 0 6 1 1 1 0 2 3 15 1 0 6 0 1 </v>
      </c>
      <c r="O51" s="34" t="str">
        <f t="shared" si="44"/>
        <v xml:space="preserve">./polymult 26843545.6 1024 8 853154 h23mod120PART2. /tmp/Class_Number_Tabulation/h23mod120 1 0 3 1 1 2 1 2 2 15 1 0 6 1 1 2 2 2 8 15 1 0 6 1 1 1 1 2 7 15 1 0 6 0 1 1 3 2 13 15 1 0 6 0 1 </v>
      </c>
      <c r="P51" s="79" t="str">
        <f t="shared" si="45"/>
        <v>./polyadd /tmp/Class_Number_Tabulation 23 120</v>
      </c>
      <c r="Q51" s="79" t="str">
        <f t="shared" si="40"/>
        <v>mpirun --oversubscribe -np 3221225472  23 120 h23mod120/h23mod120. /tmp/Class_Number_Tabulation</v>
      </c>
      <c r="R51" s="15">
        <f t="shared" si="46"/>
        <v>6.4</v>
      </c>
      <c r="S51" s="15"/>
      <c r="T51" s="1"/>
      <c r="U51" s="16">
        <f t="shared" si="47"/>
        <v>26843545.600000001</v>
      </c>
      <c r="V51">
        <f xml:space="preserve"> POWER(2,3)</f>
        <v>8</v>
      </c>
      <c r="W51">
        <f t="shared" si="48"/>
        <v>853154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 ht="15" hidden="1" customHeight="1">
      <c r="I52" s="1"/>
      <c r="J52" s="11" t="str">
        <f t="shared" si="41"/>
        <v>h23mod120</v>
      </c>
      <c r="K52" s="12">
        <v>23</v>
      </c>
      <c r="L52" s="12">
        <v>120</v>
      </c>
      <c r="M52" s="13">
        <f t="shared" si="42"/>
        <v>12884901888</v>
      </c>
      <c r="N52" s="33" t="str">
        <f t="shared" si="43"/>
        <v xml:space="preserve">./polymult 107374182.4 2048 16 1868048 h23mod120PART1. /tmp/Class_Number_Tabulation/h23mod120 1 0 1 1 3 2 0 2 2 15 1 0 2 1 3 1 1 2 8 15 1 0 2 1 3 1 1 2 7 15 1 0 2 2 3 1 3 2 13 15 1 0 2 2 3 1 3 2 12 15 1 0 6 1 1 1 0 2 3 15 1 0 6 0 1 </v>
      </c>
      <c r="O52" s="34" t="str">
        <f t="shared" si="44"/>
        <v xml:space="preserve">./polymult 107374182.4 2048 16 1868048 h23mod120PART2. /tmp/Class_Number_Tabulation/h23mod120 1 0 3 1 1 2 1 2 2 15 1 0 6 1 1 2 2 2 8 15 1 0 6 1 1 1 1 2 7 15 1 0 6 0 1 1 3 2 13 15 1 0 6 0 1 </v>
      </c>
      <c r="P52" s="79" t="str">
        <f t="shared" si="45"/>
        <v>./polyadd /tmp/Class_Number_Tabulation 23 120</v>
      </c>
      <c r="Q52" s="79" t="str">
        <f t="shared" si="40"/>
        <v>mpirun --oversubscribe -np 12884901888  23 120 h23mod120/h23mod120. /tmp/Class_Number_Tabulation</v>
      </c>
      <c r="R52" s="15">
        <f t="shared" si="46"/>
        <v>6.4</v>
      </c>
      <c r="S52" s="15"/>
      <c r="T52" s="1"/>
      <c r="U52" s="16">
        <f t="shared" si="47"/>
        <v>107374182.40000001</v>
      </c>
      <c r="V52">
        <f xml:space="preserve"> POWER(2,4)</f>
        <v>16</v>
      </c>
      <c r="W52">
        <f t="shared" si="48"/>
        <v>1868048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 ht="15" hidden="1" customHeight="1">
      <c r="I53" s="1"/>
      <c r="J53" s="11" t="str">
        <f t="shared" si="41"/>
        <v>h23mod120</v>
      </c>
      <c r="K53" s="12">
        <v>23</v>
      </c>
      <c r="L53" s="12">
        <v>120</v>
      </c>
      <c r="M53" s="13">
        <f t="shared" si="42"/>
        <v>51539607552</v>
      </c>
      <c r="N53" s="33" t="str">
        <f t="shared" si="43"/>
        <v xml:space="preserve">./polymult 429496729.6 4096 16384 4009464 h23mod120PART1. /tmp/Class_Number_Tabulation/h23mod120 1 0 1 1 3 2 0 2 2 15 1 0 2 1 3 1 1 2 8 15 1 0 2 1 3 1 1 2 7 15 1 0 2 2 3 1 3 2 13 15 1 0 2 2 3 1 3 2 12 15 1 0 6 1 1 1 0 2 3 15 1 0 6 0 1 </v>
      </c>
      <c r="O53" s="34" t="str">
        <f t="shared" si="44"/>
        <v xml:space="preserve">./polymult 429496729.6 4096 16384 4009464 h23mod120PART2. /tmp/Class_Number_Tabulation/h23mod120 1 0 3 1 1 2 1 2 2 15 1 0 6 1 1 2 2 2 8 15 1 0 6 1 1 1 1 2 7 15 1 0 6 0 1 1 3 2 13 15 1 0 6 0 1 </v>
      </c>
      <c r="P53" s="79" t="str">
        <f t="shared" si="45"/>
        <v>./polyadd /tmp/Class_Number_Tabulation 23 120</v>
      </c>
      <c r="Q53" s="79" t="str">
        <f t="shared" si="40"/>
        <v>mpirun --oversubscribe -np 51539607552  23 120 h23mod120/h23mod120. /tmp/Class_Number_Tabulation</v>
      </c>
      <c r="R53" s="15">
        <f t="shared" si="46"/>
        <v>1.2500000000000001E-2</v>
      </c>
      <c r="S53" s="15"/>
      <c r="T53" s="1"/>
      <c r="U53" s="16">
        <f t="shared" si="47"/>
        <v>429496729.60000002</v>
      </c>
      <c r="V53">
        <f xml:space="preserve"> POWER(2,14)</f>
        <v>16384</v>
      </c>
      <c r="W53">
        <f t="shared" si="48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 ht="15" hidden="1" customHeight="1">
      <c r="I54" s="1"/>
      <c r="J54" s="1"/>
      <c r="K54" s="1"/>
      <c r="L54" s="1"/>
      <c r="M54" s="22"/>
      <c r="N54" s="1"/>
      <c r="O54" s="1"/>
      <c r="P54" s="1"/>
      <c r="Q54" s="79" t="str">
        <f t="shared" si="40"/>
        <v>mpirun --oversubscribe -np     /. /tmp/Class_Number_Tabulation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 hidden="1" customHeight="1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40"/>
        <v>mpirun --oversubscribe -np |Δ|  [a] |Δ| [m] Modulus [Folder]/[Folder]. /tmp/Class_Number_Tabulation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1"/>
    </row>
    <row r="56" spans="9:61" ht="15" hidden="1" customHeight="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40"/>
        <v>mpirun --oversubscribe -np     /. /tmp/Class_Number_Tabulation</v>
      </c>
      <c r="R56" s="77" t="s">
        <v>16</v>
      </c>
      <c r="S56" s="77"/>
      <c r="T56" s="1"/>
      <c r="U56" s="8" t="s">
        <v>72</v>
      </c>
      <c r="V56" s="78" t="s">
        <v>18</v>
      </c>
      <c r="W56" s="78" t="s">
        <v>19</v>
      </c>
      <c r="X56" s="78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1"/>
    </row>
    <row r="57" spans="9:61" ht="15" hidden="1" customHeight="1">
      <c r="I57" s="1"/>
      <c r="J57" s="11" t="str">
        <f t="shared" ref="J57:J62" si="49" xml:space="preserve"> "h" &amp;K57 &amp; "mod" &amp;L57</f>
        <v>h47mod120</v>
      </c>
      <c r="K57" s="12">
        <v>47</v>
      </c>
      <c r="L57" s="12">
        <v>120</v>
      </c>
      <c r="M57" s="13">
        <f t="shared" ref="M57:M62" si="50" xml:space="preserve"> A4</f>
        <v>50331648</v>
      </c>
      <c r="N57" s="33" t="str">
        <f t="shared" ref="N57:N62" si="51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419430.4 128 2 80315 h47mod120PART1. /tmp/Class_Number_Tabulation/h47mod120 1 0 1 1 3 2 1 2 4 15 1 0 2 1 3 2 3 2 14 15 1 0 2 1 3 2 0 2 1 15 1 0 2 2 3 2 2 2 11 15 1 0 2 2 3 2 1 2 6 15 1 0 6 1 1 1 1 2 9 15 1 0 6 0 1</v>
      </c>
      <c r="O57" s="34" t="str">
        <f t="shared" ref="O57:O62" si="52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419430.4 128 2 80315 h47mod120PART2. /tmp/Class_Number_Tabulation/h47mod120 1 0 3 1 1 4 1 2 4 15 1 0 6 1 1 4 4 2 14 15 1 0 6 1 1 2 0 2 1 15 1 0 6 1 1 2 2 2 11 15 1 0 6 0 1</v>
      </c>
      <c r="P57" s="79" t="str">
        <f t="shared" ref="P57:P62" si="53" xml:space="preserve"> "./polyadd " &amp; D12 &amp; " " &amp;K57&amp; " " &amp;L57</f>
        <v>./polyadd /tmp/Class_Number_Tabulation 47 120</v>
      </c>
      <c r="Q57" s="79" t="str">
        <f t="shared" si="40"/>
        <v>mpirun --oversubscribe -np 50331648  47 120 h47mod120/h47mod120. /tmp/Class_Number_Tabulation</v>
      </c>
      <c r="R57" s="15">
        <f t="shared" ref="R57:R62" si="54" xml:space="preserve"> (U57 / (F12*V57))/512</f>
        <v>3.2</v>
      </c>
      <c r="S57" s="15"/>
      <c r="T57" s="1"/>
      <c r="U57" s="16">
        <f t="shared" ref="U57:U62" si="55" xml:space="preserve"> M57 / 120</f>
        <v>419430.40000000002</v>
      </c>
      <c r="V57">
        <f xml:space="preserve"> POWER(2,1)</f>
        <v>2</v>
      </c>
      <c r="W57">
        <f t="shared" ref="W57:W62" si="56" xml:space="preserve"> FLOOR(((F4)*(1/PI())*(SQRT(M57))*(($G$7*LN(M57))+($H$7))),1)</f>
        <v>80315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 ht="15" hidden="1" customHeight="1">
      <c r="I58" s="1"/>
      <c r="J58" s="11" t="str">
        <f t="shared" si="49"/>
        <v>h47mod120</v>
      </c>
      <c r="K58" s="12">
        <v>47</v>
      </c>
      <c r="L58" s="12">
        <v>120</v>
      </c>
      <c r="M58" s="13">
        <f t="shared" si="50"/>
        <v>201326592</v>
      </c>
      <c r="N58" s="33" t="str">
        <f t="shared" si="51"/>
        <v>./polymult 1677721.6 256 4 178000 h47mod120PART1. /tmp/Class_Number_Tabulation/h47mod120 1 0 1 1 3 2 1 2 4 15 1 0 2 1 3 2 3 2 14 15 1 0 2 1 3 2 0 2 1 15 1 0 2 2 3 2 2 2 11 15 1 0 2 2 3 2 1 2 6 15 1 0 6 1 1 1 1 2 9 15 1 0 6 0 1</v>
      </c>
      <c r="O58" s="34" t="str">
        <f t="shared" si="52"/>
        <v>./polymult 1677721.6 256 4 178000 h47mod120PART2. /tmp/Class_Number_Tabulation/h47mod120 1 0 3 1 1 4 1 2 4 15 1 0 6 1 1 4 4 2 14 15 1 0 6 1 1 2 0 2 1 15 1 0 6 1 1 2 2 2 11 15 1 0 6 0 1</v>
      </c>
      <c r="P58" s="79" t="str">
        <f t="shared" si="53"/>
        <v>./polyadd /tmp/Class_Number_Tabulation 47 120</v>
      </c>
      <c r="Q58" s="79" t="str">
        <f t="shared" si="40"/>
        <v>mpirun --oversubscribe -np 201326592  47 120 h47mod120/h47mod120. /tmp/Class_Number_Tabulation</v>
      </c>
      <c r="R58" s="15">
        <f t="shared" si="54"/>
        <v>3.2</v>
      </c>
      <c r="S58" s="15"/>
      <c r="T58" s="1"/>
      <c r="U58" s="16">
        <f t="shared" si="55"/>
        <v>1677721.6000000001</v>
      </c>
      <c r="V58">
        <f xml:space="preserve"> POWER(2,2)</f>
        <v>4</v>
      </c>
      <c r="W58">
        <f t="shared" si="56"/>
        <v>178000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 ht="15" hidden="1" customHeight="1">
      <c r="I59" s="1"/>
      <c r="J59" s="11" t="str">
        <f t="shared" si="49"/>
        <v>h47mod120</v>
      </c>
      <c r="K59" s="12">
        <v>47</v>
      </c>
      <c r="L59" s="12">
        <v>120</v>
      </c>
      <c r="M59" s="13">
        <f t="shared" si="50"/>
        <v>805306368</v>
      </c>
      <c r="N59" s="33" t="str">
        <f t="shared" si="51"/>
        <v>./polymult 6710886.4 512 4 389776 h47mod120PART1. /tmp/Class_Number_Tabulation/h47mod120 1 0 1 1 3 2 1 2 4 15 1 0 2 1 3 2 3 2 14 15 1 0 2 1 3 2 0 2 1 15 1 0 2 2 3 2 2 2 11 15 1 0 2 2 3 2 1 2 6 15 1 0 6 1 1 1 1 2 9 15 1 0 6 0 1</v>
      </c>
      <c r="O59" s="34" t="str">
        <f t="shared" si="52"/>
        <v>./polymult 6710886.4 512 4 389776 h47mod120PART2. /tmp/Class_Number_Tabulation/h47mod120 1 0 3 1 1 4 1 2 4 15 1 0 6 1 1 4 4 2 14 15 1 0 6 1 1 2 0 2 1 15 1 0 6 1 1 2 2 2 11 15 1 0 6 0 1</v>
      </c>
      <c r="P59" s="79" t="str">
        <f t="shared" si="53"/>
        <v>./polyadd /tmp/Class_Number_Tabulation 47 120</v>
      </c>
      <c r="Q59" s="79" t="str">
        <f t="shared" si="40"/>
        <v>mpirun --oversubscribe -np 805306368  47 120 h47mod120/h47mod120. /tmp/Class_Number_Tabulation</v>
      </c>
      <c r="R59" s="15">
        <f t="shared" si="54"/>
        <v>6.4</v>
      </c>
      <c r="S59" s="15"/>
      <c r="T59" s="1"/>
      <c r="U59" s="16">
        <f t="shared" si="55"/>
        <v>6710886.4000000004</v>
      </c>
      <c r="V59">
        <f xml:space="preserve"> POWER(2,2)</f>
        <v>4</v>
      </c>
      <c r="W59">
        <f t="shared" si="56"/>
        <v>389776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 ht="15" hidden="1" customHeight="1">
      <c r="I60" s="1"/>
      <c r="J60" s="11" t="str">
        <f t="shared" si="49"/>
        <v>h47mod120</v>
      </c>
      <c r="K60" s="12">
        <v>47</v>
      </c>
      <c r="L60" s="12">
        <v>120</v>
      </c>
      <c r="M60" s="13">
        <f t="shared" si="50"/>
        <v>3221225472</v>
      </c>
      <c r="N60" s="33" t="str">
        <f t="shared" si="51"/>
        <v>./polymult 26843545.6 1024 8 853154 h47mod120PART1. /tmp/Class_Number_Tabulation/h47mod120 1 0 1 1 3 2 1 2 4 15 1 0 2 1 3 2 3 2 14 15 1 0 2 1 3 2 0 2 1 15 1 0 2 2 3 2 2 2 11 15 1 0 2 2 3 2 1 2 6 15 1 0 6 1 1 1 1 2 9 15 1 0 6 0 1</v>
      </c>
      <c r="O60" s="34" t="str">
        <f t="shared" si="52"/>
        <v>./polymult 26843545.6 1024 8 853154 h47mod120PART2. /tmp/Class_Number_Tabulation/h47mod120 1 0 3 1 1 4 1 2 4 15 1 0 6 1 1 4 4 2 14 15 1 0 6 1 1 2 0 2 1 15 1 0 6 1 1 2 2 2 11 15 1 0 6 0 1</v>
      </c>
      <c r="P60" s="79" t="str">
        <f t="shared" si="53"/>
        <v>./polyadd /tmp/Class_Number_Tabulation 47 120</v>
      </c>
      <c r="Q60" s="79" t="str">
        <f t="shared" si="40"/>
        <v>mpirun --oversubscribe -np 3221225472  47 120 h47mod120/h47mod120. /tmp/Class_Number_Tabulation</v>
      </c>
      <c r="R60" s="15">
        <f t="shared" si="54"/>
        <v>6.4</v>
      </c>
      <c r="S60" s="15"/>
      <c r="T60" s="1"/>
      <c r="U60" s="16">
        <f t="shared" si="55"/>
        <v>26843545.600000001</v>
      </c>
      <c r="V60">
        <f xml:space="preserve"> POWER(2,3)</f>
        <v>8</v>
      </c>
      <c r="W60">
        <f t="shared" si="56"/>
        <v>853154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 ht="15" hidden="1" customHeight="1">
      <c r="I61" s="1"/>
      <c r="J61" s="11" t="str">
        <f t="shared" si="49"/>
        <v>h47mod120</v>
      </c>
      <c r="K61" s="12">
        <v>47</v>
      </c>
      <c r="L61" s="12">
        <v>120</v>
      </c>
      <c r="M61" s="13">
        <f t="shared" si="50"/>
        <v>12884901888</v>
      </c>
      <c r="N61" s="33" t="str">
        <f t="shared" si="51"/>
        <v>./polymult 107374182.4 2048 16 1868048 h47mod120PART1. /tmp/Class_Number_Tabulation/h47mod120 1 0 1 1 3 2 1 2 4 15 1 0 2 1 3 2 3 2 14 15 1 0 2 1 3 2 0 2 1 15 1 0 2 2 3 2 2 2 11 15 1 0 2 2 3 2 1 2 6 15 1 0 6 1 1 1 1 2 9 15 1 0 6 0 1</v>
      </c>
      <c r="O61" s="34" t="str">
        <f t="shared" si="52"/>
        <v>./polymult 107374182.4 2048 16 1868048 h47mod120PART2. /tmp/Class_Number_Tabulation/h47mod120 1 0 3 1 1 4 1 2 4 15 1 0 6 1 1 4 4 2 14 15 1 0 6 1 1 2 0 2 1 15 1 0 6 1 1 2 2 2 11 15 1 0 6 0 1</v>
      </c>
      <c r="P61" s="79" t="str">
        <f t="shared" si="53"/>
        <v>./polyadd /tmp/Class_Number_Tabulation 47 120</v>
      </c>
      <c r="Q61" s="79" t="str">
        <f t="shared" si="40"/>
        <v>mpirun --oversubscribe -np 12884901888  47 120 h47mod120/h47mod120. /tmp/Class_Number_Tabulation</v>
      </c>
      <c r="R61" s="15">
        <f t="shared" si="54"/>
        <v>6.4</v>
      </c>
      <c r="S61" s="15"/>
      <c r="T61" s="1"/>
      <c r="U61" s="16">
        <f t="shared" si="55"/>
        <v>107374182.40000001</v>
      </c>
      <c r="V61">
        <f xml:space="preserve"> POWER(2,4)</f>
        <v>16</v>
      </c>
      <c r="W61">
        <f t="shared" si="56"/>
        <v>1868048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 ht="15" hidden="1" customHeight="1">
      <c r="I62" s="1"/>
      <c r="J62" s="11" t="str">
        <f t="shared" si="49"/>
        <v>h47mod120</v>
      </c>
      <c r="K62" s="12">
        <v>47</v>
      </c>
      <c r="L62" s="12">
        <v>120</v>
      </c>
      <c r="M62" s="13">
        <f t="shared" si="50"/>
        <v>51539607552</v>
      </c>
      <c r="N62" s="33" t="str">
        <f t="shared" si="51"/>
        <v>./polymult 429496729.6 4096 16384 4009464 h47mod120PART1. /tmp/Class_Number_Tabulation/h47mod120 1 0 1 1 3 2 1 2 4 15 1 0 2 1 3 2 3 2 14 15 1 0 2 1 3 2 0 2 1 15 1 0 2 2 3 2 2 2 11 15 1 0 2 2 3 2 1 2 6 15 1 0 6 1 1 1 1 2 9 15 1 0 6 0 1</v>
      </c>
      <c r="O62" s="34" t="str">
        <f t="shared" si="52"/>
        <v>./polymult 429496729.6 4096 16384 4009464 h47mod120PART2. /tmp/Class_Number_Tabulation/h47mod120 1 0 3 1 1 4 1 2 4 15 1 0 6 1 1 4 4 2 14 15 1 0 6 1 1 2 0 2 1 15 1 0 6 1 1 2 2 2 11 15 1 0 6 0 1</v>
      </c>
      <c r="P62" s="79" t="str">
        <f t="shared" si="53"/>
        <v>./polyadd /tmp/Class_Number_Tabulation 47 120</v>
      </c>
      <c r="Q62" s="79" t="str">
        <f t="shared" si="40"/>
        <v>mpirun --oversubscribe -np 51539607552  47 120 h47mod120/h47mod120. /tmp/Class_Number_Tabulation</v>
      </c>
      <c r="R62" s="15">
        <f t="shared" si="54"/>
        <v>1.2500000000000001E-2</v>
      </c>
      <c r="S62" s="15"/>
      <c r="T62" s="1"/>
      <c r="U62" s="16">
        <f t="shared" si="55"/>
        <v>429496729.60000002</v>
      </c>
      <c r="V62">
        <f xml:space="preserve"> POWER(2,14)</f>
        <v>16384</v>
      </c>
      <c r="W62">
        <f t="shared" si="56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 ht="15" hidden="1" customHeight="1">
      <c r="I63" s="1"/>
      <c r="J63" s="1"/>
      <c r="K63" s="1"/>
      <c r="L63" s="1"/>
      <c r="M63" s="22"/>
      <c r="N63" s="1"/>
      <c r="O63" s="1"/>
      <c r="P63" s="1"/>
      <c r="Q63" s="79" t="str">
        <f t="shared" si="40"/>
        <v>mpirun --oversubscribe -np     /. /tmp/Class_Number_Tabulation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 hidden="1" customHeight="1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40"/>
        <v>mpirun --oversubscribe -np |Δ|  [a] |Δ| [m] Modulus [Folder]/[Folder]. /tmp/Class_Number_Tabulation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1"/>
    </row>
    <row r="65" spans="9:61" ht="15" hidden="1" customHeight="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40"/>
        <v>mpirun --oversubscribe -np     /. /tmp/Class_Number_Tabulation</v>
      </c>
      <c r="R65" s="77" t="s">
        <v>16</v>
      </c>
      <c r="S65" s="77"/>
      <c r="T65" s="1"/>
      <c r="U65" s="8" t="s">
        <v>72</v>
      </c>
      <c r="V65" s="78" t="s">
        <v>18</v>
      </c>
      <c r="W65" s="78" t="s">
        <v>19</v>
      </c>
      <c r="X65" s="78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1"/>
    </row>
    <row r="66" spans="9:61" ht="15" hidden="1" customHeight="1">
      <c r="I66" s="1"/>
      <c r="J66" s="11" t="str">
        <f t="shared" ref="J66:J71" si="57" xml:space="preserve"> "h" &amp;K66 &amp; "mod" &amp;L66</f>
        <v>h95mod120</v>
      </c>
      <c r="K66" s="12">
        <v>95</v>
      </c>
      <c r="L66" s="12">
        <v>120</v>
      </c>
      <c r="M66" s="13">
        <f t="shared" ref="M66:M71" si="58" xml:space="preserve"> A4</f>
        <v>50331648</v>
      </c>
      <c r="N66" s="33" t="str">
        <f t="shared" ref="N66:N71" si="59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419430.4 128 2 80315 h95mod120PART1. /tmp/Class_Number_Tabulation/h95mod120 2 0 1 1 3 2 1 2 10 15 1 0 2 1 3 2 0 2 5 15 1 0 2 2 3 1 0 30 0 1 1 0 6 1 1 1 3 30 1 1 1 0 6 0 1</v>
      </c>
      <c r="O66" s="34" t="str">
        <f t="shared" ref="O66:O71" si="60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419430.4 128 2 80315 h95mod120PART2. /tmp/Class_Number_Tabulation/h95mod120 1 0 3 1 1 2 0 2 5 15 1 0 6 0 1 4 2 2 10 15 1 0 6 1 1</v>
      </c>
      <c r="P66" s="79" t="str">
        <f t="shared" ref="P66:P71" si="61" xml:space="preserve"> "./polyadd " &amp; D12 &amp; " " &amp;K66&amp; " " &amp;L66</f>
        <v>./polyadd /tmp/Class_Number_Tabulation 95 120</v>
      </c>
      <c r="Q66" s="79" t="str">
        <f t="shared" si="40"/>
        <v>mpirun --oversubscribe -np 50331648  95 120 h95mod120/h95mod120. /tmp/Class_Number_Tabulation</v>
      </c>
      <c r="R66" s="15">
        <f t="shared" ref="R66:R71" si="62" xml:space="preserve"> (U66 / (F12*V66))/512</f>
        <v>3.2</v>
      </c>
      <c r="S66" s="15"/>
      <c r="T66" s="1"/>
      <c r="U66" s="16">
        <f xml:space="preserve"> M66 / 120</f>
        <v>419430.40000000002</v>
      </c>
      <c r="V66">
        <f xml:space="preserve"> POWER(2,1)</f>
        <v>2</v>
      </c>
      <c r="W66">
        <f t="shared" ref="W66:W71" si="63" xml:space="preserve"> FLOOR(((F4)*(1/PI())*(SQRT(M66))*(($G$7*LN(M66))+($H$7))),1)</f>
        <v>80315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 ht="15" hidden="1" customHeight="1">
      <c r="I67" s="1"/>
      <c r="J67" s="11" t="str">
        <f t="shared" si="57"/>
        <v>h95mod120</v>
      </c>
      <c r="K67" s="12">
        <v>95</v>
      </c>
      <c r="L67" s="12">
        <v>120</v>
      </c>
      <c r="M67" s="13">
        <f t="shared" si="58"/>
        <v>201326592</v>
      </c>
      <c r="N67" s="33" t="str">
        <f t="shared" si="59"/>
        <v>./polymult 1677721.6 256 4 178000 h95mod120PART1. /tmp/Class_Number_Tabulation/h95mod120 2 0 1 1 3 2 1 2 10 15 1 0 2 1 3 2 0 2 5 15 1 0 2 2 3 1 0 30 0 1 1 0 6 1 1 1 3 30 1 1 1 0 6 0 1</v>
      </c>
      <c r="O67" s="34" t="str">
        <f t="shared" si="60"/>
        <v>./polymult 1677721.6 256 4 178000 h95mod120PART2. /tmp/Class_Number_Tabulation/h95mod120 1 0 3 1 1 2 0 2 5 15 1 0 6 0 1 4 2 2 10 15 1 0 6 1 1</v>
      </c>
      <c r="P67" s="79" t="str">
        <f t="shared" si="61"/>
        <v>./polyadd /tmp/Class_Number_Tabulation 95 120</v>
      </c>
      <c r="Q67" s="79" t="str">
        <f t="shared" si="40"/>
        <v>mpirun --oversubscribe -np 201326592  95 120 h95mod120/h95mod120. /tmp/Class_Number_Tabulation</v>
      </c>
      <c r="R67" s="15">
        <f t="shared" si="62"/>
        <v>3.2</v>
      </c>
      <c r="S67" s="15"/>
      <c r="T67" s="1"/>
      <c r="U67" s="16">
        <f xml:space="preserve"> M67 / 120</f>
        <v>1677721.6000000001</v>
      </c>
      <c r="V67">
        <f xml:space="preserve"> POWER(2,2)</f>
        <v>4</v>
      </c>
      <c r="W67">
        <f t="shared" si="63"/>
        <v>178000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 ht="15" hidden="1" customHeight="1">
      <c r="I68" s="1"/>
      <c r="J68" s="11" t="str">
        <f t="shared" si="57"/>
        <v>h95mod120</v>
      </c>
      <c r="K68" s="12">
        <v>95</v>
      </c>
      <c r="L68" s="12">
        <v>120</v>
      </c>
      <c r="M68" s="13">
        <f t="shared" si="58"/>
        <v>805306368</v>
      </c>
      <c r="N68" s="33" t="str">
        <f t="shared" si="59"/>
        <v>./polymult 6710886.4 512 4 389776 h95mod120PART1. /tmp/Class_Number_Tabulation/h95mod120 2 0 1 1 3 2 1 2 10 15 1 0 2 1 3 2 0 2 5 15 1 0 2 2 3 1 0 30 0 1 1 0 6 1 1 1 3 30 1 1 1 0 6 0 1</v>
      </c>
      <c r="O68" s="34" t="str">
        <f t="shared" si="60"/>
        <v>./polymult 6710886.4 512 4 389776 h95mod120PART2. /tmp/Class_Number_Tabulation/h95mod120 1 0 3 1 1 2 0 2 5 15 1 0 6 0 1 4 2 2 10 15 1 0 6 1 1</v>
      </c>
      <c r="P68" s="79" t="str">
        <f t="shared" si="61"/>
        <v>./polyadd /tmp/Class_Number_Tabulation 95 120</v>
      </c>
      <c r="Q68" s="79" t="str">
        <f t="shared" si="40"/>
        <v>mpirun --oversubscribe -np 805306368  95 120 h95mod120/h95mod120. /tmp/Class_Number_Tabulation</v>
      </c>
      <c r="R68" s="15">
        <f t="shared" si="62"/>
        <v>6.4</v>
      </c>
      <c r="S68" s="15"/>
      <c r="T68" s="1"/>
      <c r="U68" s="16">
        <f t="shared" ref="U68:U71" si="64" xml:space="preserve"> M68 / 120</f>
        <v>6710886.4000000004</v>
      </c>
      <c r="V68">
        <f xml:space="preserve"> POWER(2,2)</f>
        <v>4</v>
      </c>
      <c r="W68">
        <f t="shared" si="63"/>
        <v>389776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 ht="15" hidden="1" customHeight="1">
      <c r="I69" s="1"/>
      <c r="J69" s="11" t="str">
        <f t="shared" si="57"/>
        <v>h95mod120</v>
      </c>
      <c r="K69" s="12">
        <v>95</v>
      </c>
      <c r="L69" s="12">
        <v>120</v>
      </c>
      <c r="M69" s="13">
        <f t="shared" si="58"/>
        <v>3221225472</v>
      </c>
      <c r="N69" s="33" t="str">
        <f t="shared" si="59"/>
        <v>./polymult 26843545.6 1024 8 853154 h95mod120PART1. /tmp/Class_Number_Tabulation/h95mod120 2 0 1 1 3 2 1 2 10 15 1 0 2 1 3 2 0 2 5 15 1 0 2 2 3 1 0 30 0 1 1 0 6 1 1 1 3 30 1 1 1 0 6 0 1</v>
      </c>
      <c r="O69" s="34" t="str">
        <f t="shared" si="60"/>
        <v>./polymult 26843545.6 1024 8 853154 h95mod120PART2. /tmp/Class_Number_Tabulation/h95mod120 1 0 3 1 1 2 0 2 5 15 1 0 6 0 1 4 2 2 10 15 1 0 6 1 1</v>
      </c>
      <c r="P69" s="79" t="str">
        <f t="shared" si="61"/>
        <v>./polyadd /tmp/Class_Number_Tabulation 95 120</v>
      </c>
      <c r="Q69" s="79" t="str">
        <f t="shared" si="40"/>
        <v>mpirun --oversubscribe -np 3221225472  95 120 h95mod120/h95mod120. /tmp/Class_Number_Tabulation</v>
      </c>
      <c r="R69" s="15">
        <f t="shared" si="62"/>
        <v>6.4</v>
      </c>
      <c r="S69" s="15"/>
      <c r="T69" s="1"/>
      <c r="U69" s="16">
        <f t="shared" si="64"/>
        <v>26843545.600000001</v>
      </c>
      <c r="V69">
        <f xml:space="preserve"> POWER(2,3)</f>
        <v>8</v>
      </c>
      <c r="W69">
        <f t="shared" si="63"/>
        <v>853154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 ht="15" hidden="1" customHeight="1">
      <c r="I70" s="1"/>
      <c r="J70" s="11" t="str">
        <f t="shared" si="57"/>
        <v>h95mod120</v>
      </c>
      <c r="K70" s="12">
        <v>95</v>
      </c>
      <c r="L70" s="12">
        <v>120</v>
      </c>
      <c r="M70" s="13">
        <f t="shared" si="58"/>
        <v>12884901888</v>
      </c>
      <c r="N70" s="33" t="str">
        <f t="shared" si="59"/>
        <v>./polymult 107374182.4 2048 16 1868048 h95mod120PART1. /tmp/Class_Number_Tabulation/h95mod120 2 0 1 1 3 2 1 2 10 15 1 0 2 1 3 2 0 2 5 15 1 0 2 2 3 1 0 30 0 1 1 0 6 1 1 1 3 30 1 1 1 0 6 0 1</v>
      </c>
      <c r="O70" s="34" t="str">
        <f t="shared" si="60"/>
        <v>./polymult 107374182.4 2048 16 1868048 h95mod120PART2. /tmp/Class_Number_Tabulation/h95mod120 1 0 3 1 1 2 0 2 5 15 1 0 6 0 1 4 2 2 10 15 1 0 6 1 1</v>
      </c>
      <c r="P70" s="79" t="str">
        <f t="shared" si="61"/>
        <v>./polyadd /tmp/Class_Number_Tabulation 95 120</v>
      </c>
      <c r="Q70" s="79" t="str">
        <f t="shared" si="40"/>
        <v>mpirun --oversubscribe -np 12884901888  95 120 h95mod120/h95mod120. /tmp/Class_Number_Tabulation</v>
      </c>
      <c r="R70" s="15">
        <f t="shared" si="62"/>
        <v>6.4</v>
      </c>
      <c r="S70" s="15"/>
      <c r="T70" s="1"/>
      <c r="U70" s="16">
        <f t="shared" si="64"/>
        <v>107374182.40000001</v>
      </c>
      <c r="V70">
        <f xml:space="preserve"> POWER(2,4)</f>
        <v>16</v>
      </c>
      <c r="W70">
        <f t="shared" si="63"/>
        <v>1868048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 ht="15" hidden="1" customHeight="1">
      <c r="I71" s="1"/>
      <c r="J71" s="11" t="str">
        <f t="shared" si="57"/>
        <v>h95mod120</v>
      </c>
      <c r="K71" s="12">
        <v>95</v>
      </c>
      <c r="L71" s="12">
        <v>120</v>
      </c>
      <c r="M71" s="13">
        <f t="shared" si="58"/>
        <v>51539607552</v>
      </c>
      <c r="N71" s="33" t="str">
        <f t="shared" si="59"/>
        <v>./polymult 429496729.6 4096 16384 4009464 h95mod120PART1. /tmp/Class_Number_Tabulation/h95mod120 2 0 1 1 3 2 1 2 10 15 1 0 2 1 3 2 0 2 5 15 1 0 2 2 3 1 0 30 0 1 1 0 6 1 1 1 3 30 1 1 1 0 6 0 1</v>
      </c>
      <c r="O71" s="34" t="str">
        <f t="shared" si="60"/>
        <v>./polymult 429496729.6 4096 16384 4009464 h95mod120PART2. /tmp/Class_Number_Tabulation/h95mod120 1 0 3 1 1 2 0 2 5 15 1 0 6 0 1 4 2 2 10 15 1 0 6 1 1</v>
      </c>
      <c r="P71" s="79" t="str">
        <f t="shared" si="61"/>
        <v>./polyadd /tmp/Class_Number_Tabulation 95 120</v>
      </c>
      <c r="Q71" s="79" t="str">
        <f t="shared" si="40"/>
        <v>mpirun --oversubscribe -np 51539607552  95 120 h95mod120/h95mod120. /tmp/Class_Number_Tabulation</v>
      </c>
      <c r="R71" s="15">
        <f t="shared" si="62"/>
        <v>1.2500000000000001E-2</v>
      </c>
      <c r="S71" s="15"/>
      <c r="T71" s="1"/>
      <c r="U71" s="16">
        <f t="shared" si="64"/>
        <v>429496729.60000002</v>
      </c>
      <c r="V71">
        <f xml:space="preserve"> POWER(2,14)</f>
        <v>16384</v>
      </c>
      <c r="W71">
        <f t="shared" si="63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65" xml:space="preserve"> "h" &amp;K75 &amp; "mod" &amp;L75</f>
        <v>h7mod8</v>
      </c>
      <c r="K75" s="12">
        <v>7</v>
      </c>
      <c r="L75" s="12">
        <v>8</v>
      </c>
      <c r="M75" s="13">
        <f t="shared" ref="M75:M80" si="66">A4</f>
        <v>50331648</v>
      </c>
      <c r="N75" s="79" t="str">
        <f xml:space="preserve"> "mpirun --oversubscribe -np " &amp; E12 &amp; H12 &amp;M75 &amp;" " &amp;F12 &amp;" " &amp;K75 &amp;" " &amp;L75 &amp;" " &amp;"null" &amp;" " &amp;D$12</f>
        <v>mpirun --oversubscribe -np 64 /home/anthony.kostalvazque/clgrp-1.3_OLD/clgrp 50331648 128 7 8 null /tmp/Class_Number_Tabulation</v>
      </c>
      <c r="U75"/>
    </row>
    <row r="76" spans="9:61" ht="15" customHeight="1">
      <c r="I76" s="1"/>
      <c r="J76" s="11" t="str">
        <f t="shared" si="65"/>
        <v>h7mod8</v>
      </c>
      <c r="K76" s="12">
        <v>7</v>
      </c>
      <c r="L76" s="12">
        <v>8</v>
      </c>
      <c r="M76" s="13">
        <f t="shared" si="66"/>
        <v>201326592</v>
      </c>
      <c r="N76" s="79" t="str">
        <f t="shared" ref="N76:N80" si="67" xml:space="preserve"> "mpirun --oversubscribe -np " &amp; E13 &amp; H13 &amp;M76 &amp;" " &amp;F13 &amp;" " &amp;K76 &amp;" " &amp;L76 &amp;" " &amp;"null" &amp;" " &amp;D$12</f>
        <v>mpirun --oversubscribe -np 64 /home/anthony.kostalvazque/clgrp-1.3_OLD/clgrp 201326592 256 7 8 null /tmp/Class_Number_Tabulation</v>
      </c>
      <c r="U76"/>
    </row>
    <row r="77" spans="9:61" ht="15" customHeight="1">
      <c r="I77" s="1"/>
      <c r="J77" s="11" t="str">
        <f t="shared" si="65"/>
        <v>h7mod8</v>
      </c>
      <c r="K77" s="12">
        <v>7</v>
      </c>
      <c r="L77" s="12">
        <v>8</v>
      </c>
      <c r="M77" s="13">
        <f t="shared" si="66"/>
        <v>805306368</v>
      </c>
      <c r="N77" s="79" t="str">
        <f t="shared" si="67"/>
        <v>mpirun --oversubscribe -np 64 /home/anthony.kostalvazque/clgrp-1.3_OLD/clgrp 805306368 512 7 8 null /tmp/Class_Number_Tabulation</v>
      </c>
      <c r="U77"/>
    </row>
    <row r="78" spans="9:61" ht="15" customHeight="1">
      <c r="I78" s="1"/>
      <c r="J78" s="11" t="str">
        <f t="shared" si="65"/>
        <v>h7mod8</v>
      </c>
      <c r="K78" s="12">
        <v>7</v>
      </c>
      <c r="L78" s="12">
        <v>8</v>
      </c>
      <c r="M78" s="13">
        <f t="shared" si="66"/>
        <v>3221225472</v>
      </c>
      <c r="N78" s="79" t="str">
        <f t="shared" si="67"/>
        <v>mpirun --oversubscribe -np 64 /home/anthony.kostalvazque/clgrp-1.3_OLD/clgrp 3221225472 1024 7 8 null /tmp/Class_Number_Tabulation</v>
      </c>
      <c r="U78"/>
    </row>
    <row r="79" spans="9:61" ht="15" customHeight="1">
      <c r="I79" s="1"/>
      <c r="J79" s="11" t="str">
        <f t="shared" si="65"/>
        <v>h7mod8</v>
      </c>
      <c r="K79" s="12">
        <v>7</v>
      </c>
      <c r="L79" s="12">
        <v>8</v>
      </c>
      <c r="M79" s="13">
        <f t="shared" si="66"/>
        <v>12884901888</v>
      </c>
      <c r="N79" s="79" t="str">
        <f t="shared" si="67"/>
        <v>mpirun --oversubscribe -np 64 /home/anthony.kostalvazque/clgrp-1.3_OLD/clgrp 12884901888 2048 7 8 null /tmp/Class_Number_Tabulation</v>
      </c>
      <c r="U79"/>
    </row>
    <row r="80" spans="9:61" ht="15" customHeight="1">
      <c r="I80" s="1"/>
      <c r="J80" s="11" t="str">
        <f t="shared" si="65"/>
        <v>h7mod8</v>
      </c>
      <c r="K80" s="12">
        <v>7</v>
      </c>
      <c r="L80" s="12">
        <v>8</v>
      </c>
      <c r="M80" s="13">
        <f t="shared" si="66"/>
        <v>51539607552</v>
      </c>
      <c r="N80" s="79" t="str">
        <f t="shared" si="67"/>
        <v>mpirun --oversubscribe -np 64 /home/anthony.kostalvazque/clgrp-1.3_OLD/clgrp 51539607552 4096 7 8 null /tmp/Class_Number_Tabulation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 hidden="1" customHeight="1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hidden="1" customHeight="1">
      <c r="I83" s="1"/>
      <c r="J83" s="89"/>
      <c r="K83" s="90"/>
      <c r="L83" s="90"/>
      <c r="M83" s="91"/>
      <c r="N83" s="6" t="s">
        <v>15</v>
      </c>
      <c r="U83"/>
    </row>
    <row r="84" spans="9:21" ht="15" hidden="1" customHeight="1">
      <c r="I84" s="1"/>
      <c r="J84" s="11" t="str">
        <f t="shared" ref="J84:J89" si="68" xml:space="preserve"> "h" &amp;K84 &amp; "mod" &amp;L84</f>
        <v>h71mod120</v>
      </c>
      <c r="K84" s="12">
        <v>71</v>
      </c>
      <c r="L84" s="12">
        <v>120</v>
      </c>
      <c r="M84" s="13">
        <f t="shared" ref="M84:M89" si="69">A4</f>
        <v>50331648</v>
      </c>
      <c r="N84" s="79" t="str">
        <f t="shared" ref="N84:N89" si="70" xml:space="preserve"> "mpirun -np " &amp; E12 &amp; " ./clgrp " &amp;M84 &amp;" " &amp;F12 &amp;" " &amp;K84 &amp;" " &amp;L84 &amp;" " &amp;"null" &amp;" " &amp;D$12</f>
        <v>mpirun -np 64 ./clgrp 50331648 128 71 120 null /tmp/Class_Number_Tabulation</v>
      </c>
      <c r="U84"/>
    </row>
    <row r="85" spans="9:21" ht="15" hidden="1" customHeight="1">
      <c r="I85" s="1"/>
      <c r="J85" s="11" t="str">
        <f t="shared" si="68"/>
        <v>h71mod120</v>
      </c>
      <c r="K85" s="12">
        <v>71</v>
      </c>
      <c r="L85" s="12">
        <v>120</v>
      </c>
      <c r="M85" s="13">
        <f t="shared" si="69"/>
        <v>201326592</v>
      </c>
      <c r="N85" s="79" t="str">
        <f t="shared" si="70"/>
        <v>mpirun -np 64 ./clgrp 201326592 256 71 120 null /tmp/Class_Number_Tabulation</v>
      </c>
      <c r="U85"/>
    </row>
    <row r="86" spans="9:21" ht="15" hidden="1" customHeight="1">
      <c r="I86" s="1"/>
      <c r="J86" s="11" t="str">
        <f t="shared" si="68"/>
        <v>h71mod120</v>
      </c>
      <c r="K86" s="12">
        <v>71</v>
      </c>
      <c r="L86" s="12">
        <v>120</v>
      </c>
      <c r="M86" s="13">
        <f t="shared" si="69"/>
        <v>805306368</v>
      </c>
      <c r="N86" s="79" t="str">
        <f t="shared" si="70"/>
        <v>mpirun -np 64 ./clgrp 805306368 512 71 120 null /tmp/Class_Number_Tabulation</v>
      </c>
      <c r="U86"/>
    </row>
    <row r="87" spans="9:21" ht="15" hidden="1" customHeight="1">
      <c r="I87" s="1"/>
      <c r="J87" s="11" t="str">
        <f t="shared" si="68"/>
        <v>h71mod120</v>
      </c>
      <c r="K87" s="12">
        <v>71</v>
      </c>
      <c r="L87" s="12">
        <v>120</v>
      </c>
      <c r="M87" s="13">
        <f t="shared" si="69"/>
        <v>3221225472</v>
      </c>
      <c r="N87" s="79" t="str">
        <f t="shared" si="70"/>
        <v>mpirun -np 64 ./clgrp 3221225472 1024 71 120 null /tmp/Class_Number_Tabulation</v>
      </c>
      <c r="U87"/>
    </row>
    <row r="88" spans="9:21" ht="15" hidden="1" customHeight="1">
      <c r="I88" s="1"/>
      <c r="J88" s="11" t="str">
        <f t="shared" si="68"/>
        <v>h71mod120</v>
      </c>
      <c r="K88" s="12">
        <v>71</v>
      </c>
      <c r="L88" s="12">
        <v>120</v>
      </c>
      <c r="M88" s="13">
        <f t="shared" si="69"/>
        <v>12884901888</v>
      </c>
      <c r="N88" s="79" t="str">
        <f t="shared" si="70"/>
        <v>mpirun -np 64 ./clgrp 12884901888 2048 71 120 null /tmp/Class_Number_Tabulation</v>
      </c>
      <c r="U88"/>
    </row>
    <row r="89" spans="9:21" ht="15" hidden="1" customHeight="1">
      <c r="I89" s="1"/>
      <c r="J89" s="11" t="str">
        <f t="shared" si="68"/>
        <v>h71mod120</v>
      </c>
      <c r="K89" s="12">
        <v>71</v>
      </c>
      <c r="L89" s="12">
        <v>120</v>
      </c>
      <c r="M89" s="13">
        <f t="shared" si="69"/>
        <v>51539607552</v>
      </c>
      <c r="N89" s="79" t="str">
        <f t="shared" si="70"/>
        <v>mpirun -np 64 ./clgrp 51539607552 4096 71 120 null /tmp/Class_Number_Tabulation</v>
      </c>
      <c r="U89"/>
    </row>
    <row r="90" spans="9:21" ht="15" hidden="1" customHeight="1">
      <c r="I90" s="1"/>
      <c r="J90" s="1"/>
      <c r="K90" s="1"/>
      <c r="L90" s="1"/>
      <c r="M90" s="22"/>
      <c r="N90" s="1"/>
      <c r="U90"/>
    </row>
    <row r="91" spans="9:21" ht="28.5" hidden="1" customHeight="1">
      <c r="I91" s="1"/>
      <c r="J91" s="81" t="s">
        <v>1</v>
      </c>
      <c r="K91" s="81" t="s">
        <v>2</v>
      </c>
      <c r="L91" s="81" t="s">
        <v>3</v>
      </c>
      <c r="M91" s="92" t="s">
        <v>4</v>
      </c>
      <c r="N91" s="2" t="s">
        <v>6</v>
      </c>
    </row>
    <row r="92" spans="9:21" ht="15" hidden="1" customHeight="1">
      <c r="I92" s="1"/>
      <c r="J92" s="82"/>
      <c r="K92" s="83"/>
      <c r="L92" s="83"/>
      <c r="M92" s="93"/>
      <c r="N92" s="6" t="s">
        <v>15</v>
      </c>
    </row>
    <row r="93" spans="9:21" ht="19.5" hidden="1" customHeight="1">
      <c r="I93" s="1"/>
      <c r="J93" s="11" t="str">
        <f t="shared" ref="J93:J98" si="71" xml:space="preserve"> "h" &amp;K93 &amp; "mod" &amp;L93</f>
        <v>h119mod120</v>
      </c>
      <c r="K93" s="12">
        <v>119</v>
      </c>
      <c r="L93" s="12">
        <v>120</v>
      </c>
      <c r="M93" s="13">
        <f t="shared" ref="M93:M98" si="72">A4</f>
        <v>50331648</v>
      </c>
      <c r="N93" s="79" t="str">
        <f t="shared" ref="N93:N98" si="73" xml:space="preserve"> "mpirun -np " &amp; E12 &amp; " ./clgrp " &amp;M93 &amp;" " &amp;F12 &amp;" " &amp;K93 &amp;" " &amp;L93 &amp;" " &amp;"null" &amp;" " &amp;D$12</f>
        <v>mpirun -np 64 ./clgrp 50331648 128 119 120 null /tmp/Class_Number_Tabulation</v>
      </c>
    </row>
    <row r="94" spans="9:21" ht="15" hidden="1" customHeight="1">
      <c r="I94" s="1"/>
      <c r="J94" s="11" t="str">
        <f t="shared" si="71"/>
        <v>h119mod120</v>
      </c>
      <c r="K94" s="12">
        <v>119</v>
      </c>
      <c r="L94" s="12">
        <v>120</v>
      </c>
      <c r="M94" s="13">
        <f t="shared" si="72"/>
        <v>201326592</v>
      </c>
      <c r="N94" s="79" t="str">
        <f t="shared" si="73"/>
        <v>mpirun -np 64 ./clgrp 201326592 256 119 120 null /tmp/Class_Number_Tabulation</v>
      </c>
    </row>
    <row r="95" spans="9:21" ht="15" hidden="1" customHeight="1">
      <c r="I95" s="1"/>
      <c r="J95" s="11" t="str">
        <f t="shared" si="71"/>
        <v>h119mod120</v>
      </c>
      <c r="K95" s="12">
        <v>119</v>
      </c>
      <c r="L95" s="12">
        <v>120</v>
      </c>
      <c r="M95" s="13">
        <f t="shared" si="72"/>
        <v>805306368</v>
      </c>
      <c r="N95" s="79" t="str">
        <f t="shared" si="73"/>
        <v>mpirun -np 64 ./clgrp 805306368 512 119 120 null /tmp/Class_Number_Tabulation</v>
      </c>
    </row>
    <row r="96" spans="9:21" ht="15" hidden="1" customHeight="1">
      <c r="I96" s="1"/>
      <c r="J96" s="11" t="str">
        <f t="shared" si="71"/>
        <v>h119mod120</v>
      </c>
      <c r="K96" s="12">
        <v>119</v>
      </c>
      <c r="L96" s="12">
        <v>120</v>
      </c>
      <c r="M96" s="13">
        <f t="shared" si="72"/>
        <v>3221225472</v>
      </c>
      <c r="N96" s="79" t="str">
        <f t="shared" si="73"/>
        <v>mpirun -np 64 ./clgrp 3221225472 1024 119 120 null /tmp/Class_Number_Tabulation</v>
      </c>
    </row>
    <row r="97" spans="9:14" ht="15" hidden="1" customHeight="1">
      <c r="I97" s="1"/>
      <c r="J97" s="11" t="str">
        <f t="shared" si="71"/>
        <v>h119mod120</v>
      </c>
      <c r="K97" s="12">
        <v>119</v>
      </c>
      <c r="L97" s="12">
        <v>120</v>
      </c>
      <c r="M97" s="13">
        <f t="shared" si="72"/>
        <v>12884901888</v>
      </c>
      <c r="N97" s="79" t="str">
        <f t="shared" si="73"/>
        <v>mpirun -np 64 ./clgrp 12884901888 2048 119 120 null /tmp/Class_Number_Tabulation</v>
      </c>
    </row>
    <row r="98" spans="9:14" ht="15" hidden="1" customHeight="1">
      <c r="I98" s="1"/>
      <c r="J98" s="11" t="str">
        <f t="shared" si="71"/>
        <v>h119mod120</v>
      </c>
      <c r="K98" s="12">
        <v>119</v>
      </c>
      <c r="L98" s="12">
        <v>120</v>
      </c>
      <c r="M98" s="13">
        <f t="shared" si="72"/>
        <v>51539607552</v>
      </c>
      <c r="N98" s="79" t="str">
        <f t="shared" si="73"/>
        <v>mpirun -np 64 ./clgrp 51539607552 4096 119 120 null /tmp/Class_Number_Tabulation</v>
      </c>
    </row>
    <row r="99" spans="9:14" ht="15" hidden="1" customHeight="1">
      <c r="I99" s="1"/>
      <c r="J99" s="1"/>
      <c r="K99" s="1"/>
      <c r="L99" s="1"/>
      <c r="M99" s="1"/>
      <c r="N99" s="1"/>
    </row>
    <row r="100" spans="9:14" ht="28.5">
      <c r="I100" s="1"/>
      <c r="J100" s="81" t="s">
        <v>1</v>
      </c>
      <c r="K100" s="81" t="s">
        <v>2</v>
      </c>
      <c r="L100" s="81" t="s">
        <v>3</v>
      </c>
      <c r="M100" s="92" t="s">
        <v>4</v>
      </c>
      <c r="N100" s="2" t="s">
        <v>6</v>
      </c>
    </row>
    <row r="101" spans="9:14">
      <c r="I101" s="1"/>
      <c r="J101" s="82"/>
      <c r="K101" s="83"/>
      <c r="L101" s="83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50331648</v>
      </c>
      <c r="N102" s="79" t="str">
        <f xml:space="preserve"> "mpirun --oversubscribe -np " &amp; E12 &amp; H12 &amp;M102 &amp;" " &amp;F12 &amp;" " &amp;K102 &amp;" " &amp;L102 &amp;" " &amp;"null" &amp;" " &amp;D$12</f>
        <v>mpirun --oversubscribe -np 64 /home/anthony.kostalvazque/clgrp-1.3_OLD/clgrp 50331648 128 23 24 null /tmp/Class_Number_Tabulation</v>
      </c>
    </row>
    <row r="103" spans="9:14">
      <c r="I103" s="1"/>
      <c r="J103" s="11" t="str">
        <f t="shared" ref="J103:J107" si="74" xml:space="preserve"> "h" &amp;K103 &amp; "mod" &amp;L103</f>
        <v>h23mod24</v>
      </c>
      <c r="K103" s="12">
        <v>23</v>
      </c>
      <c r="L103" s="12">
        <v>24</v>
      </c>
      <c r="M103" s="13">
        <f>A5</f>
        <v>201326592</v>
      </c>
      <c r="N103" s="79" t="str">
        <f t="shared" ref="N103:N107" si="75" xml:space="preserve"> "mpirun --oversubscribe -np " &amp; E13 &amp; H13 &amp;M103 &amp;" " &amp;F13 &amp;" " &amp;K103 &amp;" " &amp;L103 &amp;" " &amp;"null" &amp;" " &amp;D$12</f>
        <v>mpirun --oversubscribe -np 64 /home/anthony.kostalvazque/clgrp-1.3_OLD/clgrp 201326592 256 23 24 null /tmp/Class_Number_Tabulation</v>
      </c>
    </row>
    <row r="104" spans="9:14">
      <c r="I104" s="1"/>
      <c r="J104" s="11" t="str">
        <f t="shared" si="74"/>
        <v>h23mod24</v>
      </c>
      <c r="K104" s="12">
        <v>23</v>
      </c>
      <c r="L104" s="12">
        <v>24</v>
      </c>
      <c r="M104" s="13">
        <f t="shared" ref="M104:M107" si="76">A6</f>
        <v>805306368</v>
      </c>
      <c r="N104" s="79" t="str">
        <f t="shared" si="75"/>
        <v>mpirun --oversubscribe -np 64 /home/anthony.kostalvazque/clgrp-1.3_OLD/clgrp 805306368 512 23 24 null /tmp/Class_Number_Tabulation</v>
      </c>
    </row>
    <row r="105" spans="9:14">
      <c r="I105" s="1"/>
      <c r="J105" s="11" t="str">
        <f t="shared" si="74"/>
        <v>h23mod24</v>
      </c>
      <c r="K105" s="12">
        <v>23</v>
      </c>
      <c r="L105" s="12">
        <v>24</v>
      </c>
      <c r="M105" s="13">
        <f t="shared" si="76"/>
        <v>3221225472</v>
      </c>
      <c r="N105" s="79" t="str">
        <f t="shared" si="75"/>
        <v>mpirun --oversubscribe -np 64 /home/anthony.kostalvazque/clgrp-1.3_OLD/clgrp 3221225472 1024 23 24 null /tmp/Class_Number_Tabulation</v>
      </c>
    </row>
    <row r="106" spans="9:14">
      <c r="I106" s="1"/>
      <c r="J106" s="11" t="str">
        <f t="shared" si="74"/>
        <v>h23mod24</v>
      </c>
      <c r="K106" s="12">
        <v>23</v>
      </c>
      <c r="L106" s="12">
        <v>24</v>
      </c>
      <c r="M106" s="13">
        <f t="shared" si="76"/>
        <v>12884901888</v>
      </c>
      <c r="N106" s="79" t="str">
        <f t="shared" si="75"/>
        <v>mpirun --oversubscribe -np 64 /home/anthony.kostalvazque/clgrp-1.3_OLD/clgrp 12884901888 2048 23 24 null /tmp/Class_Number_Tabulation</v>
      </c>
    </row>
    <row r="107" spans="9:14">
      <c r="I107" s="1"/>
      <c r="J107" s="11" t="str">
        <f t="shared" si="74"/>
        <v>h23mod24</v>
      </c>
      <c r="K107" s="12">
        <v>23</v>
      </c>
      <c r="L107" s="12">
        <v>24</v>
      </c>
      <c r="M107" s="13">
        <f t="shared" si="76"/>
        <v>51539607552</v>
      </c>
      <c r="N107" s="79" t="str">
        <f t="shared" si="75"/>
        <v>mpirun --oversubscribe -np 64 /home/anthony.kostalvazque/clgrp-1.3_OLD/clgrp 51539607552 4096 23 24 null /tmp/Class_Number_Tabulation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84C8-9236-42BE-9FF6-FA24414C484C}">
  <dimension ref="A1:BK108"/>
  <sheetViews>
    <sheetView topLeftCell="N6" zoomScale="70" zoomScaleNormal="70" workbookViewId="0">
      <selection activeCell="Q31" sqref="Q31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55.85546875" bestFit="1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2" max="12" width="12.5703125" customWidth="1"/>
    <col min="13" max="13" width="18.42578125" customWidth="1"/>
    <col min="14" max="14" width="255.7109375" customWidth="1"/>
    <col min="15" max="15" width="8.42578125" customWidth="1"/>
    <col min="16" max="16" width="50.42578125" customWidth="1"/>
    <col min="17" max="17" width="169" customWidth="1"/>
    <col min="18" max="18" width="65.42578125" bestFit="1" customWidth="1"/>
    <col min="19" max="19" width="63" bestFit="1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1"/>
      <c r="BJ1" s="41" t="s">
        <v>151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7" t="s">
        <v>16</v>
      </c>
      <c r="S2" s="77" t="s">
        <v>161</v>
      </c>
      <c r="T2" s="1"/>
      <c r="U2" s="8" t="s">
        <v>17</v>
      </c>
      <c r="V2" s="78" t="s">
        <v>18</v>
      </c>
      <c r="W2" s="78" t="s">
        <v>19</v>
      </c>
      <c r="X2" s="78" t="s">
        <v>20</v>
      </c>
      <c r="Y2" s="98" t="s">
        <v>21</v>
      </c>
      <c r="Z2" s="98"/>
      <c r="AA2" s="98"/>
      <c r="AB2" s="98"/>
      <c r="AC2" s="98"/>
      <c r="AD2" s="98"/>
      <c r="AE2" s="9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1"/>
      <c r="BJ2" s="45" t="s">
        <v>164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50331648</v>
      </c>
      <c r="N3" s="99" t="str">
        <f xml:space="preserve"> G12 &amp; U3 &amp;" " &amp;F12 &amp;" " &amp; V3 &amp;" " &amp; W3 &amp;" " &amp; J3 &amp;". " &amp; D12 &amp; "/" &amp; J3 &amp;" " &amp;$Z$4 &amp;" "&amp;$AA$5 &amp;" "&amp;$AB$5</f>
        <v>/home/anthony.kostalvazque/polymult-1.4/polymult 3145728 128 8 43064 h8mod16. /tmp/Class_Number_Tabulation/h8mod16 1 0 2 0 1 1 0 2 1 1 1 0 2 1 1</v>
      </c>
      <c r="O3" s="99"/>
      <c r="P3" s="99"/>
      <c r="Q3" s="79" t="str">
        <f xml:space="preserve"> "mpirun --oversubscribe -np " &amp; E12 &amp; H12 &amp;M3 &amp;" " &amp;F12 &amp;" " &amp;K3 &amp;" " &amp;L3 &amp;" " &amp;J3 &amp; "/" &amp;J3 &amp;". " &amp;D12</f>
        <v>mpirun --oversubscribe -np 64 /home/anthony.kostalvazque/clgrp-1.3_NEW/clgrp 50331648 128 8 16 h8mod16/h8mod16. /tmp/Class_Number_Tabulation</v>
      </c>
      <c r="R3" s="15">
        <f t="shared" ref="R3:R8" si="1" xml:space="preserve"> (U3 / (F12*V3))/512</f>
        <v>6</v>
      </c>
      <c r="S3" s="15">
        <f xml:space="preserve"> U3 / V3</f>
        <v>393216</v>
      </c>
      <c r="T3" s="1"/>
      <c r="U3" s="16">
        <f t="shared" ref="U3:U8" si="2" xml:space="preserve"> M3 / 16</f>
        <v>3145728</v>
      </c>
      <c r="V3">
        <f xml:space="preserve"> POWER(2,3)</f>
        <v>8</v>
      </c>
      <c r="W3">
        <f t="shared" ref="W3:W8" si="3" xml:space="preserve"> FLOOR(((F4)*(1/PI())*(SQRT(M3))*(($G$4*LN(M3))+($H$4))),1)</f>
        <v>43064</v>
      </c>
      <c r="X3" s="94" t="s">
        <v>25</v>
      </c>
      <c r="Y3" s="94" t="s">
        <v>26</v>
      </c>
      <c r="Z3" s="80" t="s">
        <v>27</v>
      </c>
      <c r="AA3" s="94" t="s">
        <v>28</v>
      </c>
      <c r="AB3" s="94"/>
      <c r="BI3" s="1"/>
      <c r="BJ3" t="str">
        <f xml:space="preserve">  $BJ$33 &amp; " &amp;&amp; " &amp;"time ("&amp;    N3  &amp; " &amp;&amp; " &amp; N12  &amp; " &amp;&amp; " &amp; N21 &amp; " &amp;&amp; " &amp; N30  &amp; " &amp;&amp; " &amp; N39  &amp; ") " &amp; " &amp;&amp; " &amp; $BJ$34 &amp; " &amp;&amp; " &amp;BJ32</f>
        <v>cp -R /home/anthony.kostalvazque/Class_Number_Tabulation /tmp &amp;&amp; time (/home/anthony.kostalvazque/polymult-1.4/polymult 3145728 128 8 43064 h8mod16. /tmp/Class_Number_Tabulation/h8mod16 1 0 2 0 1 1 0 2 1 1 1 0 2 1 1 &amp;&amp; /home/anthony.kostalvazque/polymult-1.4/polymult 3145728 128 8 43064 h4mod16. /tmp/Class_Number_Tabulation/h4mod16 1 0 2 1 1 1 0 2 0 1 1 0 2 0 1 &amp;&amp; /home/anthony.kostalvazque/polymult-1.4/polymult 6291456 128 8 80315 h3mod8. /tmp/Class_Number_Tabulation/h3mod8 1 0 1 1 1 1 0 1 1 1 1 0 1 1 1 &amp;&amp; /home/anthony.kostalvazque/polymult-1.4/polymult 2097152 128 8 80315 h7mod24. /tmp/Class_Number_Tabulation/h7mod24 1 0 1 1 1 1 0 1 1 3 1 0 1 1 1 1 0 4 1 3 1 0 4 0 1 2 1 4 2 3 1 0 4 1 1 &amp;&amp; /home/anthony.kostalvazque/polymult-1.4/polymult 2097152 128 8 80315 h15mod24. /tmp/Class_Number_Tabulation/h15mod24 1 0 1 1 1 1 0 3 1 1 1 0 1 1 1 1 1 12 1 1 1 0 4 0 1 1 0 12 0 1 1 0 4 1 1)  &amp;&amp; cp -R /tmp/Class_Number_Tabulation /home/anthony.kostalvazque &amp;&amp; rm -r /tmp/Class_Number_Tabulation</v>
      </c>
    </row>
    <row r="4" spans="1:62" ht="18">
      <c r="A4" s="106">
        <f xml:space="preserve"> POWER(2,24) *3</f>
        <v>50331648</v>
      </c>
      <c r="B4" s="107"/>
      <c r="C4" s="108"/>
      <c r="D4" s="18" t="str">
        <f t="shared" ref="D4:D9" si="4" xml:space="preserve"> "s(" &amp; FLOOR(SQRT(M3)/SQRT(3), 1) &amp;")"</f>
        <v>s(4096)</v>
      </c>
      <c r="E4" s="19">
        <v>2520</v>
      </c>
      <c r="F4" s="39">
        <v>3.7142857142857144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201326592</v>
      </c>
      <c r="N4" s="99" t="str">
        <f t="shared" ref="N4:N8" si="5" xml:space="preserve"> G13 &amp; U4 &amp;" " &amp;F13 &amp;" " &amp; V4 &amp;" " &amp; W4 &amp;" " &amp; J4 &amp;". " &amp; D13 &amp; "/" &amp; J4 &amp;" " &amp;$Z$4 &amp;" "&amp;$AA$5 &amp;" "&amp;$AB$5</f>
        <v>/home/anthony.kostalvazque/polymult-1.4/polymult 12582912 256 16 95008 h8mod16. /tmp/Class_Number_Tabulation/h8mod16 1 0 2 0 1 1 0 2 1 1 1 0 2 1 1</v>
      </c>
      <c r="O4" s="99"/>
      <c r="P4" s="99"/>
      <c r="Q4" s="79" t="str">
        <f t="shared" ref="Q4:Q8" si="6" xml:space="preserve"> "mpirun --oversubscribe -np " &amp; E13 &amp; H13 &amp;M4 &amp;" " &amp;F13 &amp;" " &amp;K4 &amp;" " &amp;L4 &amp;" " &amp;J4 &amp; "/" &amp;J4 &amp;". " &amp;D13</f>
        <v>mpirun --oversubscribe -np 64 /home/anthony.kostalvazque/clgrp-1.3_NEW/clgrp 201326592 256 8 16 h8mod16/h8mod16. /tmp/Class_Number_Tabulation</v>
      </c>
      <c r="R4" s="15">
        <f t="shared" si="1"/>
        <v>6</v>
      </c>
      <c r="S4" s="15">
        <f t="shared" ref="S4:S8" si="7" xml:space="preserve"> U4 / V4</f>
        <v>786432</v>
      </c>
      <c r="T4" s="1"/>
      <c r="U4" s="16">
        <f t="shared" si="2"/>
        <v>12582912</v>
      </c>
      <c r="V4">
        <f xml:space="preserve"> POWER(2,4)</f>
        <v>16</v>
      </c>
      <c r="W4">
        <f t="shared" si="3"/>
        <v>95008</v>
      </c>
      <c r="X4" s="94"/>
      <c r="Y4" s="94"/>
      <c r="Z4" s="94" t="s">
        <v>29</v>
      </c>
      <c r="AA4" s="80" t="s">
        <v>30</v>
      </c>
      <c r="AB4" s="80" t="s">
        <v>30</v>
      </c>
      <c r="BI4" s="1"/>
      <c r="BJ4" t="str">
        <f t="shared" ref="BJ4:BJ8" si="8" xml:space="preserve">  $BJ$33 &amp; " &amp;&amp; " &amp;"time ("&amp;    N4  &amp; " &amp;&amp; " &amp; N13  &amp; " &amp;&amp; " &amp; N22 &amp; " &amp;&amp; " &amp; N31  &amp; " &amp;&amp; " &amp; N40  &amp; ") " &amp; " &amp;&amp; " &amp; $BJ$34 &amp; " &amp;&amp; " &amp;BJ33</f>
        <v>cp -R /home/anthony.kostalvazque/Class_Number_Tabulation /tmp &amp;&amp; time (/home/anthony.kostalvazque/polymult-1.4/polymult 12582912 256 16 95008 h8mod16. /tmp/Class_Number_Tabulation/h8mod16 1 0 2 0 1 1 0 2 1 1 1 0 2 1 1 &amp;&amp; /home/anthony.kostalvazque/polymult-1.4/polymult 12582912 256 16 95008 h4mod16. /tmp/Class_Number_Tabulation/h4mod16 1 0 2 1 1 1 0 2 0 1 1 0 2 0 1 &amp;&amp; /home/anthony.kostalvazque/polymult-1.4/polymult 25165824 256 16 178000 h3mod8. /tmp/Class_Number_Tabulation/h3mod8 1 0 1 1 1 1 0 1 1 1 1 0 1 1 1 &amp;&amp; /home/anthony.kostalvazque/polymult-1.4/polymult 8388608 256 16 178000 h7mod24. /tmp/Class_Number_Tabulation/h7mod24 1 0 1 1 1 1 0 1 1 3 1 0 1 1 1 1 0 4 1 3 1 0 4 0 1 2 1 4 2 3 1 0 4 1 1 &amp;&amp; /home/anthony.kostalvazque/polymult-1.4/polymult 8388608 256 16 178000 h15mod24. /tmp/Class_Number_Tabulation/h15mod24 1 0 1 1 1 1 0 3 1 1 1 0 1 1 1 1 1 12 1 1 1 0 4 0 1 1 0 12 0 1 1 0 4 1 1)  &amp;&amp; cp -R /tmp/Class_Number_Tabulation /home/anthony.kostalvazque &amp;&amp; cp -R /home/anthony.kostalvazque/Class_Number_Tabulation /tmp</v>
      </c>
    </row>
    <row r="5" spans="1:62">
      <c r="A5" s="106">
        <f xml:space="preserve"> POWER(2,26) *3</f>
        <v>201326592</v>
      </c>
      <c r="B5" s="107"/>
      <c r="C5" s="108"/>
      <c r="D5" s="18" t="str">
        <f t="shared" si="4"/>
        <v>s(8192)</v>
      </c>
      <c r="E5" s="19">
        <v>5040</v>
      </c>
      <c r="F5" s="39">
        <v>3.8380952380952382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805306368</v>
      </c>
      <c r="N5" s="99" t="str">
        <f t="shared" si="5"/>
        <v>/home/anthony.kostalvazque/polymult-1.4/polymult 50331648 512 32 207212 h8mod16. /tmp/Class_Number_Tabulation/h8mod16 1 0 2 0 1 1 0 2 1 1 1 0 2 1 1</v>
      </c>
      <c r="O5" s="99"/>
      <c r="P5" s="99"/>
      <c r="Q5" s="79" t="str">
        <f t="shared" si="6"/>
        <v>mpirun --oversubscribe -np 64 /home/anthony.kostalvazque/clgrp-1.3_NEW/clgrp 805306368 512 8 16 h8mod16/h8mod16. /tmp/Class_Number_Tabulation</v>
      </c>
      <c r="R5" s="15">
        <f t="shared" si="1"/>
        <v>6</v>
      </c>
      <c r="S5" s="15">
        <f t="shared" si="7"/>
        <v>1572864</v>
      </c>
      <c r="T5" s="1"/>
      <c r="U5" s="16">
        <f t="shared" si="2"/>
        <v>50331648</v>
      </c>
      <c r="V5">
        <f xml:space="preserve"> POWER(2,5)</f>
        <v>32</v>
      </c>
      <c r="W5">
        <f t="shared" si="3"/>
        <v>207212</v>
      </c>
      <c r="X5" s="94"/>
      <c r="Y5" s="94"/>
      <c r="Z5" s="94"/>
      <c r="AA5" s="94" t="s">
        <v>31</v>
      </c>
      <c r="AB5" s="94" t="s">
        <v>31</v>
      </c>
      <c r="BI5" s="1"/>
      <c r="BJ5" t="str">
        <f t="shared" si="8"/>
        <v>cp -R /home/anthony.kostalvazque/Class_Number_Tabulation /tmp &amp;&amp; time (/home/anthony.kostalvazque/polymult-1.4/polymult 50331648 512 32 207212 h8mod16. /tmp/Class_Number_Tabulation/h8mod16 1 0 2 0 1 1 0 2 1 1 1 0 2 1 1 &amp;&amp; /home/anthony.kostalvazque/polymult-1.4/polymult 50331648 512 32 207212 h4mod16. /tmp/Class_Number_Tabulation/h4mod16 1 0 2 1 1 1 0 2 0 1 1 0 2 0 1 &amp;&amp; /home/anthony.kostalvazque/polymult-1.4/polymult 100663296 512 32 389776 h3mod8. /tmp/Class_Number_Tabulation/h3mod8 1 0 1 1 1 1 0 1 1 1 1 0 1 1 1 &amp;&amp; /home/anthony.kostalvazque/polymult-1.4/polymult 33554432 512 32 389776 h7mod24. /tmp/Class_Number_Tabulation/h7mod24 1 0 1 1 1 1 0 1 1 3 1 0 1 1 1 1 0 4 1 3 1 0 4 0 1 2 1 4 2 3 1 0 4 1 1 &amp;&amp; /home/anthony.kostalvazque/polymult-1.4/polymult 33554432 512 32 389776 h15mod24. /tmp/Class_Number_Tabulation/h15mod24 1 0 1 1 1 1 0 3 1 1 1 0 1 1 1 1 1 12 1 1 1 0 4 0 1 1 0 12 0 1 1 0 4 1 1)  &amp;&amp; cp -R /tmp/Class_Number_Tabulation /home/anthony.kostalvazque &amp;&amp; cp -R /tmp/Class_Number_Tabulation /home/anthony.kostalvazque</v>
      </c>
    </row>
    <row r="6" spans="1:62">
      <c r="A6" s="106">
        <f xml:space="preserve"> POWER(2,28) *3</f>
        <v>805306368</v>
      </c>
      <c r="B6" s="107"/>
      <c r="C6" s="108"/>
      <c r="D6" s="18" t="str">
        <f t="shared" si="4"/>
        <v>s(16384)</v>
      </c>
      <c r="E6" s="19">
        <v>15120</v>
      </c>
      <c r="F6" s="39">
        <v>3.9365079365079363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3221225472</v>
      </c>
      <c r="N6" s="99" t="str">
        <f t="shared" si="5"/>
        <v>/home/anthony.kostalvazque/polymult-1.4/polymult 201326592 1024 64 451947 h8mod16. /tmp/Class_Number_Tabulation/h8mod16 1 0 2 0 1 1 0 2 1 1 1 0 2 1 1</v>
      </c>
      <c r="O6" s="99"/>
      <c r="P6" s="99"/>
      <c r="Q6" s="79" t="str">
        <f t="shared" si="6"/>
        <v>mpirun --oversubscribe -np 64 /home/anthony.kostalvazque/clgrp-1.3_NEW/clgrp 3221225472 1024 8 16 h8mod16/h8mod16. /tmp/Class_Number_Tabulation</v>
      </c>
      <c r="R6" s="15">
        <f t="shared" si="1"/>
        <v>6</v>
      </c>
      <c r="S6" s="15">
        <f t="shared" si="7"/>
        <v>3145728</v>
      </c>
      <c r="T6" s="1"/>
      <c r="U6" s="16">
        <f t="shared" si="2"/>
        <v>201326592</v>
      </c>
      <c r="V6">
        <f xml:space="preserve"> POWER(2,6)</f>
        <v>64</v>
      </c>
      <c r="W6">
        <f t="shared" si="3"/>
        <v>451947</v>
      </c>
      <c r="X6" s="94"/>
      <c r="Y6" s="94"/>
      <c r="Z6" s="94"/>
      <c r="AA6" s="94"/>
      <c r="AB6" s="94"/>
      <c r="BI6" s="1"/>
      <c r="BJ6" t="str">
        <f t="shared" si="8"/>
        <v>cp -R /home/anthony.kostalvazque/Class_Number_Tabulation /tmp &amp;&amp; time (/home/anthony.kostalvazque/polymult-1.4/polymult 201326592 1024 64 451947 h8mod16. /tmp/Class_Number_Tabulation/h8mod16 1 0 2 0 1 1 0 2 1 1 1 0 2 1 1 &amp;&amp; /home/anthony.kostalvazque/polymult-1.4/polymult 201326592 1024 64 451947 h4mod16. /tmp/Class_Number_Tabulation/h4mod16 1 0 2 1 1 1 0 2 0 1 1 0 2 0 1 &amp;&amp; /home/anthony.kostalvazque/polymult-1.4/polymult 402653184 1024 64 853154 h3mod8. /tmp/Class_Number_Tabulation/h3mod8 1 0 1 1 1 1 0 1 1 1 1 0 1 1 1 &amp;&amp; /home/anthony.kostalvazque/polymult-1.4/polymult 134217728 1024 64 853154 h7mod24. /tmp/Class_Number_Tabulation/h7mod24 1 0 1 1 1 1 0 1 1 3 1 0 1 1 1 1 0 4 1 3 1 0 4 0 1 2 1 4 2 3 1 0 4 1 1 &amp;&amp; /home/anthony.kostalvazque/polymult-1.4/polymult 134217728 1024 64 853154 h15mod24. /tmp/Class_Number_Tabulation/h15mod24 1 0 1 1 1 1 0 3 1 1 1 0 1 1 1 1 1 12 1 1 1 0 4 0 1 1 0 12 0 1 1 0 4 1 1)  &amp;&amp; cp -R /tmp/Class_Number_Tabulation /home/anthony.kostalvazque &amp;&amp; find /home/anthony.kostalvazque/Class_Number_Tabulation -type f -delete</v>
      </c>
    </row>
    <row r="7" spans="1:62">
      <c r="A7" s="106">
        <f xml:space="preserve"> POWER(2,30) *3</f>
        <v>3221225472</v>
      </c>
      <c r="B7" s="107"/>
      <c r="C7" s="108"/>
      <c r="D7" s="18" t="str">
        <f t="shared" si="4"/>
        <v>s(32768)</v>
      </c>
      <c r="E7" s="19">
        <v>27720</v>
      </c>
      <c r="F7" s="39">
        <v>4.0519480519480515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12884901888</v>
      </c>
      <c r="N7" s="99" t="str">
        <f t="shared" si="5"/>
        <v>/home/anthony.kostalvazque/polymult-1.4/polymult 805306368 2048 128 986455 h8mod16. /tmp/Class_Number_Tabulation/h8mod16 1 0 2 0 1 1 0 2 1 1 1 0 2 1 1</v>
      </c>
      <c r="O7" s="99"/>
      <c r="P7" s="99"/>
      <c r="Q7" s="79" t="str">
        <f t="shared" si="6"/>
        <v>mpirun --oversubscribe -np 64 /home/anthony.kostalvazque/clgrp-1.3_NEW/clgrp 12884901888 2048 8 16 h8mod16/h8mod16. /tmp/Class_Number_Tabulation</v>
      </c>
      <c r="R7" s="15">
        <f t="shared" si="1"/>
        <v>6</v>
      </c>
      <c r="S7" s="15">
        <f t="shared" si="7"/>
        <v>6291456</v>
      </c>
      <c r="T7" s="1"/>
      <c r="U7" s="16">
        <f t="shared" si="2"/>
        <v>805306368</v>
      </c>
      <c r="V7">
        <f xml:space="preserve"> POWER(2,7)</f>
        <v>128</v>
      </c>
      <c r="W7">
        <f t="shared" si="3"/>
        <v>986455</v>
      </c>
      <c r="X7" s="94"/>
      <c r="Y7" s="94"/>
      <c r="Z7" s="94"/>
      <c r="AA7" s="94"/>
      <c r="AB7" s="94"/>
      <c r="BI7" s="1"/>
      <c r="BJ7" t="str">
        <f t="shared" si="8"/>
        <v xml:space="preserve">cp -R /home/anthony.kostalvazque/Class_Number_Tabulation /tmp &amp;&amp; time (/home/anthony.kostalvazque/polymult-1.4/polymult 805306368 2048 128 986455 h8mod16. /tmp/Class_Number_Tabulation/h8mod16 1 0 2 0 1 1 0 2 1 1 1 0 2 1 1 &amp;&amp; /home/anthony.kostalvazque/polymult-1.4/polymult 805306368 2048 128 986455 h4mod16. /tmp/Class_Number_Tabulation/h4mod16 1 0 2 1 1 1 0 2 0 1 1 0 2 0 1 &amp;&amp; /home/anthony.kostalvazque/polymult-1.4/polymult 1610612736 2048 128 1868048 h3mod8. /tmp/Class_Number_Tabulation/h3mod8 1 0 1 1 1 1 0 1 1 1 1 0 1 1 1 &amp;&amp; /home/anthony.kostalvazque/polymult-1.4/polymult 536870912 2048 128 1868048 h7mod24. /tmp/Class_Number_Tabulation/h7mod24 1 0 1 1 1 1 0 1 1 3 1 0 1 1 1 1 0 4 1 3 1 0 4 0 1 2 1 4 2 3 1 0 4 1 1 &amp;&amp; /home/anthony.kostalvazque/polymult-1.4/polymult 536870912 2048 128 1868048 h15mod24. /tmp/Class_Number_Tabulation/h15mod24 1 0 1 1 1 1 0 3 1 1 1 0 1 1 1 1 1 12 1 1 1 0 4 0 1 1 0 12 0 1 1 0 4 1 1)  &amp;&amp; cp -R /tmp/Class_Number_Tabulation /home/anthony.kostalvazque &amp;&amp; </v>
      </c>
    </row>
    <row r="8" spans="1:62">
      <c r="A8" s="106">
        <f xml:space="preserve"> POWER(2,32) *3</f>
        <v>12884901888</v>
      </c>
      <c r="B8" s="107"/>
      <c r="C8" s="108"/>
      <c r="D8" s="18" t="str">
        <f t="shared" si="4"/>
        <v>s(65536)</v>
      </c>
      <c r="E8" s="19">
        <v>55440</v>
      </c>
      <c r="F8" s="39">
        <v>4.1870129870129871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t="shared" si="5"/>
        <v>/home/anthony.kostalvazque/polymult-1.4/polymult 3221225472 4096 256 2111286 h8mod16. /tmp/Class_Number_Tabulation/h8mod16 1 0 2 0 1 1 0 2 1 1 1 0 2 1 1</v>
      </c>
      <c r="O8" s="99"/>
      <c r="P8" s="99"/>
      <c r="Q8" s="79" t="str">
        <f t="shared" si="6"/>
        <v>mpirun --oversubscribe -np 64 /home/anthony.kostalvazque/clgrp-1.3_NEW/clgrp 51539607552 4096 8 16 h8mod16/h8mod16. /tmp/Class_Number_Tabulation</v>
      </c>
      <c r="R8" s="15">
        <f t="shared" si="1"/>
        <v>6</v>
      </c>
      <c r="S8" s="15">
        <f t="shared" si="7"/>
        <v>12582912</v>
      </c>
      <c r="T8" s="1"/>
      <c r="U8" s="16">
        <f t="shared" si="2"/>
        <v>3221225472</v>
      </c>
      <c r="V8">
        <f xml:space="preserve"> POWER(2,8)</f>
        <v>256</v>
      </c>
      <c r="W8">
        <f t="shared" si="3"/>
        <v>2111286</v>
      </c>
      <c r="X8" s="94"/>
      <c r="Y8" s="94"/>
      <c r="Z8" s="94"/>
      <c r="AA8" s="94"/>
      <c r="AB8" s="94"/>
      <c r="BI8" s="1"/>
      <c r="BJ8" t="str">
        <f t="shared" si="8"/>
        <v xml:space="preserve">cp -R /home/anthony.kostalvazque/Class_Number_Tabulation /tmp &amp;&amp; time (/home/anthony.kostalvazque/polymult-1.4/polymult 3221225472 4096 256 2111286 h8mod16. /tmp/Class_Number_Tabulation/h8mod16 1 0 2 0 1 1 0 2 1 1 1 0 2 1 1 &amp;&amp; /home/anthony.kostalvazque/polymult-1.4/polymult 3221225472 4096 256 2111286 h4mod16. /tmp/Class_Number_Tabulation/h4mod16 1 0 2 1 1 1 0 2 0 1 1 0 2 0 1 &amp;&amp; /home/anthony.kostalvazque/polymult-1.4/polymult 6442450944 4096 256 4009464 h3mod8. /tmp/Class_Number_Tabulation/h3mod8 1 0 1 1 1 1 0 1 1 1 1 0 1 1 1 &amp;&amp; /home/anthony.kostalvazque/polymult-1.4/polymult 2147483648 4096 256 4009464 h7mod24. /tmp/Class_Number_Tabulation/h7mod24 1 0 1 1 1 1 0 1 1 3 1 0 1 1 1 1 0 4 1 3 1 0 4 0 1 2 1 4 2 3 1 0 4 1 1 &amp;&amp; /home/anthony.kostalvazque/polymult-1.4/polymult 2147483648 4096 256 4009464 h15mod24. /tmp/Class_Number_Tabulation/h15mod24 1 0 1 1 1 1 0 3 1 1 1 0 1 1 1 1 1 12 1 1 1 0 4 0 1 1 0 12 0 1 1 0 4 1 1)  &amp;&amp; cp -R /tmp/Class_Number_Tabulation /home/anthony.kostalvazque &amp;&amp; </v>
      </c>
    </row>
    <row r="9" spans="1:62">
      <c r="A9" s="124">
        <f xml:space="preserve"> POWER(2,34) * 3</f>
        <v>51539607552</v>
      </c>
      <c r="B9" s="125"/>
      <c r="C9" s="126"/>
      <c r="D9" s="18" t="str">
        <f t="shared" si="4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45" t="s">
        <v>165</v>
      </c>
    </row>
    <row r="10" spans="1:62" ht="31.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1"/>
      <c r="BJ10" t="str">
        <f xml:space="preserve">  $BJ$33 &amp; " &amp;&amp; " &amp;"time ("&amp;   Q3 &amp; " &amp;&amp; " &amp; Q12 &amp; " &amp;&amp; " &amp; Q21 &amp; " &amp;&amp; " &amp; Q30  &amp; " &amp;&amp; " &amp;Q39  &amp; " &amp;&amp; " &amp;N102  &amp; " &amp;&amp; " &amp; D21 &amp; ")" &amp; " &amp;&amp; " &amp; $BJ$32 &amp; " &amp;&amp; " &amp; $BJ$35</f>
        <v>cp -R /home/anthony.kostalvazque/Class_Number_Tabulation /tmp &amp;&amp; time (mpirun --oversubscribe -np 64 /home/anthony.kostalvazque/clgrp-1.3_NEW/clgrp 50331648 128 8 16 h8mod16/h8mod16. /tmp/Class_Number_Tabulation &amp;&amp; mpirun --oversubscribe -np 64 /home/anthony.kostalvazque/clgrp-1.3_NEW/clgrp 50331648 128 4 16 h4mod16/h4mod16. /tmp/Class_Number_Tabulation &amp;&amp; mpirun --oversubscribe -np 64 /home/anthony.kostalvazque/clgrp-1.3_NEW/clgrp 50331648 128 3 8 h3mod8/h3mod8. /tmp/Class_Number_Tabulation &amp;&amp; mpirun --oversubscribe -np 64 /home/anthony.kostalvazque/clgrp-1.3_NEW/clgrp 50331648 128 7 24 h7mod24/h7mod24. /tmp/Class_Number_Tabulation &amp;&amp; mpirun --oversubscribe -np 64 /home/anthony.kostalvazque/clgrp-1.3_NEW/clgrp 50331648 128 15 24 h15mod24/h15mod24. /tmp/Class_Number_Tabulation &amp;&amp; mpirun --oversubscribe -np 64 /home/anthony.kostalvazque/clgrp-1.3_NEW/clgrp 50331648 128 23 24 null /tmp/Class_Number_Tabulation &amp;&amp;  /home/anthony.kostalvazque/clgrp-1.3_NEW/verify 50331648 128 /tmp/Class_Number_Tabulation) &amp;&amp; rm -r /tmp/Class_Number_Tabulation &amp;&amp; find /home/anthony.kostalvazque/Class_Number_Tabulation -type f -delete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7" t="s">
        <v>16</v>
      </c>
      <c r="S11" s="77" t="s">
        <v>161</v>
      </c>
      <c r="T11" s="1"/>
      <c r="U11" s="8" t="s">
        <v>17</v>
      </c>
      <c r="V11" s="78" t="s">
        <v>18</v>
      </c>
      <c r="W11" s="78" t="s">
        <v>19</v>
      </c>
      <c r="X11" s="78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1"/>
      <c r="BJ11" t="str">
        <f t="shared" ref="BJ11:BJ15" si="9" xml:space="preserve">  $BJ$33 &amp; " &amp;&amp; " &amp;"time ("&amp;   Q4 &amp; " &amp;&amp; " &amp; Q13 &amp; " &amp;&amp; " &amp; Q22 &amp; " &amp;&amp; " &amp; Q31  &amp; " &amp;&amp; " &amp;Q40  &amp; " &amp;&amp; " &amp;N103  &amp; " &amp;&amp; " &amp; D22 &amp; ")" &amp; " &amp;&amp; " &amp; $BJ$32 &amp; " &amp;&amp; " &amp; $BJ$35</f>
        <v>cp -R /home/anthony.kostalvazque/Class_Number_Tabulation /tmp &amp;&amp; time (mpirun --oversubscribe -np 64 /home/anthony.kostalvazque/clgrp-1.3_NEW/clgrp 201326592 256 8 16 h8mod16/h8mod16. /tmp/Class_Number_Tabulation &amp;&amp; mpirun --oversubscribe -np 64 /home/anthony.kostalvazque/clgrp-1.3_NEW/clgrp 201326592 256 4 16 h4mod16/h4mod16. /tmp/Class_Number_Tabulation &amp;&amp; mpirun --oversubscribe -np 64 /home/anthony.kostalvazque/clgrp-1.3_NEW/clgrp 201326592 256 3 8 h3mod8/h3mod8. /tmp/Class_Number_Tabulation &amp;&amp; mpirun --oversubscribe -np 64 /home/anthony.kostalvazque/clgrp-1.3_NEW/clgrp 201326592 256 7 24 h7mod24/h7mod24. /tmp/Class_Number_Tabulation &amp;&amp; mpirun --oversubscribe -np 64 /home/anthony.kostalvazque/clgrp-1.3_NEW/clgrp 201326592 256 15 24 h15mod24/h15mod24. /tmp/Class_Number_Tabulation &amp;&amp; mpirun --oversubscribe -np 64 /home/anthony.kostalvazque/clgrp-1.3_NEW/clgrp 201326592 256 23 24 null /tmp/Class_Number_Tabulation &amp;&amp;  /home/anthony.kostalvazque/clgrp-1.3_NEW/verify 201326592 256 /tmp/Class_Number_Tabulation) &amp;&amp; rm -r /tmp/Class_Number_Tabulation &amp;&amp; find /home/anthony.kostalvazque/Class_Number_Tabulation -type f -delete</v>
      </c>
    </row>
    <row r="12" spans="1:62" ht="18">
      <c r="A12" s="106">
        <f t="shared" ref="A12:A17" si="10">A4</f>
        <v>50331648</v>
      </c>
      <c r="B12" s="107"/>
      <c r="C12" s="108"/>
      <c r="D12" s="25" t="s">
        <v>163</v>
      </c>
      <c r="E12" s="26">
        <v>64</v>
      </c>
      <c r="F12" s="27">
        <f xml:space="preserve"> POWER(2,7)</f>
        <v>128</v>
      </c>
      <c r="G12" s="27" t="s">
        <v>155</v>
      </c>
      <c r="H12" s="27" t="s">
        <v>157</v>
      </c>
      <c r="I12" s="1"/>
      <c r="J12" s="11" t="str">
        <f t="shared" ref="J12:J17" si="11" xml:space="preserve"> "h" &amp;K12 &amp; "mod" &amp;L12</f>
        <v>h4mod16</v>
      </c>
      <c r="K12" s="12">
        <v>4</v>
      </c>
      <c r="L12" s="12">
        <v>16</v>
      </c>
      <c r="M12" s="13">
        <f t="shared" ref="M12:M17" si="12" xml:space="preserve"> A4</f>
        <v>50331648</v>
      </c>
      <c r="N12" s="99" t="str">
        <f xml:space="preserve"> G12 &amp; U12 &amp;" " &amp;F12 &amp;" " &amp; V12 &amp;" " &amp; W12 &amp;" " &amp; J12 &amp;". " &amp; D12 &amp; "/" &amp; J12 &amp;" " &amp;$Z$13&amp;" " &amp; $AA$14&amp;" " &amp; $AB$14</f>
        <v>/home/anthony.kostalvazque/polymult-1.4/polymult 3145728 128 8 43064 h4mod16. /tmp/Class_Number_Tabulation/h4mod16 1 0 2 1 1 1 0 2 0 1 1 0 2 0 1</v>
      </c>
      <c r="O12" s="99"/>
      <c r="P12" s="99"/>
      <c r="Q12" s="79" t="str">
        <f xml:space="preserve"> "mpirun --oversubscribe -np " &amp; E12 &amp; H12 &amp;M12 &amp;" " &amp;F12 &amp;" " &amp;K12 &amp;" " &amp;L12 &amp;" " &amp;J12 &amp; "/" &amp;J12 &amp;". " &amp;D$12</f>
        <v>mpirun --oversubscribe -np 64 /home/anthony.kostalvazque/clgrp-1.3_NEW/clgrp 50331648 128 4 16 h4mod16/h4mod16. /tmp/Class_Number_Tabulation</v>
      </c>
      <c r="R12" s="15">
        <f t="shared" ref="R12:R17" si="13" xml:space="preserve"> (U12 / (F12*V12))/512</f>
        <v>6</v>
      </c>
      <c r="S12" s="15">
        <f xml:space="preserve"> U12 / V12</f>
        <v>393216</v>
      </c>
      <c r="T12" s="1"/>
      <c r="U12" s="16">
        <f t="shared" ref="U12:U17" si="14" xml:space="preserve"> M12 / 16</f>
        <v>3145728</v>
      </c>
      <c r="V12">
        <f xml:space="preserve"> POWER(2,3)</f>
        <v>8</v>
      </c>
      <c r="W12">
        <f t="shared" ref="W12:W17" si="15" xml:space="preserve"> FLOOR((($F4)*(1/PI())*(SQRT(M12))*(($G$4*LN(M12))+($H$4))),1)</f>
        <v>43064</v>
      </c>
      <c r="X12" s="94" t="str">
        <f xml:space="preserve"> J12</f>
        <v>h4mod16</v>
      </c>
      <c r="Y12" s="94" t="s">
        <v>37</v>
      </c>
      <c r="Z12" s="80" t="s">
        <v>38</v>
      </c>
      <c r="AA12" s="94" t="s">
        <v>39</v>
      </c>
      <c r="AB12" s="94"/>
      <c r="BI12" s="1"/>
      <c r="BJ12" t="str">
        <f t="shared" si="9"/>
        <v>cp -R /home/anthony.kostalvazque/Class_Number_Tabulation /tmp &amp;&amp; time (mpirun --oversubscribe -np 64 /home/anthony.kostalvazque/clgrp-1.3_NEW/clgrp 805306368 512 8 16 h8mod16/h8mod16. /tmp/Class_Number_Tabulation &amp;&amp; mpirun --oversubscribe -np 64 /home/anthony.kostalvazque/clgrp-1.3_NEW/clgrp 805306368 512 4 16 h4mod16/h4mod16. /tmp/Class_Number_Tabulation &amp;&amp; mpirun --oversubscribe -np 64 /home/anthony.kostalvazque/clgrp-1.3_NEW/clgrp 805306368 512 3 8 h3mod8/h3mod8. /tmp/Class_Number_Tabulation &amp;&amp; mpirun --oversubscribe -np 64 /home/anthony.kostalvazque/clgrp-1.3_NEW/clgrp 805306368 512 7 24 h7mod24/h7mod24. /tmp/Class_Number_Tabulation &amp;&amp; mpirun --oversubscribe -np 64 /home/anthony.kostalvazque/clgrp-1.3_NEW/clgrp 805306368 512 15 24 h15mod24/h15mod24. /tmp/Class_Number_Tabulation &amp;&amp; mpirun --oversubscribe -np 64 /home/anthony.kostalvazque/clgrp-1.3_NEW/clgrp 805306368 512 23 24 null /tmp/Class_Number_Tabulation &amp;&amp;  /home/anthony.kostalvazque/clgrp-1.3_NEW/verify 805306368 512 /tmp/Class_Number_Tabulation) &amp;&amp; rm -r /tmp/Class_Number_Tabulation &amp;&amp; find /home/anthony.kostalvazque/Class_Number_Tabulation -type f -delete</v>
      </c>
    </row>
    <row r="13" spans="1:62" ht="18">
      <c r="A13" s="106">
        <f t="shared" si="10"/>
        <v>201326592</v>
      </c>
      <c r="B13" s="107"/>
      <c r="C13" s="108"/>
      <c r="D13" s="25" t="s">
        <v>163</v>
      </c>
      <c r="E13" s="26">
        <v>64</v>
      </c>
      <c r="F13" s="27">
        <f xml:space="preserve"> POWER(2,8)</f>
        <v>256</v>
      </c>
      <c r="G13" s="27" t="s">
        <v>155</v>
      </c>
      <c r="H13" s="27" t="s">
        <v>157</v>
      </c>
      <c r="I13" s="1"/>
      <c r="J13" s="11" t="str">
        <f t="shared" si="11"/>
        <v>h4mod16</v>
      </c>
      <c r="K13" s="12">
        <v>4</v>
      </c>
      <c r="L13" s="12">
        <v>16</v>
      </c>
      <c r="M13" s="13">
        <f t="shared" si="12"/>
        <v>201326592</v>
      </c>
      <c r="N13" s="99" t="str">
        <f t="shared" ref="N13:N17" si="16" xml:space="preserve"> G13 &amp; U13 &amp;" " &amp;F13 &amp;" " &amp; V13 &amp;" " &amp; W13 &amp;" " &amp; J13 &amp;". " &amp; D13 &amp; "/" &amp; J13 &amp;" " &amp;$Z$13&amp;" " &amp; $AA$14&amp;" " &amp; $AB$14</f>
        <v>/home/anthony.kostalvazque/polymult-1.4/polymult 12582912 256 16 95008 h4mod16. /tmp/Class_Number_Tabulation/h4mod16 1 0 2 1 1 1 0 2 0 1 1 0 2 0 1</v>
      </c>
      <c r="O13" s="99"/>
      <c r="P13" s="99"/>
      <c r="Q13" s="79" t="str">
        <f t="shared" ref="Q13:Q17" si="17" xml:space="preserve"> "mpirun --oversubscribe -np " &amp; E13 &amp; H13 &amp;M13 &amp;" " &amp;F13 &amp;" " &amp;K13 &amp;" " &amp;L13 &amp;" " &amp;J13 &amp; "/" &amp;J13 &amp;". " &amp;D$12</f>
        <v>mpirun --oversubscribe -np 64 /home/anthony.kostalvazque/clgrp-1.3_NEW/clgrp 201326592 256 4 16 h4mod16/h4mod16. /tmp/Class_Number_Tabulation</v>
      </c>
      <c r="R13" s="15">
        <f t="shared" si="13"/>
        <v>6</v>
      </c>
      <c r="S13" s="15">
        <f t="shared" ref="S13:S17" si="18" xml:space="preserve"> U13 / V13</f>
        <v>786432</v>
      </c>
      <c r="T13" s="1"/>
      <c r="U13" s="16">
        <f t="shared" si="14"/>
        <v>12582912</v>
      </c>
      <c r="V13">
        <f xml:space="preserve"> POWER(2,4)</f>
        <v>16</v>
      </c>
      <c r="W13">
        <f t="shared" si="15"/>
        <v>95008</v>
      </c>
      <c r="X13" s="94"/>
      <c r="Y13" s="94"/>
      <c r="Z13" s="94" t="s">
        <v>31</v>
      </c>
      <c r="AA13" s="80" t="s">
        <v>40</v>
      </c>
      <c r="AB13" s="80" t="s">
        <v>40</v>
      </c>
      <c r="BI13" s="1"/>
      <c r="BJ13" t="str">
        <f t="shared" si="9"/>
        <v>cp -R /home/anthony.kostalvazque/Class_Number_Tabulation /tmp &amp;&amp; time (mpirun --oversubscribe -np 64 /home/anthony.kostalvazque/clgrp-1.3_NEW/clgrp 3221225472 1024 8 16 h8mod16/h8mod16. /tmp/Class_Number_Tabulation &amp;&amp; mpirun --oversubscribe -np 64 /home/anthony.kostalvazque/clgrp-1.3_NEW/clgrp 3221225472 1024 4 16 h4mod16/h4mod16. /tmp/Class_Number_Tabulation &amp;&amp; mpirun --oversubscribe -np 64 /home/anthony.kostalvazque/clgrp-1.3_NEW/clgrp 3221225472 1024 3 8 h3mod8/h3mod8. /tmp/Class_Number_Tabulation &amp;&amp; mpirun --oversubscribe -np 64 /home/anthony.kostalvazque/clgrp-1.3_NEW/clgrp 3221225472 1024 7 24 h7mod24/h7mod24. /tmp/Class_Number_Tabulation &amp;&amp; mpirun --oversubscribe -np 64 /home/anthony.kostalvazque/clgrp-1.3_NEW/clgrp 3221225472 1024 15 24 h15mod24/h15mod24. /tmp/Class_Number_Tabulation &amp;&amp; mpirun --oversubscribe -np 64 /home/anthony.kostalvazque/clgrp-1.3_NEW/clgrp 3221225472 1024 23 24 null /tmp/Class_Number_Tabulation &amp;&amp;  /home/anthony.kostalvazque/clgrp-1.3_NEW/verify 3221225472 1024 /tmp/Class_Number_Tabulation) &amp;&amp; rm -r /tmp/Class_Number_Tabulation &amp;&amp; find /home/anthony.kostalvazque/Class_Number_Tabulation -type f -delete</v>
      </c>
    </row>
    <row r="14" spans="1:62">
      <c r="A14" s="106">
        <f t="shared" si="10"/>
        <v>805306368</v>
      </c>
      <c r="B14" s="107"/>
      <c r="C14" s="108"/>
      <c r="D14" s="25" t="s">
        <v>163</v>
      </c>
      <c r="E14" s="26">
        <v>64</v>
      </c>
      <c r="F14" s="27">
        <f xml:space="preserve"> POWER(2,9)</f>
        <v>512</v>
      </c>
      <c r="G14" s="27" t="s">
        <v>155</v>
      </c>
      <c r="H14" s="27" t="s">
        <v>157</v>
      </c>
      <c r="I14" s="1"/>
      <c r="J14" s="11" t="str">
        <f t="shared" si="11"/>
        <v>h4mod16</v>
      </c>
      <c r="K14" s="12">
        <v>4</v>
      </c>
      <c r="L14" s="12">
        <v>16</v>
      </c>
      <c r="M14" s="13">
        <f t="shared" si="12"/>
        <v>805306368</v>
      </c>
      <c r="N14" s="99" t="str">
        <f t="shared" si="16"/>
        <v>/home/anthony.kostalvazque/polymult-1.4/polymult 50331648 512 32 207212 h4mod16. /tmp/Class_Number_Tabulation/h4mod16 1 0 2 1 1 1 0 2 0 1 1 0 2 0 1</v>
      </c>
      <c r="O14" s="99"/>
      <c r="P14" s="99"/>
      <c r="Q14" s="79" t="str">
        <f t="shared" si="17"/>
        <v>mpirun --oversubscribe -np 64 /home/anthony.kostalvazque/clgrp-1.3_NEW/clgrp 805306368 512 4 16 h4mod16/h4mod16. /tmp/Class_Number_Tabulation</v>
      </c>
      <c r="R14" s="15">
        <f t="shared" si="13"/>
        <v>6</v>
      </c>
      <c r="S14" s="15">
        <f t="shared" si="18"/>
        <v>1572864</v>
      </c>
      <c r="T14" s="1"/>
      <c r="U14" s="16">
        <f t="shared" si="14"/>
        <v>50331648</v>
      </c>
      <c r="V14">
        <f xml:space="preserve"> POWER(2,5)</f>
        <v>32</v>
      </c>
      <c r="W14">
        <f t="shared" si="15"/>
        <v>207212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t="shared" si="9"/>
        <v>cp -R /home/anthony.kostalvazque/Class_Number_Tabulation /tmp &amp;&amp; time (mpirun --oversubscribe -np 64 /home/anthony.kostalvazque/clgrp-1.3_NEW/clgrp 12884901888 2048 8 16 h8mod16/h8mod16. /tmp/Class_Number_Tabulation &amp;&amp; mpirun --oversubscribe -np 64 /home/anthony.kostalvazque/clgrp-1.3_NEW/clgrp 12884901888 2048 4 16 h4mod16/h4mod16. /tmp/Class_Number_Tabulation &amp;&amp; mpirun --oversubscribe -np 64 /home/anthony.kostalvazque/clgrp-1.3_NEW/clgrp 12884901888 2048 3 8 h3mod8/h3mod8. /tmp/Class_Number_Tabulation &amp;&amp; mpirun --oversubscribe -np 64 /home/anthony.kostalvazque/clgrp-1.3_NEW/clgrp 12884901888 2048 7 24 h7mod24/h7mod24. /tmp/Class_Number_Tabulation &amp;&amp; mpirun --oversubscribe -np 64 /home/anthony.kostalvazque/clgrp-1.3_NEW/clgrp 12884901888 2048 15 24 h15mod24/h15mod24. /tmp/Class_Number_Tabulation &amp;&amp; mpirun --oversubscribe -np 64 /home/anthony.kostalvazque/clgrp-1.3_NEW/clgrp 12884901888 2048 23 24 null /tmp/Class_Number_Tabulation &amp;&amp;  /home/anthony.kostalvazque/clgrp-1.3_NEW/verify 12884901888 2048 /tmp/Class_Number_Tabulation) &amp;&amp; rm -r /tmp/Class_Number_Tabulation &amp;&amp; find /home/anthony.kostalvazque/Class_Number_Tabulation -type f -delete</v>
      </c>
    </row>
    <row r="15" spans="1:62">
      <c r="A15" s="106">
        <f t="shared" si="10"/>
        <v>3221225472</v>
      </c>
      <c r="B15" s="107"/>
      <c r="C15" s="108"/>
      <c r="D15" s="25" t="s">
        <v>163</v>
      </c>
      <c r="E15" s="26">
        <v>64</v>
      </c>
      <c r="F15" s="27">
        <f xml:space="preserve"> POWER(2,10)</f>
        <v>1024</v>
      </c>
      <c r="G15" s="27" t="s">
        <v>155</v>
      </c>
      <c r="H15" s="27" t="s">
        <v>157</v>
      </c>
      <c r="I15" s="1"/>
      <c r="J15" s="11" t="str">
        <f t="shared" si="11"/>
        <v>h4mod16</v>
      </c>
      <c r="K15" s="12">
        <v>4</v>
      </c>
      <c r="L15" s="12">
        <v>16</v>
      </c>
      <c r="M15" s="13">
        <f t="shared" si="12"/>
        <v>3221225472</v>
      </c>
      <c r="N15" s="99" t="str">
        <f t="shared" si="16"/>
        <v>/home/anthony.kostalvazque/polymult-1.4/polymult 201326592 1024 64 451947 h4mod16. /tmp/Class_Number_Tabulation/h4mod16 1 0 2 1 1 1 0 2 0 1 1 0 2 0 1</v>
      </c>
      <c r="O15" s="99"/>
      <c r="P15" s="99"/>
      <c r="Q15" s="79" t="str">
        <f t="shared" si="17"/>
        <v>mpirun --oversubscribe -np 64 /home/anthony.kostalvazque/clgrp-1.3_NEW/clgrp 3221225472 1024 4 16 h4mod16/h4mod16. /tmp/Class_Number_Tabulation</v>
      </c>
      <c r="R15" s="15">
        <f t="shared" si="13"/>
        <v>6</v>
      </c>
      <c r="S15" s="15">
        <f t="shared" si="18"/>
        <v>3145728</v>
      </c>
      <c r="T15" s="1"/>
      <c r="U15" s="16">
        <f t="shared" si="14"/>
        <v>201326592</v>
      </c>
      <c r="V15">
        <f xml:space="preserve"> POWER(2,6)</f>
        <v>64</v>
      </c>
      <c r="W15">
        <f t="shared" si="15"/>
        <v>451947</v>
      </c>
      <c r="X15" s="94"/>
      <c r="Y15" s="94"/>
      <c r="Z15" s="94"/>
      <c r="AA15" s="94"/>
      <c r="AB15" s="94"/>
      <c r="BI15" s="1"/>
      <c r="BJ15" t="str">
        <f t="shared" si="9"/>
        <v>cp -R /home/anthony.kostalvazque/Class_Number_Tabulation /tmp &amp;&amp; time (mpirun --oversubscribe -np 64 /home/anthony.kostalvazque/clgrp-1.3_NEW/clgrp 51539607552 4096 8 16 h8mod16/h8mod16. /tmp/Class_Number_Tabulation &amp;&amp; mpirun --oversubscribe -np 64 /home/anthony.kostalvazque/clgrp-1.3_NEW/clgrp 51539607552 4096 4 16 h4mod16/h4mod16. /tmp/Class_Number_Tabulation &amp;&amp; mpirun --oversubscribe -np 64 /home/anthony.kostalvazque/clgrp-1.3_NEW/clgrp 51539607552 4096 3 8 h3mod8/h3mod8. /tmp/Class_Number_Tabulation &amp;&amp; mpirun --oversubscribe -np 64 /home/anthony.kostalvazque/clgrp-1.3_NEW/clgrp 51539607552 4096 7 24 h7mod24/h7mod24. /tmp/Class_Number_Tabulation &amp;&amp; mpirun --oversubscribe -np 64 /home/anthony.kostalvazque/clgrp-1.3_NEW/clgrp 51539607552 4096 15 24 h15mod24/h15mod24. /tmp/Class_Number_Tabulation &amp;&amp; mpirun --oversubscribe -np 64 /home/anthony.kostalvazque/clgrp-1.3_NEW/clgrp 51539607552 4096 23 24 null /tmp/Class_Number_Tabulation &amp;&amp;  /home/anthony.kostalvazque/clgrp-1.3_NEW/verify 51539607552 4096 /tmp/Class_Number_Tabulation) &amp;&amp; rm -r /tmp/Class_Number_Tabulation &amp;&amp; find /home/anthony.kostalvazque/Class_Number_Tabulation -type f -delete</v>
      </c>
    </row>
    <row r="16" spans="1:62">
      <c r="A16" s="106">
        <f t="shared" si="10"/>
        <v>12884901888</v>
      </c>
      <c r="B16" s="107"/>
      <c r="C16" s="108"/>
      <c r="D16" s="25" t="s">
        <v>163</v>
      </c>
      <c r="E16" s="26">
        <v>64</v>
      </c>
      <c r="F16" s="27">
        <f xml:space="preserve"> POWER(2,11)</f>
        <v>2048</v>
      </c>
      <c r="G16" s="27" t="s">
        <v>155</v>
      </c>
      <c r="H16" s="27" t="s">
        <v>157</v>
      </c>
      <c r="I16" s="1"/>
      <c r="J16" s="11" t="str">
        <f t="shared" si="11"/>
        <v>h4mod16</v>
      </c>
      <c r="K16" s="12">
        <v>4</v>
      </c>
      <c r="L16" s="12">
        <v>16</v>
      </c>
      <c r="M16" s="13">
        <f t="shared" si="12"/>
        <v>12884901888</v>
      </c>
      <c r="N16" s="99" t="str">
        <f t="shared" si="16"/>
        <v>/home/anthony.kostalvazque/polymult-1.4/polymult 805306368 2048 128 986455 h4mod16. /tmp/Class_Number_Tabulation/h4mod16 1 0 2 1 1 1 0 2 0 1 1 0 2 0 1</v>
      </c>
      <c r="O16" s="99"/>
      <c r="P16" s="99"/>
      <c r="Q16" s="79" t="str">
        <f t="shared" si="17"/>
        <v>mpirun --oversubscribe -np 64 /home/anthony.kostalvazque/clgrp-1.3_NEW/clgrp 12884901888 2048 4 16 h4mod16/h4mod16. /tmp/Class_Number_Tabulation</v>
      </c>
      <c r="R16" s="15">
        <f t="shared" si="13"/>
        <v>6</v>
      </c>
      <c r="S16" s="15">
        <f t="shared" si="18"/>
        <v>6291456</v>
      </c>
      <c r="T16" s="1"/>
      <c r="U16" s="16">
        <f t="shared" si="14"/>
        <v>805306368</v>
      </c>
      <c r="V16">
        <f xml:space="preserve"> POWER(2,7)</f>
        <v>128</v>
      </c>
      <c r="W16">
        <f t="shared" si="15"/>
        <v>986455</v>
      </c>
      <c r="X16" s="94"/>
      <c r="Y16" s="94"/>
      <c r="Z16" s="94"/>
      <c r="AA16" s="94"/>
      <c r="AB16" s="94"/>
      <c r="BI16" s="1"/>
    </row>
    <row r="17" spans="1:62">
      <c r="A17" s="124">
        <f t="shared" si="10"/>
        <v>51539607552</v>
      </c>
      <c r="B17" s="125"/>
      <c r="C17" s="126"/>
      <c r="D17" s="25" t="s">
        <v>163</v>
      </c>
      <c r="E17" s="26">
        <v>64</v>
      </c>
      <c r="F17" s="27">
        <f xml:space="preserve"> POWER(2,12)</f>
        <v>4096</v>
      </c>
      <c r="G17" s="27" t="s">
        <v>155</v>
      </c>
      <c r="H17" s="27" t="s">
        <v>157</v>
      </c>
      <c r="I17" s="1"/>
      <c r="J17" s="11" t="str">
        <f t="shared" si="11"/>
        <v>h4mod16</v>
      </c>
      <c r="K17" s="12">
        <v>4</v>
      </c>
      <c r="L17" s="12">
        <v>16</v>
      </c>
      <c r="M17" s="13">
        <f t="shared" si="12"/>
        <v>51539607552</v>
      </c>
      <c r="N17" s="99" t="str">
        <f t="shared" si="16"/>
        <v>/home/anthony.kostalvazque/polymult-1.4/polymult 3221225472 4096 256 2111286 h4mod16. /tmp/Class_Number_Tabulation/h4mod16 1 0 2 1 1 1 0 2 0 1 1 0 2 0 1</v>
      </c>
      <c r="O17" s="99"/>
      <c r="P17" s="99"/>
      <c r="Q17" s="79" t="str">
        <f t="shared" si="17"/>
        <v>mpirun --oversubscribe -np 64 /home/anthony.kostalvazque/clgrp-1.3_NEW/clgrp 51539607552 4096 4 16 h4mod16/h4mod16. /tmp/Class_Number_Tabulation</v>
      </c>
      <c r="R17" s="15">
        <f t="shared" si="13"/>
        <v>6</v>
      </c>
      <c r="S17" s="15">
        <f t="shared" si="18"/>
        <v>12582912</v>
      </c>
      <c r="T17" s="1"/>
      <c r="U17" s="16">
        <f t="shared" si="14"/>
        <v>3221225472</v>
      </c>
      <c r="V17">
        <f xml:space="preserve"> POWER(2,8)</f>
        <v>256</v>
      </c>
      <c r="W17">
        <f t="shared" si="15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1.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1"/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7" t="s">
        <v>16</v>
      </c>
      <c r="S20" s="77" t="s">
        <v>161</v>
      </c>
      <c r="T20" s="1"/>
      <c r="U20" s="8" t="s">
        <v>42</v>
      </c>
      <c r="V20" s="78" t="s">
        <v>18</v>
      </c>
      <c r="W20" s="78" t="s">
        <v>19</v>
      </c>
      <c r="X20" s="78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1"/>
    </row>
    <row r="21" spans="1:62" ht="18">
      <c r="A21" s="103">
        <f t="shared" ref="A21:A26" si="19">A4</f>
        <v>50331648</v>
      </c>
      <c r="B21" s="104"/>
      <c r="C21" s="105"/>
      <c r="D21" s="106" t="str">
        <f xml:space="preserve"> " /home/anthony.kostalvazque/clgrp-1.3_NEW/verify " &amp;A21 &amp; " "&amp;F12 &amp; " " &amp;D12</f>
        <v xml:space="preserve"> /home/anthony.kostalvazque/clgrp-1.3_NEW/verify 50331648 128 /tmp/Class_Number_Tabulation</v>
      </c>
      <c r="E21" s="107"/>
      <c r="F21" s="107"/>
      <c r="G21" s="107"/>
      <c r="H21" s="108"/>
      <c r="I21" s="1"/>
      <c r="J21" s="11" t="str">
        <f t="shared" ref="J21:J26" si="20" xml:space="preserve"> "h" &amp;K21 &amp; "mod" &amp;L21</f>
        <v>h3mod8</v>
      </c>
      <c r="K21" s="12">
        <v>3</v>
      </c>
      <c r="L21" s="12">
        <v>8</v>
      </c>
      <c r="M21" s="13">
        <f t="shared" ref="M21:M26" si="21" xml:space="preserve"> A4</f>
        <v>50331648</v>
      </c>
      <c r="N21" s="99" t="str">
        <f xml:space="preserve"> G12 &amp; U21 &amp;" " &amp;F12 &amp;" " &amp; V21 &amp;" " &amp; W21 &amp;" " &amp; J21 &amp;". " &amp; D12 &amp; "/" &amp; J21 &amp;" " &amp;$Z$22&amp;" " &amp; $AA$22&amp;" " &amp; $AB$22</f>
        <v>/home/anthony.kostalvazque/polymult-1.4/polymult 6291456 128 8 80315 h3mod8. /tmp/Class_Number_Tabulation/h3mod8 1 0 1 1 1 1 0 1 1 1 1 0 1 1 1</v>
      </c>
      <c r="O21" s="99"/>
      <c r="P21" s="99"/>
      <c r="Q21" s="79" t="str">
        <f xml:space="preserve"> "mpirun --oversubscribe -np " &amp; E12 &amp; H12 &amp;M21 &amp;" " &amp;F12 &amp;" " &amp;K21 &amp;" " &amp;L21 &amp;" " &amp;J21 &amp; "/" &amp;J21 &amp;". " &amp;D$12</f>
        <v>mpirun --oversubscribe -np 64 /home/anthony.kostalvazque/clgrp-1.3_NEW/clgrp 50331648 128 3 8 h3mod8/h3mod8. /tmp/Class_Number_Tabulation</v>
      </c>
      <c r="R21" s="15">
        <f t="shared" ref="R21:R26" si="22" xml:space="preserve"> (U21 / (F12*V21))/512</f>
        <v>12</v>
      </c>
      <c r="S21" s="15">
        <f xml:space="preserve"> U21 / V21</f>
        <v>786432</v>
      </c>
      <c r="T21" s="1"/>
      <c r="U21" s="16">
        <f t="shared" ref="U21:U26" si="23" xml:space="preserve"> M21 / 8</f>
        <v>6291456</v>
      </c>
      <c r="V21">
        <f xml:space="preserve"> POWER(2,3)</f>
        <v>8</v>
      </c>
      <c r="W21">
        <f t="shared" ref="W21:W26" si="24" xml:space="preserve"> FLOOR(((F4)*(1/PI())*(SQRT(M21))*(($G$7*LN(M21))+($H$7))),1)</f>
        <v>80315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</row>
    <row r="22" spans="1:62" ht="32.25">
      <c r="A22" s="103">
        <f t="shared" si="19"/>
        <v>201326592</v>
      </c>
      <c r="B22" s="104"/>
      <c r="C22" s="105"/>
      <c r="D22" s="106" t="str">
        <f xml:space="preserve"> " /home/anthony.kostalvazque/clgrp-1.3_NEW/verify " &amp;A22 &amp; " "&amp;F13 &amp; " " &amp;D13</f>
        <v xml:space="preserve"> /home/anthony.kostalvazque/clgrp-1.3_NEW/verify 201326592 256 /tmp/Class_Number_Tabulation</v>
      </c>
      <c r="E22" s="107"/>
      <c r="F22" s="107"/>
      <c r="G22" s="107"/>
      <c r="H22" s="108"/>
      <c r="I22" s="1"/>
      <c r="J22" s="11" t="str">
        <f t="shared" si="20"/>
        <v>h3mod8</v>
      </c>
      <c r="K22" s="12">
        <v>3</v>
      </c>
      <c r="L22" s="12">
        <v>8</v>
      </c>
      <c r="M22" s="13">
        <f t="shared" si="21"/>
        <v>201326592</v>
      </c>
      <c r="N22" s="99" t="str">
        <f t="shared" ref="N22:N26" si="25" xml:space="preserve"> G13 &amp; U22 &amp;" " &amp;F13 &amp;" " &amp; V22 &amp;" " &amp; W22 &amp;" " &amp; J22 &amp;". " &amp; D13 &amp; "/" &amp; J22 &amp;" " &amp;$Z$22&amp;" " &amp; $AA$22&amp;" " &amp; $AB$22</f>
        <v>/home/anthony.kostalvazque/polymult-1.4/polymult 25165824 256 16 178000 h3mod8. /tmp/Class_Number_Tabulation/h3mod8 1 0 1 1 1 1 0 1 1 1 1 0 1 1 1</v>
      </c>
      <c r="O22" s="99"/>
      <c r="P22" s="99"/>
      <c r="Q22" s="79" t="str">
        <f t="shared" ref="Q22:Q26" si="26" xml:space="preserve"> "mpirun --oversubscribe -np " &amp; E13 &amp; H13 &amp;M22 &amp;" " &amp;F13 &amp;" " &amp;K22 &amp;" " &amp;L22 &amp;" " &amp;J22 &amp; "/" &amp;J22 &amp;". " &amp;D$12</f>
        <v>mpirun --oversubscribe -np 64 /home/anthony.kostalvazque/clgrp-1.3_NEW/clgrp 201326592 256 3 8 h3mod8/h3mod8. /tmp/Class_Number_Tabulation</v>
      </c>
      <c r="R22" s="15">
        <f t="shared" si="22"/>
        <v>12</v>
      </c>
      <c r="S22" s="15">
        <f t="shared" ref="S22:S26" si="27" xml:space="preserve"> U22 / V22</f>
        <v>1572864</v>
      </c>
      <c r="T22" s="1"/>
      <c r="U22" s="16">
        <f t="shared" si="23"/>
        <v>25165824</v>
      </c>
      <c r="V22">
        <f xml:space="preserve"> POWER(2,4)</f>
        <v>16</v>
      </c>
      <c r="W22">
        <f t="shared" si="24"/>
        <v>178000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  <c r="BJ22" s="42" t="s">
        <v>137</v>
      </c>
    </row>
    <row r="23" spans="1:62">
      <c r="A23" s="103">
        <f t="shared" si="19"/>
        <v>805306368</v>
      </c>
      <c r="B23" s="104"/>
      <c r="C23" s="105"/>
      <c r="D23" s="106" t="str">
        <f t="shared" ref="D23:D26" si="28" xml:space="preserve"> " /home/anthony.kostalvazque/clgrp-1.3_NEW/verify " &amp;A23 &amp; " "&amp;F14 &amp; " " &amp;D14</f>
        <v xml:space="preserve"> /home/anthony.kostalvazque/clgrp-1.3_NEW/verify 805306368 512 /tmp/Class_Number_Tabulation</v>
      </c>
      <c r="E23" s="107"/>
      <c r="F23" s="107"/>
      <c r="G23" s="107"/>
      <c r="H23" s="108"/>
      <c r="I23" s="1"/>
      <c r="J23" s="11" t="str">
        <f t="shared" si="20"/>
        <v>h3mod8</v>
      </c>
      <c r="K23" s="12">
        <v>3</v>
      </c>
      <c r="L23" s="12">
        <v>8</v>
      </c>
      <c r="M23" s="13">
        <f t="shared" si="21"/>
        <v>805306368</v>
      </c>
      <c r="N23" s="99" t="str">
        <f t="shared" si="25"/>
        <v>/home/anthony.kostalvazque/polymult-1.4/polymult 100663296 512 32 389776 h3mod8. /tmp/Class_Number_Tabulation/h3mod8 1 0 1 1 1 1 0 1 1 1 1 0 1 1 1</v>
      </c>
      <c r="O23" s="99"/>
      <c r="P23" s="99"/>
      <c r="Q23" s="79" t="str">
        <f t="shared" si="26"/>
        <v>mpirun --oversubscribe -np 64 /home/anthony.kostalvazque/clgrp-1.3_NEW/clgrp 805306368 512 3 8 h3mod8/h3mod8. /tmp/Class_Number_Tabulation</v>
      </c>
      <c r="R23" s="15">
        <f t="shared" si="22"/>
        <v>12</v>
      </c>
      <c r="S23" s="15">
        <f t="shared" si="27"/>
        <v>3145728</v>
      </c>
      <c r="T23" s="1"/>
      <c r="U23" s="16">
        <f t="shared" si="23"/>
        <v>100663296</v>
      </c>
      <c r="V23">
        <f xml:space="preserve"> POWER(2,5)</f>
        <v>32</v>
      </c>
      <c r="W23">
        <f t="shared" si="24"/>
        <v>389776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  <c r="BJ23" t="str">
        <f t="shared" ref="BJ23:BJ28" si="29" xml:space="preserve">  $BJ$33 &amp; " &amp;&amp; " &amp;  "time (" &amp;N3 &amp; " &amp;&amp; " &amp;N12 &amp; " &amp;&amp; " &amp;N21 &amp; " &amp;&amp; " &amp;Q3 &amp; " &amp;&amp; " &amp;Q12&amp; " &amp;&amp; " &amp; Q21&amp; " &amp;&amp; " &amp; N75 &amp; " &amp;&amp; " &amp; D21 &amp; ")" &amp; " &amp;&amp; " &amp; $BJ$32</f>
        <v>cp -R /home/anthony.kostalvazque/Class_Number_Tabulation /tmp &amp;&amp; time (/home/anthony.kostalvazque/polymult-1.4/polymult 3145728 128 8 43064 h8mod16. /tmp/Class_Number_Tabulation/h8mod16 1 0 2 0 1 1 0 2 1 1 1 0 2 1 1 &amp;&amp; /home/anthony.kostalvazque/polymult-1.4/polymult 3145728 128 8 43064 h4mod16. /tmp/Class_Number_Tabulation/h4mod16 1 0 2 1 1 1 0 2 0 1 1 0 2 0 1 &amp;&amp; /home/anthony.kostalvazque/polymult-1.4/polymult 6291456 128 8 80315 h3mod8. /tmp/Class_Number_Tabulation/h3mod8 1 0 1 1 1 1 0 1 1 1 1 0 1 1 1 &amp;&amp; mpirun --oversubscribe -np 64 /home/anthony.kostalvazque/clgrp-1.3_NEW/clgrp 50331648 128 8 16 h8mod16/h8mod16. /tmp/Class_Number_Tabulation &amp;&amp; mpirun --oversubscribe -np 64 /home/anthony.kostalvazque/clgrp-1.3_NEW/clgrp 50331648 128 4 16 h4mod16/h4mod16. /tmp/Class_Number_Tabulation &amp;&amp; mpirun --oversubscribe -np 64 /home/anthony.kostalvazque/clgrp-1.3_NEW/clgrp 50331648 128 3 8 h3mod8/h3mod8. /tmp/Class_Number_Tabulation &amp;&amp; mpirun --oversubscribe -np 64 /home/anthony.kostalvazque/clgrp-1.3_NEW/clgrp 50331648 128 7 8 null /tmp/Class_Number_Tabulation &amp;&amp;  /home/anthony.kostalvazque/clgrp-1.3_NEW/verify 50331648 128 /tmp/Class_Number_Tabulation) &amp;&amp; rm -r /tmp/Class_Number_Tabulation</v>
      </c>
    </row>
    <row r="24" spans="1:62">
      <c r="A24" s="103">
        <f t="shared" si="19"/>
        <v>3221225472</v>
      </c>
      <c r="B24" s="104"/>
      <c r="C24" s="105"/>
      <c r="D24" s="106" t="str">
        <f t="shared" si="28"/>
        <v xml:space="preserve"> /home/anthony.kostalvazque/clgrp-1.3_NEW/verify 3221225472 1024 /tmp/Class_Number_Tabulation</v>
      </c>
      <c r="E24" s="107"/>
      <c r="F24" s="107"/>
      <c r="G24" s="107"/>
      <c r="H24" s="108"/>
      <c r="I24" s="1"/>
      <c r="J24" s="11" t="str">
        <f t="shared" si="20"/>
        <v>h3mod8</v>
      </c>
      <c r="K24" s="12">
        <v>3</v>
      </c>
      <c r="L24" s="12">
        <v>8</v>
      </c>
      <c r="M24" s="13">
        <f t="shared" si="21"/>
        <v>3221225472</v>
      </c>
      <c r="N24" s="99" t="str">
        <f t="shared" si="25"/>
        <v>/home/anthony.kostalvazque/polymult-1.4/polymult 402653184 1024 64 853154 h3mod8. /tmp/Class_Number_Tabulation/h3mod8 1 0 1 1 1 1 0 1 1 1 1 0 1 1 1</v>
      </c>
      <c r="O24" s="99"/>
      <c r="P24" s="99"/>
      <c r="Q24" s="79" t="str">
        <f t="shared" si="26"/>
        <v>mpirun --oversubscribe -np 64 /home/anthony.kostalvazque/clgrp-1.3_NEW/clgrp 3221225472 1024 3 8 h3mod8/h3mod8. /tmp/Class_Number_Tabulation</v>
      </c>
      <c r="R24" s="15">
        <f t="shared" si="22"/>
        <v>12</v>
      </c>
      <c r="S24" s="15">
        <f t="shared" si="27"/>
        <v>6291456</v>
      </c>
      <c r="T24" s="1"/>
      <c r="U24" s="16">
        <f t="shared" si="23"/>
        <v>402653184</v>
      </c>
      <c r="V24">
        <f xml:space="preserve"> POWER(2,6)</f>
        <v>64</v>
      </c>
      <c r="W24">
        <f t="shared" si="24"/>
        <v>853154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  <c r="BJ24" t="str">
        <f t="shared" si="29"/>
        <v>cp -R /home/anthony.kostalvazque/Class_Number_Tabulation /tmp &amp;&amp; time (/home/anthony.kostalvazque/polymult-1.4/polymult 12582912 256 16 95008 h8mod16. /tmp/Class_Number_Tabulation/h8mod16 1 0 2 0 1 1 0 2 1 1 1 0 2 1 1 &amp;&amp; /home/anthony.kostalvazque/polymult-1.4/polymult 12582912 256 16 95008 h4mod16. /tmp/Class_Number_Tabulation/h4mod16 1 0 2 1 1 1 0 2 0 1 1 0 2 0 1 &amp;&amp; /home/anthony.kostalvazque/polymult-1.4/polymult 25165824 256 16 178000 h3mod8. /tmp/Class_Number_Tabulation/h3mod8 1 0 1 1 1 1 0 1 1 1 1 0 1 1 1 &amp;&amp; mpirun --oversubscribe -np 64 /home/anthony.kostalvazque/clgrp-1.3_NEW/clgrp 201326592 256 8 16 h8mod16/h8mod16. /tmp/Class_Number_Tabulation &amp;&amp; mpirun --oversubscribe -np 64 /home/anthony.kostalvazque/clgrp-1.3_NEW/clgrp 201326592 256 4 16 h4mod16/h4mod16. /tmp/Class_Number_Tabulation &amp;&amp; mpirun --oversubscribe -np 64 /home/anthony.kostalvazque/clgrp-1.3_NEW/clgrp 201326592 256 3 8 h3mod8/h3mod8. /tmp/Class_Number_Tabulation &amp;&amp; mpirun --oversubscribe -np 64 /home/anthony.kostalvazque/clgrp-1.3_NEW/clgrp 201326592 256 7 8 null /tmp/Class_Number_Tabulation &amp;&amp;  /home/anthony.kostalvazque/clgrp-1.3_NEW/verify 201326592 256 /tmp/Class_Number_Tabulation) &amp;&amp; rm -r /tmp/Class_Number_Tabulation</v>
      </c>
    </row>
    <row r="25" spans="1:62">
      <c r="A25" s="103">
        <f t="shared" si="19"/>
        <v>12884901888</v>
      </c>
      <c r="B25" s="104"/>
      <c r="C25" s="105"/>
      <c r="D25" s="106" t="str">
        <f t="shared" si="28"/>
        <v xml:space="preserve"> /home/anthony.kostalvazque/clgrp-1.3_NEW/verify 12884901888 2048 /tmp/Class_Number_Tabulation</v>
      </c>
      <c r="E25" s="107"/>
      <c r="F25" s="107"/>
      <c r="G25" s="107"/>
      <c r="H25" s="108"/>
      <c r="I25" s="1"/>
      <c r="J25" s="11" t="str">
        <f t="shared" si="20"/>
        <v>h3mod8</v>
      </c>
      <c r="K25" s="12">
        <v>3</v>
      </c>
      <c r="L25" s="12">
        <v>8</v>
      </c>
      <c r="M25" s="13">
        <f t="shared" si="21"/>
        <v>12884901888</v>
      </c>
      <c r="N25" s="99" t="str">
        <f t="shared" si="25"/>
        <v>/home/anthony.kostalvazque/polymult-1.4/polymult 1610612736 2048 128 1868048 h3mod8. /tmp/Class_Number_Tabulation/h3mod8 1 0 1 1 1 1 0 1 1 1 1 0 1 1 1</v>
      </c>
      <c r="O25" s="99"/>
      <c r="P25" s="99"/>
      <c r="Q25" s="79" t="str">
        <f t="shared" si="26"/>
        <v>mpirun --oversubscribe -np 64 /home/anthony.kostalvazque/clgrp-1.3_NEW/clgrp 12884901888 2048 3 8 h3mod8/h3mod8. /tmp/Class_Number_Tabulation</v>
      </c>
      <c r="R25" s="15">
        <f t="shared" si="22"/>
        <v>12</v>
      </c>
      <c r="S25" s="15">
        <f t="shared" si="27"/>
        <v>12582912</v>
      </c>
      <c r="T25" s="1"/>
      <c r="U25" s="16">
        <f t="shared" si="23"/>
        <v>1610612736</v>
      </c>
      <c r="V25">
        <f xml:space="preserve"> POWER(2,7)</f>
        <v>128</v>
      </c>
      <c r="W25">
        <f t="shared" si="24"/>
        <v>1868048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  <c r="BJ25" t="str">
        <f t="shared" si="29"/>
        <v>cp -R /home/anthony.kostalvazque/Class_Number_Tabulation /tmp &amp;&amp; time (/home/anthony.kostalvazque/polymult-1.4/polymult 50331648 512 32 207212 h8mod16. /tmp/Class_Number_Tabulation/h8mod16 1 0 2 0 1 1 0 2 1 1 1 0 2 1 1 &amp;&amp; /home/anthony.kostalvazque/polymult-1.4/polymult 50331648 512 32 207212 h4mod16. /tmp/Class_Number_Tabulation/h4mod16 1 0 2 1 1 1 0 2 0 1 1 0 2 0 1 &amp;&amp; /home/anthony.kostalvazque/polymult-1.4/polymult 100663296 512 32 389776 h3mod8. /tmp/Class_Number_Tabulation/h3mod8 1 0 1 1 1 1 0 1 1 1 1 0 1 1 1 &amp;&amp; mpirun --oversubscribe -np 64 /home/anthony.kostalvazque/clgrp-1.3_NEW/clgrp 805306368 512 8 16 h8mod16/h8mod16. /tmp/Class_Number_Tabulation &amp;&amp; mpirun --oversubscribe -np 64 /home/anthony.kostalvazque/clgrp-1.3_NEW/clgrp 805306368 512 4 16 h4mod16/h4mod16. /tmp/Class_Number_Tabulation &amp;&amp; mpirun --oversubscribe -np 64 /home/anthony.kostalvazque/clgrp-1.3_NEW/clgrp 805306368 512 3 8 h3mod8/h3mod8. /tmp/Class_Number_Tabulation &amp;&amp; mpirun --oversubscribe -np 64 /home/anthony.kostalvazque/clgrp-1.3_NEW/clgrp 805306368 512 7 8 null /tmp/Class_Number_Tabulation &amp;&amp;  /home/anthony.kostalvazque/clgrp-1.3_NEW/verify 805306368 512 /tmp/Class_Number_Tabulation) &amp;&amp; rm -r /tmp/Class_Number_Tabulation</v>
      </c>
    </row>
    <row r="26" spans="1:62">
      <c r="A26" s="109">
        <f t="shared" si="19"/>
        <v>51539607552</v>
      </c>
      <c r="B26" s="110"/>
      <c r="C26" s="111"/>
      <c r="D26" s="106" t="str">
        <f t="shared" si="28"/>
        <v xml:space="preserve"> /home/anthony.kostalvazque/clgrp-1.3_NEW/verify 51539607552 4096 /tmp/Class_Number_Tabulation</v>
      </c>
      <c r="E26" s="107"/>
      <c r="F26" s="107"/>
      <c r="G26" s="107"/>
      <c r="H26" s="108"/>
      <c r="I26" s="1"/>
      <c r="J26" s="11" t="str">
        <f t="shared" si="20"/>
        <v>h3mod8</v>
      </c>
      <c r="K26" s="12">
        <v>3</v>
      </c>
      <c r="L26" s="12">
        <v>8</v>
      </c>
      <c r="M26" s="13">
        <f t="shared" si="21"/>
        <v>51539607552</v>
      </c>
      <c r="N26" s="99" t="str">
        <f t="shared" si="25"/>
        <v>/home/anthony.kostalvazque/polymult-1.4/polymult 6442450944 4096 256 4009464 h3mod8. /tmp/Class_Number_Tabulation/h3mod8 1 0 1 1 1 1 0 1 1 1 1 0 1 1 1</v>
      </c>
      <c r="O26" s="99"/>
      <c r="P26" s="99"/>
      <c r="Q26" s="79" t="str">
        <f t="shared" si="26"/>
        <v>mpirun --oversubscribe -np 64 /home/anthony.kostalvazque/clgrp-1.3_NEW/clgrp 51539607552 4096 3 8 h3mod8/h3mod8. /tmp/Class_Number_Tabulation</v>
      </c>
      <c r="R26" s="15">
        <f t="shared" si="22"/>
        <v>12</v>
      </c>
      <c r="S26" s="15">
        <f t="shared" si="27"/>
        <v>25165824</v>
      </c>
      <c r="T26" s="1"/>
      <c r="U26" s="16">
        <f t="shared" si="23"/>
        <v>6442450944</v>
      </c>
      <c r="V26">
        <f xml:space="preserve"> POWER(2,8)</f>
        <v>256</v>
      </c>
      <c r="W26">
        <f t="shared" si="24"/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  <c r="BJ26" t="str">
        <f t="shared" si="29"/>
        <v>cp -R /home/anthony.kostalvazque/Class_Number_Tabulation /tmp &amp;&amp; time (/home/anthony.kostalvazque/polymult-1.4/polymult 201326592 1024 64 451947 h8mod16. /tmp/Class_Number_Tabulation/h8mod16 1 0 2 0 1 1 0 2 1 1 1 0 2 1 1 &amp;&amp; /home/anthony.kostalvazque/polymult-1.4/polymult 201326592 1024 64 451947 h4mod16. /tmp/Class_Number_Tabulation/h4mod16 1 0 2 1 1 1 0 2 0 1 1 0 2 0 1 &amp;&amp; /home/anthony.kostalvazque/polymult-1.4/polymult 402653184 1024 64 853154 h3mod8. /tmp/Class_Number_Tabulation/h3mod8 1 0 1 1 1 1 0 1 1 1 1 0 1 1 1 &amp;&amp; mpirun --oversubscribe -np 64 /home/anthony.kostalvazque/clgrp-1.3_NEW/clgrp 3221225472 1024 8 16 h8mod16/h8mod16. /tmp/Class_Number_Tabulation &amp;&amp; mpirun --oversubscribe -np 64 /home/anthony.kostalvazque/clgrp-1.3_NEW/clgrp 3221225472 1024 4 16 h4mod16/h4mod16. /tmp/Class_Number_Tabulation &amp;&amp; mpirun --oversubscribe -np 64 /home/anthony.kostalvazque/clgrp-1.3_NEW/clgrp 3221225472 1024 3 8 h3mod8/h3mod8. /tmp/Class_Number_Tabulation &amp;&amp; mpirun --oversubscribe -np 64 /home/anthony.kostalvazque/clgrp-1.3_NEW/clgrp 3221225472 1024 7 8 null /tmp/Class_Number_Tabulation &amp;&amp;  /home/anthony.kostalvazque/clgrp-1.3_NEW/verify 3221225472 1024 /tmp/Class_Number_Tabulation) &amp;&amp; rm -r /tmp/Class_Number_Tabulation</v>
      </c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t="str">
        <f t="shared" si="29"/>
        <v>cp -R /home/anthony.kostalvazque/Class_Number_Tabulation /tmp &amp;&amp; time (/home/anthony.kostalvazque/polymult-1.4/polymult 805306368 2048 128 986455 h8mod16. /tmp/Class_Number_Tabulation/h8mod16 1 0 2 0 1 1 0 2 1 1 1 0 2 1 1 &amp;&amp; /home/anthony.kostalvazque/polymult-1.4/polymult 805306368 2048 128 986455 h4mod16. /tmp/Class_Number_Tabulation/h4mod16 1 0 2 1 1 1 0 2 0 1 1 0 2 0 1 &amp;&amp; /home/anthony.kostalvazque/polymult-1.4/polymult 1610612736 2048 128 1868048 h3mod8. /tmp/Class_Number_Tabulation/h3mod8 1 0 1 1 1 1 0 1 1 1 1 0 1 1 1 &amp;&amp; mpirun --oversubscribe -np 64 /home/anthony.kostalvazque/clgrp-1.3_NEW/clgrp 12884901888 2048 8 16 h8mod16/h8mod16. /tmp/Class_Number_Tabulation &amp;&amp; mpirun --oversubscribe -np 64 /home/anthony.kostalvazque/clgrp-1.3_NEW/clgrp 12884901888 2048 4 16 h4mod16/h4mod16. /tmp/Class_Number_Tabulation &amp;&amp; mpirun --oversubscribe -np 64 /home/anthony.kostalvazque/clgrp-1.3_NEW/clgrp 12884901888 2048 3 8 h3mod8/h3mod8. /tmp/Class_Number_Tabulation &amp;&amp; mpirun --oversubscribe -np 64 /home/anthony.kostalvazque/clgrp-1.3_NEW/clgrp 12884901888 2048 7 8 null /tmp/Class_Number_Tabulation &amp;&amp;  /home/anthony.kostalvazque/clgrp-1.3_NEW/verify 12884901888 2048 /tmp/Class_Number_Tabulation) &amp;&amp; rm -r /tmp/Class_Number_Tabulation</v>
      </c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1"/>
      <c r="BJ28" t="str">
        <f t="shared" si="29"/>
        <v>cp -R /home/anthony.kostalvazque/Class_Number_Tabulation /tmp &amp;&amp; time (/home/anthony.kostalvazque/polymult-1.4/polymult 3221225472 4096 256 2111286 h8mod16. /tmp/Class_Number_Tabulation/h8mod16 1 0 2 0 1 1 0 2 1 1 1 0 2 1 1 &amp;&amp; /home/anthony.kostalvazque/polymult-1.4/polymult 3221225472 4096 256 2111286 h4mod16. /tmp/Class_Number_Tabulation/h4mod16 1 0 2 1 1 1 0 2 0 1 1 0 2 0 1 &amp;&amp; /home/anthony.kostalvazque/polymult-1.4/polymult 6442450944 4096 256 4009464 h3mod8. /tmp/Class_Number_Tabulation/h3mod8 1 0 1 1 1 1 0 1 1 1 1 0 1 1 1 &amp;&amp; mpirun --oversubscribe -np 64 /home/anthony.kostalvazque/clgrp-1.3_NEW/clgrp 51539607552 4096 8 16 h8mod16/h8mod16. /tmp/Class_Number_Tabulation &amp;&amp; mpirun --oversubscribe -np 64 /home/anthony.kostalvazque/clgrp-1.3_NEW/clgrp 51539607552 4096 4 16 h4mod16/h4mod16. /tmp/Class_Number_Tabulation &amp;&amp; mpirun --oversubscribe -np 64 /home/anthony.kostalvazque/clgrp-1.3_NEW/clgrp 51539607552 4096 3 8 h3mod8/h3mod8. /tmp/Class_Number_Tabulation &amp;&amp; mpirun --oversubscribe -np 64 /home/anthony.kostalvazque/clgrp-1.3_NEW/clgrp 51539607552 4096 7 8 null /tmp/Class_Number_Tabulation &amp;&amp;  /home/anthony.kostalvazque/clgrp-1.3_NEW/verify 51539607552 4096 /tmp/Class_Number_Tabulation) &amp;&amp; rm -r /tmp/Class_Number_Tabulation</v>
      </c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7" t="s">
        <v>16</v>
      </c>
      <c r="S29" s="77" t="s">
        <v>161</v>
      </c>
      <c r="T29" s="1"/>
      <c r="U29" s="8" t="s">
        <v>46</v>
      </c>
      <c r="V29" s="78" t="s">
        <v>18</v>
      </c>
      <c r="W29" s="78" t="s">
        <v>19</v>
      </c>
      <c r="X29" s="78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1"/>
    </row>
    <row r="30" spans="1:62" ht="15" customHeight="1">
      <c r="I30" s="1"/>
      <c r="J30" s="11" t="str">
        <f t="shared" ref="J30:J35" si="30" xml:space="preserve"> "h" &amp;K30 &amp; "mod" &amp;L30</f>
        <v>h7mod24</v>
      </c>
      <c r="K30" s="12">
        <v>7</v>
      </c>
      <c r="L30" s="12">
        <v>24</v>
      </c>
      <c r="M30" s="13">
        <f t="shared" ref="M30:M35" si="31" xml:space="preserve"> A4</f>
        <v>50331648</v>
      </c>
      <c r="N30" s="99" t="str">
        <f xml:space="preserve"> G12 &amp; U30 &amp;" " &amp;F12 &amp;" " &amp; V30 &amp;" " &amp; W30 &amp;" " &amp; J30 &amp;". " &amp; D12 &amp; "/" &amp; J30  &amp;" " &amp; $Z$31&amp;" " &amp; $AA$31&amp;" " &amp; $AB$31&amp;" " &amp; $AC$31 &amp;" " &amp;$AD$31 &amp;" " &amp;$AE$31&amp;" " &amp; $AF$31</f>
        <v>/home/anthony.kostalvazque/polymult-1.4/polymult 2097152 128 8 80315 h7mod24. /tmp/Class_Number_Tabulation/h7mod24 1 0 1 1 1 1 0 1 1 3 1 0 1 1 1 1 0 4 1 3 1 0 4 0 1 2 1 4 2 3 1 0 4 1 1</v>
      </c>
      <c r="O30" s="99"/>
      <c r="P30" s="99"/>
      <c r="Q30" s="79" t="str">
        <f xml:space="preserve"> "mpirun --oversubscribe -np " &amp; E12 &amp; H12 &amp;M30 &amp;" " &amp;F12 &amp;" " &amp;K30 &amp;" " &amp;L30 &amp;" " &amp;J30 &amp; "/" &amp;J30 &amp;". " &amp;D$12</f>
        <v>mpirun --oversubscribe -np 64 /home/anthony.kostalvazque/clgrp-1.3_NEW/clgrp 50331648 128 7 24 h7mod24/h7mod24. /tmp/Class_Number_Tabulation</v>
      </c>
      <c r="R30" s="15">
        <f t="shared" ref="R30:R35" si="32" xml:space="preserve"> (U30 / (F12*V30))/512</f>
        <v>4</v>
      </c>
      <c r="S30" s="15">
        <f xml:space="preserve"> U30 / V30</f>
        <v>262144</v>
      </c>
      <c r="T30" s="1"/>
      <c r="U30" s="16">
        <f t="shared" ref="U30:U35" si="33" xml:space="preserve"> M30 / 24</f>
        <v>2097152</v>
      </c>
      <c r="V30">
        <f xml:space="preserve"> POWER(2,3)</f>
        <v>8</v>
      </c>
      <c r="W30">
        <f t="shared" ref="W30:W35" si="34" xml:space="preserve"> FLOOR(((F4)*(1/PI())*(SQRT(M30))*(($G$7*LN(M30))+($H$7))),1)</f>
        <v>80315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30"/>
        <v>h7mod24</v>
      </c>
      <c r="K31" s="12">
        <v>7</v>
      </c>
      <c r="L31" s="12">
        <v>24</v>
      </c>
      <c r="M31" s="13">
        <f t="shared" si="31"/>
        <v>201326592</v>
      </c>
      <c r="N31" s="99" t="str">
        <f t="shared" ref="N31:N35" si="35" xml:space="preserve"> G13 &amp; U31 &amp;" " &amp;F13 &amp;" " &amp; V31 &amp;" " &amp; W31 &amp;" " &amp; J31 &amp;". " &amp; D13 &amp; "/" &amp; J31  &amp;" " &amp; $Z$31&amp;" " &amp; $AA$31&amp;" " &amp; $AB$31&amp;" " &amp; $AC$31 &amp;" " &amp;$AD$31 &amp;" " &amp;$AE$31&amp;" " &amp; $AF$31</f>
        <v>/home/anthony.kostalvazque/polymult-1.4/polymult 8388608 256 16 178000 h7mod24. /tmp/Class_Number_Tabulation/h7mod24 1 0 1 1 1 1 0 1 1 3 1 0 1 1 1 1 0 4 1 3 1 0 4 0 1 2 1 4 2 3 1 0 4 1 1</v>
      </c>
      <c r="O31" s="99"/>
      <c r="P31" s="99"/>
      <c r="Q31" s="79" t="str">
        <f t="shared" ref="Q31:Q35" si="36" xml:space="preserve"> "mpirun --oversubscribe -np " &amp; E13 &amp; H13 &amp;M31 &amp;" " &amp;F13 &amp;" " &amp;K31 &amp;" " &amp;L31 &amp;" " &amp;J31 &amp; "/" &amp;J31 &amp;". " &amp;D$12</f>
        <v>mpirun --oversubscribe -np 64 /home/anthony.kostalvazque/clgrp-1.3_NEW/clgrp 201326592 256 7 24 h7mod24/h7mod24. /tmp/Class_Number_Tabulation</v>
      </c>
      <c r="R31" s="15">
        <f t="shared" si="32"/>
        <v>4</v>
      </c>
      <c r="S31" s="15">
        <f t="shared" ref="S31:S35" si="37" xml:space="preserve"> U31 / V31</f>
        <v>524288</v>
      </c>
      <c r="T31" s="1"/>
      <c r="U31" s="16">
        <f t="shared" si="33"/>
        <v>8388608</v>
      </c>
      <c r="V31">
        <f xml:space="preserve"> POWER(2,4)</f>
        <v>16</v>
      </c>
      <c r="W31">
        <f t="shared" si="34"/>
        <v>178000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  <c r="BJ31" s="43" t="s">
        <v>139</v>
      </c>
    </row>
    <row r="32" spans="1:62" ht="15" customHeight="1">
      <c r="I32" s="1"/>
      <c r="J32" s="11" t="str">
        <f t="shared" si="30"/>
        <v>h7mod24</v>
      </c>
      <c r="K32" s="12">
        <v>7</v>
      </c>
      <c r="L32" s="12">
        <v>24</v>
      </c>
      <c r="M32" s="13">
        <f t="shared" si="31"/>
        <v>805306368</v>
      </c>
      <c r="N32" s="99" t="str">
        <f t="shared" si="35"/>
        <v>/home/anthony.kostalvazque/polymult-1.4/polymult 33554432 512 32 389776 h7mod24. /tmp/Class_Number_Tabulation/h7mod24 1 0 1 1 1 1 0 1 1 3 1 0 1 1 1 1 0 4 1 3 1 0 4 0 1 2 1 4 2 3 1 0 4 1 1</v>
      </c>
      <c r="O32" s="99"/>
      <c r="P32" s="99"/>
      <c r="Q32" s="79" t="str">
        <f t="shared" si="36"/>
        <v>mpirun --oversubscribe -np 64 /home/anthony.kostalvazque/clgrp-1.3_NEW/clgrp 805306368 512 7 24 h7mod24/h7mod24. /tmp/Class_Number_Tabulation</v>
      </c>
      <c r="R32" s="15">
        <f t="shared" si="32"/>
        <v>4</v>
      </c>
      <c r="S32" s="15">
        <f t="shared" si="37"/>
        <v>1048576</v>
      </c>
      <c r="T32" s="1"/>
      <c r="U32" s="16">
        <f t="shared" si="33"/>
        <v>33554432</v>
      </c>
      <c r="V32">
        <f xml:space="preserve"> POWER(2,5)</f>
        <v>32</v>
      </c>
      <c r="W32">
        <f t="shared" si="34"/>
        <v>389776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  <c r="BJ32" t="str">
        <f xml:space="preserve"> "rm -r " &amp;D12</f>
        <v>rm -r /tmp/Class_Number_Tabulation</v>
      </c>
    </row>
    <row r="33" spans="9:62" ht="15" customHeight="1">
      <c r="I33" s="1"/>
      <c r="J33" s="11" t="str">
        <f t="shared" si="30"/>
        <v>h7mod24</v>
      </c>
      <c r="K33" s="12">
        <v>7</v>
      </c>
      <c r="L33" s="12">
        <v>24</v>
      </c>
      <c r="M33" s="13">
        <f t="shared" si="31"/>
        <v>3221225472</v>
      </c>
      <c r="N33" s="99" t="str">
        <f t="shared" si="35"/>
        <v>/home/anthony.kostalvazque/polymult-1.4/polymult 134217728 1024 64 853154 h7mod24. /tmp/Class_Number_Tabulation/h7mod24 1 0 1 1 1 1 0 1 1 3 1 0 1 1 1 1 0 4 1 3 1 0 4 0 1 2 1 4 2 3 1 0 4 1 1</v>
      </c>
      <c r="O33" s="99"/>
      <c r="P33" s="99"/>
      <c r="Q33" s="79" t="str">
        <f t="shared" si="36"/>
        <v>mpirun --oversubscribe -np 64 /home/anthony.kostalvazque/clgrp-1.3_NEW/clgrp 3221225472 1024 7 24 h7mod24/h7mod24. /tmp/Class_Number_Tabulation</v>
      </c>
      <c r="R33" s="15">
        <f t="shared" si="32"/>
        <v>4</v>
      </c>
      <c r="S33" s="15">
        <f t="shared" si="37"/>
        <v>2097152</v>
      </c>
      <c r="T33" s="1"/>
      <c r="U33" s="16">
        <f t="shared" si="33"/>
        <v>134217728</v>
      </c>
      <c r="V33">
        <f xml:space="preserve"> POWER(2,6)</f>
        <v>64</v>
      </c>
      <c r="W33">
        <f t="shared" si="34"/>
        <v>853154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  <c r="BJ33" t="str">
        <f xml:space="preserve"> "cp -R /home/anthony.kostalvazque/Class_Number_Tabulation /tmp"</f>
        <v>cp -R /home/anthony.kostalvazque/Class_Number_Tabulation /tmp</v>
      </c>
    </row>
    <row r="34" spans="9:62" ht="15" customHeight="1">
      <c r="I34" s="1"/>
      <c r="J34" s="11" t="str">
        <f t="shared" si="30"/>
        <v>h7mod24</v>
      </c>
      <c r="K34" s="12">
        <v>7</v>
      </c>
      <c r="L34" s="12">
        <v>24</v>
      </c>
      <c r="M34" s="13">
        <f t="shared" si="31"/>
        <v>12884901888</v>
      </c>
      <c r="N34" s="99" t="str">
        <f t="shared" si="35"/>
        <v>/home/anthony.kostalvazque/polymult-1.4/polymult 536870912 2048 128 1868048 h7mod24. /tmp/Class_Number_Tabulation/h7mod24 1 0 1 1 1 1 0 1 1 3 1 0 1 1 1 1 0 4 1 3 1 0 4 0 1 2 1 4 2 3 1 0 4 1 1</v>
      </c>
      <c r="O34" s="99"/>
      <c r="P34" s="99"/>
      <c r="Q34" s="79" t="str">
        <f t="shared" si="36"/>
        <v>mpirun --oversubscribe -np 64 /home/anthony.kostalvazque/clgrp-1.3_NEW/clgrp 12884901888 2048 7 24 h7mod24/h7mod24. /tmp/Class_Number_Tabulation</v>
      </c>
      <c r="R34" s="15">
        <f t="shared" si="32"/>
        <v>4</v>
      </c>
      <c r="S34" s="15">
        <f t="shared" si="37"/>
        <v>4194304</v>
      </c>
      <c r="T34" s="1"/>
      <c r="U34" s="16">
        <f t="shared" si="33"/>
        <v>536870912</v>
      </c>
      <c r="V34">
        <f xml:space="preserve"> POWER(2,7)</f>
        <v>128</v>
      </c>
      <c r="W34">
        <f t="shared" si="34"/>
        <v>1868048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  <c r="BJ34" t="str">
        <f xml:space="preserve"> "cp -R /tmp/Class_Number_Tabulation /home/anthony.kostalvazque"</f>
        <v>cp -R /tmp/Class_Number_Tabulation /home/anthony.kostalvazque</v>
      </c>
    </row>
    <row r="35" spans="9:62" ht="15" customHeight="1">
      <c r="I35" s="1"/>
      <c r="J35" s="11" t="str">
        <f t="shared" si="30"/>
        <v>h7mod24</v>
      </c>
      <c r="K35" s="12">
        <v>7</v>
      </c>
      <c r="L35" s="12">
        <v>24</v>
      </c>
      <c r="M35" s="13">
        <f t="shared" si="31"/>
        <v>51539607552</v>
      </c>
      <c r="N35" s="99" t="str">
        <f t="shared" si="35"/>
        <v>/home/anthony.kostalvazque/polymult-1.4/polymult 2147483648 4096 256 4009464 h7mod24. /tmp/Class_Number_Tabulation/h7mod24 1 0 1 1 1 1 0 1 1 3 1 0 1 1 1 1 0 4 1 3 1 0 4 0 1 2 1 4 2 3 1 0 4 1 1</v>
      </c>
      <c r="O35" s="99"/>
      <c r="P35" s="99"/>
      <c r="Q35" s="79" t="str">
        <f t="shared" si="36"/>
        <v>mpirun --oversubscribe -np 64 /home/anthony.kostalvazque/clgrp-1.3_NEW/clgrp 51539607552 4096 7 24 h7mod24/h7mod24. /tmp/Class_Number_Tabulation</v>
      </c>
      <c r="R35" s="15">
        <f t="shared" si="32"/>
        <v>4</v>
      </c>
      <c r="S35" s="15">
        <f t="shared" si="37"/>
        <v>8388608</v>
      </c>
      <c r="T35" s="1"/>
      <c r="U35" s="16">
        <f t="shared" si="33"/>
        <v>2147483648</v>
      </c>
      <c r="V35">
        <f xml:space="preserve"> POWER(2,8)</f>
        <v>256</v>
      </c>
      <c r="W35">
        <f t="shared" si="34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  <c r="BJ35" t="s">
        <v>152</v>
      </c>
    </row>
    <row r="36" spans="9:62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2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1"/>
    </row>
    <row r="38" spans="9:62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7" t="s">
        <v>16</v>
      </c>
      <c r="S38" s="77" t="s">
        <v>161</v>
      </c>
      <c r="T38" s="1"/>
      <c r="U38" s="8" t="s">
        <v>59</v>
      </c>
      <c r="V38" s="78" t="s">
        <v>18</v>
      </c>
      <c r="W38" s="78" t="s">
        <v>19</v>
      </c>
      <c r="X38" s="78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1"/>
    </row>
    <row r="39" spans="9:62">
      <c r="I39" s="1"/>
      <c r="J39" s="11" t="str">
        <f t="shared" ref="J39:J44" si="38" xml:space="preserve"> "h" &amp;K39 &amp; "mod" &amp;L39</f>
        <v>h15mod24</v>
      </c>
      <c r="K39" s="12">
        <v>15</v>
      </c>
      <c r="L39" s="12">
        <v>24</v>
      </c>
      <c r="M39" s="13">
        <f t="shared" ref="M39:M44" si="39" xml:space="preserve"> A4</f>
        <v>50331648</v>
      </c>
      <c r="N39" s="144" t="str">
        <f xml:space="preserve">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</f>
        <v>/home/anthony.kostalvazque/polymult-1.4/polymult 2097152 128 8 80315 h15mod24. /tmp/Class_Number_Tabulation/h15mod24 1 0 1 1 1 1 0 3 1 1 1 0 1 1 1 1 1 12 1 1 1 0 4 0 1 1 0 12 0 1 1 0 4 1 1</v>
      </c>
      <c r="O39" s="145"/>
      <c r="P39" s="146"/>
      <c r="Q39" s="79" t="str">
        <f xml:space="preserve"> "mpirun --oversubscribe -np " &amp; E12 &amp; H12 &amp;M39 &amp;" " &amp;F12 &amp;" " &amp;K39 &amp;" " &amp;L39 &amp;" " &amp;J39 &amp; "/" &amp;J39 &amp;". " &amp;D$12</f>
        <v>mpirun --oversubscribe -np 64 /home/anthony.kostalvazque/clgrp-1.3_NEW/clgrp 50331648 128 15 24 h15mod24/h15mod24. /tmp/Class_Number_Tabulation</v>
      </c>
      <c r="R39" s="15">
        <f t="shared" ref="R39:R44" si="40" xml:space="preserve"> (U39 / (F12*V39))/512</f>
        <v>4</v>
      </c>
      <c r="S39" s="15">
        <f xml:space="preserve"> U39 / V39</f>
        <v>262144</v>
      </c>
      <c r="T39" s="1"/>
      <c r="U39" s="16">
        <f t="shared" ref="U39:U44" si="41" xml:space="preserve"> M39 / 24</f>
        <v>2097152</v>
      </c>
      <c r="V39">
        <f xml:space="preserve"> POWER(2,3)</f>
        <v>8</v>
      </c>
      <c r="W39">
        <f t="shared" ref="W39:W44" si="42" xml:space="preserve"> FLOOR(((F4)*(1/PI())*(SQRT(M39))*(($G$7*LN(M39))+($H$7))),1)</f>
        <v>80315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2">
      <c r="I40" s="1"/>
      <c r="J40" s="11" t="str">
        <f t="shared" si="38"/>
        <v>h15mod24</v>
      </c>
      <c r="K40" s="12">
        <v>15</v>
      </c>
      <c r="L40" s="12">
        <v>24</v>
      </c>
      <c r="M40" s="13">
        <f t="shared" si="39"/>
        <v>201326592</v>
      </c>
      <c r="N40" s="144" t="str">
        <f t="shared" ref="N40:N44" si="43" xml:space="preserve"> G13 &amp; U40 &amp;" " &amp;F13 &amp;" " &amp; V40 &amp;" " &amp; W40 &amp;" " &amp; J40 &amp;". " &amp; D13 &amp; "/" &amp; J40 &amp;" " &amp; $Z$40&amp;" " &amp;  $AA$40&amp;" " &amp;  $AB$40&amp;" " &amp;  $AC$40&amp;" " &amp;  $AD$40&amp;" " &amp;  $AE$40&amp;" " &amp;  $AF$40</f>
        <v>/home/anthony.kostalvazque/polymult-1.4/polymult 8388608 256 16 178000 h15mod24. /tmp/Class_Number_Tabulation/h15mod24 1 0 1 1 1 1 0 3 1 1 1 0 1 1 1 1 1 12 1 1 1 0 4 0 1 1 0 12 0 1 1 0 4 1 1</v>
      </c>
      <c r="O40" s="145"/>
      <c r="P40" s="146"/>
      <c r="Q40" s="79" t="str">
        <f t="shared" ref="Q40:Q71" si="44" xml:space="preserve"> "mpirun --oversubscribe -np " &amp; E13 &amp; H13 &amp;M40 &amp;" " &amp;F13 &amp;" " &amp;K40 &amp;" " &amp;L40 &amp;" " &amp;J40 &amp; "/" &amp;J40 &amp;". " &amp;D$12</f>
        <v>mpirun --oversubscribe -np 64 /home/anthony.kostalvazque/clgrp-1.3_NEW/clgrp 201326592 256 15 24 h15mod24/h15mod24. /tmp/Class_Number_Tabulation</v>
      </c>
      <c r="R40" s="15">
        <f t="shared" si="40"/>
        <v>4</v>
      </c>
      <c r="S40" s="15">
        <f t="shared" ref="S40:S44" si="45" xml:space="preserve"> U40 / V40</f>
        <v>524288</v>
      </c>
      <c r="T40" s="1"/>
      <c r="U40" s="16">
        <f t="shared" si="41"/>
        <v>8388608</v>
      </c>
      <c r="V40">
        <f xml:space="preserve"> POWER(2,4)</f>
        <v>16</v>
      </c>
      <c r="W40">
        <f t="shared" si="42"/>
        <v>178000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2">
      <c r="I41" s="1"/>
      <c r="J41" s="11" t="str">
        <f t="shared" si="38"/>
        <v>h15mod24</v>
      </c>
      <c r="K41" s="12">
        <v>15</v>
      </c>
      <c r="L41" s="12">
        <v>24</v>
      </c>
      <c r="M41" s="13">
        <f t="shared" si="39"/>
        <v>805306368</v>
      </c>
      <c r="N41" s="144" t="str">
        <f t="shared" si="43"/>
        <v>/home/anthony.kostalvazque/polymult-1.4/polymult 33554432 512 32 389776 h15mod24. /tmp/Class_Number_Tabulation/h15mod24 1 0 1 1 1 1 0 3 1 1 1 0 1 1 1 1 1 12 1 1 1 0 4 0 1 1 0 12 0 1 1 0 4 1 1</v>
      </c>
      <c r="O41" s="145"/>
      <c r="P41" s="146"/>
      <c r="Q41" s="79" t="str">
        <f t="shared" si="44"/>
        <v>mpirun --oversubscribe -np 64 /home/anthony.kostalvazque/clgrp-1.3_NEW/clgrp 805306368 512 15 24 h15mod24/h15mod24. /tmp/Class_Number_Tabulation</v>
      </c>
      <c r="R41" s="15">
        <f t="shared" si="40"/>
        <v>4</v>
      </c>
      <c r="S41" s="15">
        <f t="shared" si="45"/>
        <v>1048576</v>
      </c>
      <c r="T41" s="1"/>
      <c r="U41" s="16">
        <f t="shared" si="41"/>
        <v>33554432</v>
      </c>
      <c r="V41">
        <f xml:space="preserve"> POWER(2,5)</f>
        <v>32</v>
      </c>
      <c r="W41">
        <f t="shared" si="42"/>
        <v>389776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2">
      <c r="I42" s="1"/>
      <c r="J42" s="11" t="str">
        <f t="shared" si="38"/>
        <v>h15mod24</v>
      </c>
      <c r="K42" s="12">
        <v>15</v>
      </c>
      <c r="L42" s="12">
        <v>24</v>
      </c>
      <c r="M42" s="13">
        <f t="shared" si="39"/>
        <v>3221225472</v>
      </c>
      <c r="N42" s="144" t="str">
        <f t="shared" si="43"/>
        <v>/home/anthony.kostalvazque/polymult-1.4/polymult 134217728 1024 64 853154 h15mod24. /tmp/Class_Number_Tabulation/h15mod24 1 0 1 1 1 1 0 3 1 1 1 0 1 1 1 1 1 12 1 1 1 0 4 0 1 1 0 12 0 1 1 0 4 1 1</v>
      </c>
      <c r="O42" s="145"/>
      <c r="P42" s="146"/>
      <c r="Q42" s="79" t="str">
        <f t="shared" si="44"/>
        <v>mpirun --oversubscribe -np 64 /home/anthony.kostalvazque/clgrp-1.3_NEW/clgrp 3221225472 1024 15 24 h15mod24/h15mod24. /tmp/Class_Number_Tabulation</v>
      </c>
      <c r="R42" s="15">
        <f t="shared" si="40"/>
        <v>4</v>
      </c>
      <c r="S42" s="15">
        <f t="shared" si="45"/>
        <v>2097152</v>
      </c>
      <c r="T42" s="1"/>
      <c r="U42" s="16">
        <f t="shared" si="41"/>
        <v>134217728</v>
      </c>
      <c r="V42">
        <f xml:space="preserve"> POWER(2,6)</f>
        <v>64</v>
      </c>
      <c r="W42">
        <f t="shared" si="42"/>
        <v>853154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2">
      <c r="I43" s="1"/>
      <c r="J43" s="11" t="str">
        <f t="shared" si="38"/>
        <v>h15mod24</v>
      </c>
      <c r="K43" s="12">
        <v>15</v>
      </c>
      <c r="L43" s="12">
        <v>24</v>
      </c>
      <c r="M43" s="13">
        <f t="shared" si="39"/>
        <v>12884901888</v>
      </c>
      <c r="N43" s="144" t="str">
        <f t="shared" si="43"/>
        <v>/home/anthony.kostalvazque/polymult-1.4/polymult 536870912 2048 128 1868048 h15mod24. /tmp/Class_Number_Tabulation/h15mod24 1 0 1 1 1 1 0 3 1 1 1 0 1 1 1 1 1 12 1 1 1 0 4 0 1 1 0 12 0 1 1 0 4 1 1</v>
      </c>
      <c r="O43" s="145"/>
      <c r="P43" s="146"/>
      <c r="Q43" s="79" t="str">
        <f t="shared" si="44"/>
        <v>mpirun --oversubscribe -np 64 /home/anthony.kostalvazque/clgrp-1.3_NEW/clgrp 12884901888 2048 15 24 h15mod24/h15mod24. /tmp/Class_Number_Tabulation</v>
      </c>
      <c r="R43" s="15">
        <f t="shared" si="40"/>
        <v>4</v>
      </c>
      <c r="S43" s="15">
        <f t="shared" si="45"/>
        <v>4194304</v>
      </c>
      <c r="T43" s="1"/>
      <c r="U43" s="16">
        <f t="shared" si="41"/>
        <v>536870912</v>
      </c>
      <c r="V43">
        <f xml:space="preserve"> POWER(2,7)</f>
        <v>128</v>
      </c>
      <c r="W43">
        <f t="shared" si="42"/>
        <v>1868048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2">
      <c r="I44" s="1"/>
      <c r="J44" s="11" t="str">
        <f t="shared" si="38"/>
        <v>h15mod24</v>
      </c>
      <c r="K44" s="12">
        <v>15</v>
      </c>
      <c r="L44" s="12">
        <v>24</v>
      </c>
      <c r="M44" s="13">
        <f t="shared" si="39"/>
        <v>51539607552</v>
      </c>
      <c r="N44" s="144" t="str">
        <f t="shared" si="43"/>
        <v>/home/anthony.kostalvazque/polymult-1.4/polymult 2147483648 4096 256 4009464 h15mod24. /tmp/Class_Number_Tabulation/h15mod24 1 0 1 1 1 1 0 3 1 1 1 0 1 1 1 1 1 12 1 1 1 0 4 0 1 1 0 12 0 1 1 0 4 1 1</v>
      </c>
      <c r="O44" s="145"/>
      <c r="P44" s="146"/>
      <c r="Q44" s="79" t="str">
        <f t="shared" si="44"/>
        <v>mpirun --oversubscribe -np 64 /home/anthony.kostalvazque/clgrp-1.3_NEW/clgrp 51539607552 4096 15 24 h15mod24/h15mod24. /tmp/Class_Number_Tabulation</v>
      </c>
      <c r="R44" s="15">
        <f t="shared" si="40"/>
        <v>4</v>
      </c>
      <c r="S44" s="15">
        <f t="shared" si="45"/>
        <v>8388608</v>
      </c>
      <c r="T44" s="1"/>
      <c r="U44" s="16">
        <f t="shared" si="41"/>
        <v>2147483648</v>
      </c>
      <c r="V44">
        <f xml:space="preserve"> POWER(2,8)</f>
        <v>256</v>
      </c>
      <c r="W44">
        <f t="shared" si="42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2" hidden="1">
      <c r="I45" s="1"/>
      <c r="J45" s="1"/>
      <c r="K45" s="1"/>
      <c r="L45" s="1"/>
      <c r="M45" s="22"/>
      <c r="N45" s="1"/>
      <c r="O45" s="1"/>
      <c r="P45" s="1"/>
      <c r="Q45" s="79" t="str">
        <f t="shared" si="44"/>
        <v>mpirun --oversubscribe -np     /. /tmp/Class_Number_Tabulation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2" ht="28.5" hidden="1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44"/>
        <v>mpirun --oversubscribe -np |Δ|  [a] |Δ| [m] Modulus [Folder]/[Folder]. /tmp/Class_Number_Tabulation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1"/>
    </row>
    <row r="47" spans="9:62" hidden="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44"/>
        <v>mpirun --oversubscribe -np     /. /tmp/Class_Number_Tabulation</v>
      </c>
      <c r="R47" s="77" t="s">
        <v>16</v>
      </c>
      <c r="S47" s="77"/>
      <c r="T47" s="1"/>
      <c r="U47" s="8" t="s">
        <v>72</v>
      </c>
      <c r="V47" s="78" t="s">
        <v>18</v>
      </c>
      <c r="W47" s="78" t="s">
        <v>19</v>
      </c>
      <c r="X47" s="78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1"/>
    </row>
    <row r="48" spans="9:62" hidden="1">
      <c r="I48" s="1"/>
      <c r="J48" s="11" t="str">
        <f t="shared" ref="J48:J53" si="46" xml:space="preserve"> "h" &amp;K48 &amp; "mod" &amp;L48</f>
        <v>h23mod120</v>
      </c>
      <c r="K48" s="12">
        <v>23</v>
      </c>
      <c r="L48" s="12">
        <v>120</v>
      </c>
      <c r="M48" s="13">
        <f t="shared" ref="M48:M53" si="47" xml:space="preserve"> A4</f>
        <v>50331648</v>
      </c>
      <c r="N48" s="33" t="str">
        <f t="shared" ref="N48:N53" si="48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419430.4 128 2 80315 h23mod120PART1. /tmp/Class_Number_Tabulation/h23mod120 1 0 1 1 3 2 0 2 2 15 1 0 2 1 3 1 1 2 8 15 1 0 2 1 3 1 1 2 7 15 1 0 2 2 3 1 3 2 13 15 1 0 2 2 3 1 3 2 12 15 1 0 6 1 1 1 0 2 3 15 1 0 6 0 1 </v>
      </c>
      <c r="O48" s="34" t="str">
        <f t="shared" ref="O48:O53" si="49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419430.4 128 2 80315 h23mod120PART2. /tmp/Class_Number_Tabulation/h23mod120 1 0 3 1 1 2 1 2 2 15 1 0 6 1 1 2 2 2 8 15 1 0 6 1 1 1 1 2 7 15 1 0 6 0 1 1 3 2 13 15 1 0 6 0 1 </v>
      </c>
      <c r="P48" s="79" t="str">
        <f t="shared" ref="P48:P53" si="50" xml:space="preserve"> "./polyadd " &amp; D12 &amp; " " &amp;K48&amp; " " &amp;L48</f>
        <v>./polyadd /tmp/Class_Number_Tabulation 23 120</v>
      </c>
      <c r="Q48" s="79" t="str">
        <f t="shared" si="44"/>
        <v>mpirun --oversubscribe -np 50331648  23 120 h23mod120/h23mod120. /tmp/Class_Number_Tabulation</v>
      </c>
      <c r="R48" s="15">
        <f t="shared" ref="R48:R53" si="51" xml:space="preserve"> (U48 / (F12*V48))/512</f>
        <v>3.2</v>
      </c>
      <c r="S48" s="15"/>
      <c r="T48" s="1"/>
      <c r="U48" s="16">
        <f t="shared" ref="U48:U53" si="52" xml:space="preserve"> M48 / 120</f>
        <v>419430.40000000002</v>
      </c>
      <c r="V48">
        <f xml:space="preserve"> POWER(2,1)</f>
        <v>2</v>
      </c>
      <c r="W48">
        <f t="shared" ref="W48:W53" si="53" xml:space="preserve"> FLOOR(((F4)*(1/PI())*(SQRT(M48))*(($G$7*LN(M48))+($H$7))),1)</f>
        <v>80315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 hidden="1">
      <c r="I49" s="1"/>
      <c r="J49" s="11" t="str">
        <f t="shared" si="46"/>
        <v>h23mod120</v>
      </c>
      <c r="K49" s="12">
        <v>23</v>
      </c>
      <c r="L49" s="12">
        <v>120</v>
      </c>
      <c r="M49" s="13">
        <f t="shared" si="47"/>
        <v>201326592</v>
      </c>
      <c r="N49" s="33" t="str">
        <f t="shared" si="48"/>
        <v xml:space="preserve">./polymult 1677721.6 256 4 178000 h23mod120PART1. /tmp/Class_Number_Tabulation/h23mod120 1 0 1 1 3 2 0 2 2 15 1 0 2 1 3 1 1 2 8 15 1 0 2 1 3 1 1 2 7 15 1 0 2 2 3 1 3 2 13 15 1 0 2 2 3 1 3 2 12 15 1 0 6 1 1 1 0 2 3 15 1 0 6 0 1 </v>
      </c>
      <c r="O49" s="34" t="str">
        <f t="shared" si="49"/>
        <v xml:space="preserve">./polymult 1677721.6 256 4 178000 h23mod120PART2. /tmp/Class_Number_Tabulation/h23mod120 1 0 3 1 1 2 1 2 2 15 1 0 6 1 1 2 2 2 8 15 1 0 6 1 1 1 1 2 7 15 1 0 6 0 1 1 3 2 13 15 1 0 6 0 1 </v>
      </c>
      <c r="P49" s="79" t="str">
        <f t="shared" si="50"/>
        <v>./polyadd /tmp/Class_Number_Tabulation 23 120</v>
      </c>
      <c r="Q49" s="79" t="str">
        <f t="shared" si="44"/>
        <v>mpirun --oversubscribe -np 201326592  23 120 h23mod120/h23mod120. /tmp/Class_Number_Tabulation</v>
      </c>
      <c r="R49" s="15">
        <f t="shared" si="51"/>
        <v>3.2</v>
      </c>
      <c r="S49" s="15"/>
      <c r="T49" s="1"/>
      <c r="U49" s="16">
        <f t="shared" si="52"/>
        <v>1677721.6000000001</v>
      </c>
      <c r="V49">
        <f xml:space="preserve"> POWER(2,2)</f>
        <v>4</v>
      </c>
      <c r="W49">
        <f t="shared" si="53"/>
        <v>178000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 hidden="1">
      <c r="I50" s="1"/>
      <c r="J50" s="11" t="str">
        <f t="shared" si="46"/>
        <v>h23mod120</v>
      </c>
      <c r="K50" s="12">
        <v>23</v>
      </c>
      <c r="L50" s="12">
        <v>120</v>
      </c>
      <c r="M50" s="13">
        <f t="shared" si="47"/>
        <v>805306368</v>
      </c>
      <c r="N50" s="33" t="str">
        <f t="shared" si="48"/>
        <v xml:space="preserve">./polymult 6710886.4 512 4 389776 h23mod120PART1. /tmp/Class_Number_Tabulation/h23mod120 1 0 1 1 3 2 0 2 2 15 1 0 2 1 3 1 1 2 8 15 1 0 2 1 3 1 1 2 7 15 1 0 2 2 3 1 3 2 13 15 1 0 2 2 3 1 3 2 12 15 1 0 6 1 1 1 0 2 3 15 1 0 6 0 1 </v>
      </c>
      <c r="O50" s="34" t="str">
        <f t="shared" si="49"/>
        <v xml:space="preserve">./polymult 6710886.4 512 4 389776 h23mod120PART2. /tmp/Class_Number_Tabulation/h23mod120 1 0 3 1 1 2 1 2 2 15 1 0 6 1 1 2 2 2 8 15 1 0 6 1 1 1 1 2 7 15 1 0 6 0 1 1 3 2 13 15 1 0 6 0 1 </v>
      </c>
      <c r="P50" s="79" t="str">
        <f t="shared" si="50"/>
        <v>./polyadd /tmp/Class_Number_Tabulation 23 120</v>
      </c>
      <c r="Q50" s="79" t="str">
        <f t="shared" si="44"/>
        <v>mpirun --oversubscribe -np 805306368  23 120 h23mod120/h23mod120. /tmp/Class_Number_Tabulation</v>
      </c>
      <c r="R50" s="15">
        <f t="shared" si="51"/>
        <v>6.4</v>
      </c>
      <c r="S50" s="15"/>
      <c r="T50" s="1"/>
      <c r="U50" s="16">
        <f t="shared" si="52"/>
        <v>6710886.4000000004</v>
      </c>
      <c r="V50">
        <f xml:space="preserve"> POWER(2,2)</f>
        <v>4</v>
      </c>
      <c r="W50">
        <f t="shared" si="53"/>
        <v>389776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 hidden="1">
      <c r="I51" s="1"/>
      <c r="J51" s="11" t="str">
        <f t="shared" si="46"/>
        <v>h23mod120</v>
      </c>
      <c r="K51" s="12">
        <v>23</v>
      </c>
      <c r="L51" s="12">
        <v>120</v>
      </c>
      <c r="M51" s="13">
        <f t="shared" si="47"/>
        <v>3221225472</v>
      </c>
      <c r="N51" s="33" t="str">
        <f t="shared" si="48"/>
        <v xml:space="preserve">./polymult 26843545.6 1024 8 853154 h23mod120PART1. /tmp/Class_Number_Tabulation/h23mod120 1 0 1 1 3 2 0 2 2 15 1 0 2 1 3 1 1 2 8 15 1 0 2 1 3 1 1 2 7 15 1 0 2 2 3 1 3 2 13 15 1 0 2 2 3 1 3 2 12 15 1 0 6 1 1 1 0 2 3 15 1 0 6 0 1 </v>
      </c>
      <c r="O51" s="34" t="str">
        <f t="shared" si="49"/>
        <v xml:space="preserve">./polymult 26843545.6 1024 8 853154 h23mod120PART2. /tmp/Class_Number_Tabulation/h23mod120 1 0 3 1 1 2 1 2 2 15 1 0 6 1 1 2 2 2 8 15 1 0 6 1 1 1 1 2 7 15 1 0 6 0 1 1 3 2 13 15 1 0 6 0 1 </v>
      </c>
      <c r="P51" s="79" t="str">
        <f t="shared" si="50"/>
        <v>./polyadd /tmp/Class_Number_Tabulation 23 120</v>
      </c>
      <c r="Q51" s="79" t="str">
        <f t="shared" si="44"/>
        <v>mpirun --oversubscribe -np 3221225472  23 120 h23mod120/h23mod120. /tmp/Class_Number_Tabulation</v>
      </c>
      <c r="R51" s="15">
        <f t="shared" si="51"/>
        <v>6.4</v>
      </c>
      <c r="S51" s="15"/>
      <c r="T51" s="1"/>
      <c r="U51" s="16">
        <f t="shared" si="52"/>
        <v>26843545.600000001</v>
      </c>
      <c r="V51">
        <f xml:space="preserve"> POWER(2,3)</f>
        <v>8</v>
      </c>
      <c r="W51">
        <f t="shared" si="53"/>
        <v>853154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 hidden="1">
      <c r="I52" s="1"/>
      <c r="J52" s="11" t="str">
        <f t="shared" si="46"/>
        <v>h23mod120</v>
      </c>
      <c r="K52" s="12">
        <v>23</v>
      </c>
      <c r="L52" s="12">
        <v>120</v>
      </c>
      <c r="M52" s="13">
        <f t="shared" si="47"/>
        <v>12884901888</v>
      </c>
      <c r="N52" s="33" t="str">
        <f t="shared" si="48"/>
        <v xml:space="preserve">./polymult 107374182.4 2048 16 1868048 h23mod120PART1. /tmp/Class_Number_Tabulation/h23mod120 1 0 1 1 3 2 0 2 2 15 1 0 2 1 3 1 1 2 8 15 1 0 2 1 3 1 1 2 7 15 1 0 2 2 3 1 3 2 13 15 1 0 2 2 3 1 3 2 12 15 1 0 6 1 1 1 0 2 3 15 1 0 6 0 1 </v>
      </c>
      <c r="O52" s="34" t="str">
        <f t="shared" si="49"/>
        <v xml:space="preserve">./polymult 107374182.4 2048 16 1868048 h23mod120PART2. /tmp/Class_Number_Tabulation/h23mod120 1 0 3 1 1 2 1 2 2 15 1 0 6 1 1 2 2 2 8 15 1 0 6 1 1 1 1 2 7 15 1 0 6 0 1 1 3 2 13 15 1 0 6 0 1 </v>
      </c>
      <c r="P52" s="79" t="str">
        <f t="shared" si="50"/>
        <v>./polyadd /tmp/Class_Number_Tabulation 23 120</v>
      </c>
      <c r="Q52" s="79" t="str">
        <f t="shared" si="44"/>
        <v>mpirun --oversubscribe -np 12884901888  23 120 h23mod120/h23mod120. /tmp/Class_Number_Tabulation</v>
      </c>
      <c r="R52" s="15">
        <f t="shared" si="51"/>
        <v>6.4</v>
      </c>
      <c r="S52" s="15"/>
      <c r="T52" s="1"/>
      <c r="U52" s="16">
        <f t="shared" si="52"/>
        <v>107374182.40000001</v>
      </c>
      <c r="V52">
        <f xml:space="preserve"> POWER(2,4)</f>
        <v>16</v>
      </c>
      <c r="W52">
        <f t="shared" si="53"/>
        <v>1868048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 hidden="1">
      <c r="I53" s="1"/>
      <c r="J53" s="11" t="str">
        <f t="shared" si="46"/>
        <v>h23mod120</v>
      </c>
      <c r="K53" s="12">
        <v>23</v>
      </c>
      <c r="L53" s="12">
        <v>120</v>
      </c>
      <c r="M53" s="13">
        <f t="shared" si="47"/>
        <v>51539607552</v>
      </c>
      <c r="N53" s="33" t="str">
        <f t="shared" si="48"/>
        <v xml:space="preserve">./polymult 429496729.6 4096 16384 4009464 h23mod120PART1. /tmp/Class_Number_Tabulation/h23mod120 1 0 1 1 3 2 0 2 2 15 1 0 2 1 3 1 1 2 8 15 1 0 2 1 3 1 1 2 7 15 1 0 2 2 3 1 3 2 13 15 1 0 2 2 3 1 3 2 12 15 1 0 6 1 1 1 0 2 3 15 1 0 6 0 1 </v>
      </c>
      <c r="O53" s="34" t="str">
        <f t="shared" si="49"/>
        <v xml:space="preserve">./polymult 429496729.6 4096 16384 4009464 h23mod120PART2. /tmp/Class_Number_Tabulation/h23mod120 1 0 3 1 1 2 1 2 2 15 1 0 6 1 1 2 2 2 8 15 1 0 6 1 1 1 1 2 7 15 1 0 6 0 1 1 3 2 13 15 1 0 6 0 1 </v>
      </c>
      <c r="P53" s="79" t="str">
        <f t="shared" si="50"/>
        <v>./polyadd /tmp/Class_Number_Tabulation 23 120</v>
      </c>
      <c r="Q53" s="79" t="str">
        <f t="shared" si="44"/>
        <v>mpirun --oversubscribe -np 51539607552  23 120 h23mod120/h23mod120. /tmp/Class_Number_Tabulation</v>
      </c>
      <c r="R53" s="15">
        <f t="shared" si="51"/>
        <v>1.2500000000000001E-2</v>
      </c>
      <c r="S53" s="15"/>
      <c r="T53" s="1"/>
      <c r="U53" s="16">
        <f t="shared" si="52"/>
        <v>429496729.60000002</v>
      </c>
      <c r="V53">
        <f xml:space="preserve"> POWER(2,14)</f>
        <v>16384</v>
      </c>
      <c r="W53">
        <f t="shared" si="53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 hidden="1">
      <c r="I54" s="1"/>
      <c r="J54" s="1"/>
      <c r="K54" s="1"/>
      <c r="L54" s="1"/>
      <c r="M54" s="22"/>
      <c r="N54" s="1"/>
      <c r="O54" s="1"/>
      <c r="P54" s="1"/>
      <c r="Q54" s="79" t="str">
        <f t="shared" si="44"/>
        <v>mpirun --oversubscribe -np     /. /tmp/Class_Number_Tabulation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 hidden="1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44"/>
        <v>mpirun --oversubscribe -np |Δ|  [a] |Δ| [m] Modulus [Folder]/[Folder]. /tmp/Class_Number_Tabulation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1"/>
    </row>
    <row r="56" spans="9:61" hidden="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44"/>
        <v>mpirun --oversubscribe -np     /. /tmp/Class_Number_Tabulation</v>
      </c>
      <c r="R56" s="77" t="s">
        <v>16</v>
      </c>
      <c r="S56" s="77"/>
      <c r="T56" s="1"/>
      <c r="U56" s="8" t="s">
        <v>72</v>
      </c>
      <c r="V56" s="78" t="s">
        <v>18</v>
      </c>
      <c r="W56" s="78" t="s">
        <v>19</v>
      </c>
      <c r="X56" s="78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1"/>
    </row>
    <row r="57" spans="9:61" hidden="1">
      <c r="I57" s="1"/>
      <c r="J57" s="11" t="str">
        <f t="shared" ref="J57:J62" si="54" xml:space="preserve"> "h" &amp;K57 &amp; "mod" &amp;L57</f>
        <v>h47mod120</v>
      </c>
      <c r="K57" s="12">
        <v>47</v>
      </c>
      <c r="L57" s="12">
        <v>120</v>
      </c>
      <c r="M57" s="13">
        <f t="shared" ref="M57:M62" si="55" xml:space="preserve"> A4</f>
        <v>50331648</v>
      </c>
      <c r="N57" s="33" t="str">
        <f t="shared" ref="N57:N62" si="56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419430.4 128 2 80315 h47mod120PART1. /tmp/Class_Number_Tabulation/h47mod120 1 0 1 1 3 2 1 2 4 15 1 0 2 1 3 2 3 2 14 15 1 0 2 1 3 2 0 2 1 15 1 0 2 2 3 2 2 2 11 15 1 0 2 2 3 2 1 2 6 15 1 0 6 1 1 1 1 2 9 15 1 0 6 0 1</v>
      </c>
      <c r="O57" s="34" t="str">
        <f t="shared" ref="O57:O62" si="57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419430.4 128 2 80315 h47mod120PART2. /tmp/Class_Number_Tabulation/h47mod120 1 0 3 1 1 4 1 2 4 15 1 0 6 1 1 4 4 2 14 15 1 0 6 1 1 2 0 2 1 15 1 0 6 1 1 2 2 2 11 15 1 0 6 0 1</v>
      </c>
      <c r="P57" s="79" t="str">
        <f t="shared" ref="P57:P62" si="58" xml:space="preserve"> "./polyadd " &amp; D12 &amp; " " &amp;K57&amp; " " &amp;L57</f>
        <v>./polyadd /tmp/Class_Number_Tabulation 47 120</v>
      </c>
      <c r="Q57" s="79" t="str">
        <f t="shared" si="44"/>
        <v>mpirun --oversubscribe -np 50331648  47 120 h47mod120/h47mod120. /tmp/Class_Number_Tabulation</v>
      </c>
      <c r="R57" s="15">
        <f t="shared" ref="R57:R62" si="59" xml:space="preserve"> (U57 / (F12*V57))/512</f>
        <v>3.2</v>
      </c>
      <c r="S57" s="15"/>
      <c r="T57" s="1"/>
      <c r="U57" s="16">
        <f t="shared" ref="U57:U62" si="60" xml:space="preserve"> M57 / 120</f>
        <v>419430.40000000002</v>
      </c>
      <c r="V57">
        <f xml:space="preserve"> POWER(2,1)</f>
        <v>2</v>
      </c>
      <c r="W57">
        <f t="shared" ref="W57:W62" si="61" xml:space="preserve"> FLOOR(((F4)*(1/PI())*(SQRT(M57))*(($G$7*LN(M57))+($H$7))),1)</f>
        <v>80315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 hidden="1">
      <c r="I58" s="1"/>
      <c r="J58" s="11" t="str">
        <f t="shared" si="54"/>
        <v>h47mod120</v>
      </c>
      <c r="K58" s="12">
        <v>47</v>
      </c>
      <c r="L58" s="12">
        <v>120</v>
      </c>
      <c r="M58" s="13">
        <f t="shared" si="55"/>
        <v>201326592</v>
      </c>
      <c r="N58" s="33" t="str">
        <f t="shared" si="56"/>
        <v>./polymult 1677721.6 256 4 178000 h47mod120PART1. /tmp/Class_Number_Tabulation/h47mod120 1 0 1 1 3 2 1 2 4 15 1 0 2 1 3 2 3 2 14 15 1 0 2 1 3 2 0 2 1 15 1 0 2 2 3 2 2 2 11 15 1 0 2 2 3 2 1 2 6 15 1 0 6 1 1 1 1 2 9 15 1 0 6 0 1</v>
      </c>
      <c r="O58" s="34" t="str">
        <f t="shared" si="57"/>
        <v>./polymult 1677721.6 256 4 178000 h47mod120PART2. /tmp/Class_Number_Tabulation/h47mod120 1 0 3 1 1 4 1 2 4 15 1 0 6 1 1 4 4 2 14 15 1 0 6 1 1 2 0 2 1 15 1 0 6 1 1 2 2 2 11 15 1 0 6 0 1</v>
      </c>
      <c r="P58" s="79" t="str">
        <f t="shared" si="58"/>
        <v>./polyadd /tmp/Class_Number_Tabulation 47 120</v>
      </c>
      <c r="Q58" s="79" t="str">
        <f t="shared" si="44"/>
        <v>mpirun --oversubscribe -np 201326592  47 120 h47mod120/h47mod120. /tmp/Class_Number_Tabulation</v>
      </c>
      <c r="R58" s="15">
        <f t="shared" si="59"/>
        <v>3.2</v>
      </c>
      <c r="S58" s="15"/>
      <c r="T58" s="1"/>
      <c r="U58" s="16">
        <f t="shared" si="60"/>
        <v>1677721.6000000001</v>
      </c>
      <c r="V58">
        <f xml:space="preserve"> POWER(2,2)</f>
        <v>4</v>
      </c>
      <c r="W58">
        <f t="shared" si="61"/>
        <v>178000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 hidden="1">
      <c r="I59" s="1"/>
      <c r="J59" s="11" t="str">
        <f t="shared" si="54"/>
        <v>h47mod120</v>
      </c>
      <c r="K59" s="12">
        <v>47</v>
      </c>
      <c r="L59" s="12">
        <v>120</v>
      </c>
      <c r="M59" s="13">
        <f t="shared" si="55"/>
        <v>805306368</v>
      </c>
      <c r="N59" s="33" t="str">
        <f t="shared" si="56"/>
        <v>./polymult 6710886.4 512 4 389776 h47mod120PART1. /tmp/Class_Number_Tabulation/h47mod120 1 0 1 1 3 2 1 2 4 15 1 0 2 1 3 2 3 2 14 15 1 0 2 1 3 2 0 2 1 15 1 0 2 2 3 2 2 2 11 15 1 0 2 2 3 2 1 2 6 15 1 0 6 1 1 1 1 2 9 15 1 0 6 0 1</v>
      </c>
      <c r="O59" s="34" t="str">
        <f t="shared" si="57"/>
        <v>./polymult 6710886.4 512 4 389776 h47mod120PART2. /tmp/Class_Number_Tabulation/h47mod120 1 0 3 1 1 4 1 2 4 15 1 0 6 1 1 4 4 2 14 15 1 0 6 1 1 2 0 2 1 15 1 0 6 1 1 2 2 2 11 15 1 0 6 0 1</v>
      </c>
      <c r="P59" s="79" t="str">
        <f t="shared" si="58"/>
        <v>./polyadd /tmp/Class_Number_Tabulation 47 120</v>
      </c>
      <c r="Q59" s="79" t="str">
        <f t="shared" si="44"/>
        <v>mpirun --oversubscribe -np 805306368  47 120 h47mod120/h47mod120. /tmp/Class_Number_Tabulation</v>
      </c>
      <c r="R59" s="15">
        <f t="shared" si="59"/>
        <v>6.4</v>
      </c>
      <c r="S59" s="15"/>
      <c r="T59" s="1"/>
      <c r="U59" s="16">
        <f t="shared" si="60"/>
        <v>6710886.4000000004</v>
      </c>
      <c r="V59">
        <f xml:space="preserve"> POWER(2,2)</f>
        <v>4</v>
      </c>
      <c r="W59">
        <f t="shared" si="61"/>
        <v>389776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 hidden="1">
      <c r="I60" s="1"/>
      <c r="J60" s="11" t="str">
        <f t="shared" si="54"/>
        <v>h47mod120</v>
      </c>
      <c r="K60" s="12">
        <v>47</v>
      </c>
      <c r="L60" s="12">
        <v>120</v>
      </c>
      <c r="M60" s="13">
        <f t="shared" si="55"/>
        <v>3221225472</v>
      </c>
      <c r="N60" s="33" t="str">
        <f t="shared" si="56"/>
        <v>./polymult 26843545.6 1024 8 853154 h47mod120PART1. /tmp/Class_Number_Tabulation/h47mod120 1 0 1 1 3 2 1 2 4 15 1 0 2 1 3 2 3 2 14 15 1 0 2 1 3 2 0 2 1 15 1 0 2 2 3 2 2 2 11 15 1 0 2 2 3 2 1 2 6 15 1 0 6 1 1 1 1 2 9 15 1 0 6 0 1</v>
      </c>
      <c r="O60" s="34" t="str">
        <f t="shared" si="57"/>
        <v>./polymult 26843545.6 1024 8 853154 h47mod120PART2. /tmp/Class_Number_Tabulation/h47mod120 1 0 3 1 1 4 1 2 4 15 1 0 6 1 1 4 4 2 14 15 1 0 6 1 1 2 0 2 1 15 1 0 6 1 1 2 2 2 11 15 1 0 6 0 1</v>
      </c>
      <c r="P60" s="79" t="str">
        <f t="shared" si="58"/>
        <v>./polyadd /tmp/Class_Number_Tabulation 47 120</v>
      </c>
      <c r="Q60" s="79" t="str">
        <f t="shared" si="44"/>
        <v>mpirun --oversubscribe -np 3221225472  47 120 h47mod120/h47mod120. /tmp/Class_Number_Tabulation</v>
      </c>
      <c r="R60" s="15">
        <f t="shared" si="59"/>
        <v>6.4</v>
      </c>
      <c r="S60" s="15"/>
      <c r="T60" s="1"/>
      <c r="U60" s="16">
        <f t="shared" si="60"/>
        <v>26843545.600000001</v>
      </c>
      <c r="V60">
        <f xml:space="preserve"> POWER(2,3)</f>
        <v>8</v>
      </c>
      <c r="W60">
        <f t="shared" si="61"/>
        <v>853154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 hidden="1">
      <c r="I61" s="1"/>
      <c r="J61" s="11" t="str">
        <f t="shared" si="54"/>
        <v>h47mod120</v>
      </c>
      <c r="K61" s="12">
        <v>47</v>
      </c>
      <c r="L61" s="12">
        <v>120</v>
      </c>
      <c r="M61" s="13">
        <f t="shared" si="55"/>
        <v>12884901888</v>
      </c>
      <c r="N61" s="33" t="str">
        <f t="shared" si="56"/>
        <v>./polymult 107374182.4 2048 16 1868048 h47mod120PART1. /tmp/Class_Number_Tabulation/h47mod120 1 0 1 1 3 2 1 2 4 15 1 0 2 1 3 2 3 2 14 15 1 0 2 1 3 2 0 2 1 15 1 0 2 2 3 2 2 2 11 15 1 0 2 2 3 2 1 2 6 15 1 0 6 1 1 1 1 2 9 15 1 0 6 0 1</v>
      </c>
      <c r="O61" s="34" t="str">
        <f t="shared" si="57"/>
        <v>./polymult 107374182.4 2048 16 1868048 h47mod120PART2. /tmp/Class_Number_Tabulation/h47mod120 1 0 3 1 1 4 1 2 4 15 1 0 6 1 1 4 4 2 14 15 1 0 6 1 1 2 0 2 1 15 1 0 6 1 1 2 2 2 11 15 1 0 6 0 1</v>
      </c>
      <c r="P61" s="79" t="str">
        <f t="shared" si="58"/>
        <v>./polyadd /tmp/Class_Number_Tabulation 47 120</v>
      </c>
      <c r="Q61" s="79" t="str">
        <f t="shared" si="44"/>
        <v>mpirun --oversubscribe -np 12884901888  47 120 h47mod120/h47mod120. /tmp/Class_Number_Tabulation</v>
      </c>
      <c r="R61" s="15">
        <f t="shared" si="59"/>
        <v>6.4</v>
      </c>
      <c r="S61" s="15"/>
      <c r="T61" s="1"/>
      <c r="U61" s="16">
        <f t="shared" si="60"/>
        <v>107374182.40000001</v>
      </c>
      <c r="V61">
        <f xml:space="preserve"> POWER(2,4)</f>
        <v>16</v>
      </c>
      <c r="W61">
        <f t="shared" si="61"/>
        <v>1868048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 hidden="1">
      <c r="I62" s="1"/>
      <c r="J62" s="11" t="str">
        <f t="shared" si="54"/>
        <v>h47mod120</v>
      </c>
      <c r="K62" s="12">
        <v>47</v>
      </c>
      <c r="L62" s="12">
        <v>120</v>
      </c>
      <c r="M62" s="13">
        <f t="shared" si="55"/>
        <v>51539607552</v>
      </c>
      <c r="N62" s="33" t="str">
        <f t="shared" si="56"/>
        <v>./polymult 429496729.6 4096 16384 4009464 h47mod120PART1. /tmp/Class_Number_Tabulation/h47mod120 1 0 1 1 3 2 1 2 4 15 1 0 2 1 3 2 3 2 14 15 1 0 2 1 3 2 0 2 1 15 1 0 2 2 3 2 2 2 11 15 1 0 2 2 3 2 1 2 6 15 1 0 6 1 1 1 1 2 9 15 1 0 6 0 1</v>
      </c>
      <c r="O62" s="34" t="str">
        <f t="shared" si="57"/>
        <v>./polymult 429496729.6 4096 16384 4009464 h47mod120PART2. /tmp/Class_Number_Tabulation/h47mod120 1 0 3 1 1 4 1 2 4 15 1 0 6 1 1 4 4 2 14 15 1 0 6 1 1 2 0 2 1 15 1 0 6 1 1 2 2 2 11 15 1 0 6 0 1</v>
      </c>
      <c r="P62" s="79" t="str">
        <f t="shared" si="58"/>
        <v>./polyadd /tmp/Class_Number_Tabulation 47 120</v>
      </c>
      <c r="Q62" s="79" t="str">
        <f t="shared" si="44"/>
        <v>mpirun --oversubscribe -np 51539607552  47 120 h47mod120/h47mod120. /tmp/Class_Number_Tabulation</v>
      </c>
      <c r="R62" s="15">
        <f t="shared" si="59"/>
        <v>1.2500000000000001E-2</v>
      </c>
      <c r="S62" s="15"/>
      <c r="T62" s="1"/>
      <c r="U62" s="16">
        <f t="shared" si="60"/>
        <v>429496729.60000002</v>
      </c>
      <c r="V62">
        <f xml:space="preserve"> POWER(2,14)</f>
        <v>16384</v>
      </c>
      <c r="W62">
        <f t="shared" si="61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 hidden="1">
      <c r="I63" s="1"/>
      <c r="J63" s="1"/>
      <c r="K63" s="1"/>
      <c r="L63" s="1"/>
      <c r="M63" s="22"/>
      <c r="N63" s="1"/>
      <c r="O63" s="1"/>
      <c r="P63" s="1"/>
      <c r="Q63" s="79" t="str">
        <f t="shared" si="44"/>
        <v>mpirun --oversubscribe -np     /. /tmp/Class_Number_Tabulation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 hidden="1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44"/>
        <v>mpirun --oversubscribe -np |Δ|  [a] |Δ| [m] Modulus [Folder]/[Folder]. /tmp/Class_Number_Tabulation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1"/>
    </row>
    <row r="65" spans="9:61" hidden="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44"/>
        <v>mpirun --oversubscribe -np     /. /tmp/Class_Number_Tabulation</v>
      </c>
      <c r="R65" s="77" t="s">
        <v>16</v>
      </c>
      <c r="S65" s="77"/>
      <c r="T65" s="1"/>
      <c r="U65" s="8" t="s">
        <v>72</v>
      </c>
      <c r="V65" s="78" t="s">
        <v>18</v>
      </c>
      <c r="W65" s="78" t="s">
        <v>19</v>
      </c>
      <c r="X65" s="78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1"/>
    </row>
    <row r="66" spans="9:61" hidden="1">
      <c r="I66" s="1"/>
      <c r="J66" s="11" t="str">
        <f t="shared" ref="J66:J71" si="62" xml:space="preserve"> "h" &amp;K66 &amp; "mod" &amp;L66</f>
        <v>h95mod120</v>
      </c>
      <c r="K66" s="12">
        <v>95</v>
      </c>
      <c r="L66" s="12">
        <v>120</v>
      </c>
      <c r="M66" s="13">
        <f t="shared" ref="M66:M71" si="63" xml:space="preserve"> A4</f>
        <v>50331648</v>
      </c>
      <c r="N66" s="33" t="str">
        <f t="shared" ref="N66:N71" si="64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419430.4 128 2 80315 h95mod120PART1. /tmp/Class_Number_Tabulation/h95mod120 2 0 1 1 3 2 1 2 10 15 1 0 2 1 3 2 0 2 5 15 1 0 2 2 3 1 0 30 0 1 1 0 6 1 1 1 3 30 1 1 1 0 6 0 1</v>
      </c>
      <c r="O66" s="34" t="str">
        <f t="shared" ref="O66:O71" si="65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419430.4 128 2 80315 h95mod120PART2. /tmp/Class_Number_Tabulation/h95mod120 1 0 3 1 1 2 0 2 5 15 1 0 6 0 1 4 2 2 10 15 1 0 6 1 1</v>
      </c>
      <c r="P66" s="79" t="str">
        <f t="shared" ref="P66:P71" si="66" xml:space="preserve"> "./polyadd " &amp; D12 &amp; " " &amp;K66&amp; " " &amp;L66</f>
        <v>./polyadd /tmp/Class_Number_Tabulation 95 120</v>
      </c>
      <c r="Q66" s="79" t="str">
        <f t="shared" si="44"/>
        <v>mpirun --oversubscribe -np 50331648  95 120 h95mod120/h95mod120. /tmp/Class_Number_Tabulation</v>
      </c>
      <c r="R66" s="15">
        <f t="shared" ref="R66:R71" si="67" xml:space="preserve"> (U66 / (F12*V66))/512</f>
        <v>3.2</v>
      </c>
      <c r="S66" s="15"/>
      <c r="T66" s="1"/>
      <c r="U66" s="16">
        <f xml:space="preserve"> M66 / 120</f>
        <v>419430.40000000002</v>
      </c>
      <c r="V66">
        <f xml:space="preserve"> POWER(2,1)</f>
        <v>2</v>
      </c>
      <c r="W66">
        <f t="shared" ref="W66:W71" si="68" xml:space="preserve"> FLOOR(((F4)*(1/PI())*(SQRT(M66))*(($G$7*LN(M66))+($H$7))),1)</f>
        <v>80315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 hidden="1">
      <c r="I67" s="1"/>
      <c r="J67" s="11" t="str">
        <f t="shared" si="62"/>
        <v>h95mod120</v>
      </c>
      <c r="K67" s="12">
        <v>95</v>
      </c>
      <c r="L67" s="12">
        <v>120</v>
      </c>
      <c r="M67" s="13">
        <f t="shared" si="63"/>
        <v>201326592</v>
      </c>
      <c r="N67" s="33" t="str">
        <f t="shared" si="64"/>
        <v>./polymult 1677721.6 256 4 178000 h95mod120PART1. /tmp/Class_Number_Tabulation/h95mod120 2 0 1 1 3 2 1 2 10 15 1 0 2 1 3 2 0 2 5 15 1 0 2 2 3 1 0 30 0 1 1 0 6 1 1 1 3 30 1 1 1 0 6 0 1</v>
      </c>
      <c r="O67" s="34" t="str">
        <f t="shared" si="65"/>
        <v>./polymult 1677721.6 256 4 178000 h95mod120PART2. /tmp/Class_Number_Tabulation/h95mod120 1 0 3 1 1 2 0 2 5 15 1 0 6 0 1 4 2 2 10 15 1 0 6 1 1</v>
      </c>
      <c r="P67" s="79" t="str">
        <f t="shared" si="66"/>
        <v>./polyadd /tmp/Class_Number_Tabulation 95 120</v>
      </c>
      <c r="Q67" s="79" t="str">
        <f t="shared" si="44"/>
        <v>mpirun --oversubscribe -np 201326592  95 120 h95mod120/h95mod120. /tmp/Class_Number_Tabulation</v>
      </c>
      <c r="R67" s="15">
        <f t="shared" si="67"/>
        <v>3.2</v>
      </c>
      <c r="S67" s="15"/>
      <c r="T67" s="1"/>
      <c r="U67" s="16">
        <f xml:space="preserve"> M67 / 120</f>
        <v>1677721.6000000001</v>
      </c>
      <c r="V67">
        <f xml:space="preserve"> POWER(2,2)</f>
        <v>4</v>
      </c>
      <c r="W67">
        <f t="shared" si="68"/>
        <v>178000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 hidden="1">
      <c r="I68" s="1"/>
      <c r="J68" s="11" t="str">
        <f t="shared" si="62"/>
        <v>h95mod120</v>
      </c>
      <c r="K68" s="12">
        <v>95</v>
      </c>
      <c r="L68" s="12">
        <v>120</v>
      </c>
      <c r="M68" s="13">
        <f t="shared" si="63"/>
        <v>805306368</v>
      </c>
      <c r="N68" s="33" t="str">
        <f t="shared" si="64"/>
        <v>./polymult 6710886.4 512 4 389776 h95mod120PART1. /tmp/Class_Number_Tabulation/h95mod120 2 0 1 1 3 2 1 2 10 15 1 0 2 1 3 2 0 2 5 15 1 0 2 2 3 1 0 30 0 1 1 0 6 1 1 1 3 30 1 1 1 0 6 0 1</v>
      </c>
      <c r="O68" s="34" t="str">
        <f t="shared" si="65"/>
        <v>./polymult 6710886.4 512 4 389776 h95mod120PART2. /tmp/Class_Number_Tabulation/h95mod120 1 0 3 1 1 2 0 2 5 15 1 0 6 0 1 4 2 2 10 15 1 0 6 1 1</v>
      </c>
      <c r="P68" s="79" t="str">
        <f t="shared" si="66"/>
        <v>./polyadd /tmp/Class_Number_Tabulation 95 120</v>
      </c>
      <c r="Q68" s="79" t="str">
        <f t="shared" si="44"/>
        <v>mpirun --oversubscribe -np 805306368  95 120 h95mod120/h95mod120. /tmp/Class_Number_Tabulation</v>
      </c>
      <c r="R68" s="15">
        <f t="shared" si="67"/>
        <v>6.4</v>
      </c>
      <c r="S68" s="15"/>
      <c r="T68" s="1"/>
      <c r="U68" s="16">
        <f t="shared" ref="U68:U71" si="69" xml:space="preserve"> M68 / 120</f>
        <v>6710886.4000000004</v>
      </c>
      <c r="V68">
        <f xml:space="preserve"> POWER(2,2)</f>
        <v>4</v>
      </c>
      <c r="W68">
        <f t="shared" si="68"/>
        <v>389776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 hidden="1">
      <c r="I69" s="1"/>
      <c r="J69" s="11" t="str">
        <f t="shared" si="62"/>
        <v>h95mod120</v>
      </c>
      <c r="K69" s="12">
        <v>95</v>
      </c>
      <c r="L69" s="12">
        <v>120</v>
      </c>
      <c r="M69" s="13">
        <f t="shared" si="63"/>
        <v>3221225472</v>
      </c>
      <c r="N69" s="33" t="str">
        <f t="shared" si="64"/>
        <v>./polymult 26843545.6 1024 8 853154 h95mod120PART1. /tmp/Class_Number_Tabulation/h95mod120 2 0 1 1 3 2 1 2 10 15 1 0 2 1 3 2 0 2 5 15 1 0 2 2 3 1 0 30 0 1 1 0 6 1 1 1 3 30 1 1 1 0 6 0 1</v>
      </c>
      <c r="O69" s="34" t="str">
        <f t="shared" si="65"/>
        <v>./polymult 26843545.6 1024 8 853154 h95mod120PART2. /tmp/Class_Number_Tabulation/h95mod120 1 0 3 1 1 2 0 2 5 15 1 0 6 0 1 4 2 2 10 15 1 0 6 1 1</v>
      </c>
      <c r="P69" s="79" t="str">
        <f t="shared" si="66"/>
        <v>./polyadd /tmp/Class_Number_Tabulation 95 120</v>
      </c>
      <c r="Q69" s="79" t="str">
        <f t="shared" si="44"/>
        <v>mpirun --oversubscribe -np 3221225472  95 120 h95mod120/h95mod120. /tmp/Class_Number_Tabulation</v>
      </c>
      <c r="R69" s="15">
        <f t="shared" si="67"/>
        <v>6.4</v>
      </c>
      <c r="S69" s="15"/>
      <c r="T69" s="1"/>
      <c r="U69" s="16">
        <f t="shared" si="69"/>
        <v>26843545.600000001</v>
      </c>
      <c r="V69">
        <f xml:space="preserve"> POWER(2,3)</f>
        <v>8</v>
      </c>
      <c r="W69">
        <f t="shared" si="68"/>
        <v>853154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 hidden="1">
      <c r="I70" s="1"/>
      <c r="J70" s="11" t="str">
        <f t="shared" si="62"/>
        <v>h95mod120</v>
      </c>
      <c r="K70" s="12">
        <v>95</v>
      </c>
      <c r="L70" s="12">
        <v>120</v>
      </c>
      <c r="M70" s="13">
        <f t="shared" si="63"/>
        <v>12884901888</v>
      </c>
      <c r="N70" s="33" t="str">
        <f t="shared" si="64"/>
        <v>./polymult 107374182.4 2048 16 1868048 h95mod120PART1. /tmp/Class_Number_Tabulation/h95mod120 2 0 1 1 3 2 1 2 10 15 1 0 2 1 3 2 0 2 5 15 1 0 2 2 3 1 0 30 0 1 1 0 6 1 1 1 3 30 1 1 1 0 6 0 1</v>
      </c>
      <c r="O70" s="34" t="str">
        <f t="shared" si="65"/>
        <v>./polymult 107374182.4 2048 16 1868048 h95mod120PART2. /tmp/Class_Number_Tabulation/h95mod120 1 0 3 1 1 2 0 2 5 15 1 0 6 0 1 4 2 2 10 15 1 0 6 1 1</v>
      </c>
      <c r="P70" s="79" t="str">
        <f t="shared" si="66"/>
        <v>./polyadd /tmp/Class_Number_Tabulation 95 120</v>
      </c>
      <c r="Q70" s="79" t="str">
        <f t="shared" si="44"/>
        <v>mpirun --oversubscribe -np 12884901888  95 120 h95mod120/h95mod120. /tmp/Class_Number_Tabulation</v>
      </c>
      <c r="R70" s="15">
        <f t="shared" si="67"/>
        <v>6.4</v>
      </c>
      <c r="S70" s="15"/>
      <c r="T70" s="1"/>
      <c r="U70" s="16">
        <f t="shared" si="69"/>
        <v>107374182.40000001</v>
      </c>
      <c r="V70">
        <f xml:space="preserve"> POWER(2,4)</f>
        <v>16</v>
      </c>
      <c r="W70">
        <f t="shared" si="68"/>
        <v>1868048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 hidden="1">
      <c r="I71" s="1"/>
      <c r="J71" s="11" t="str">
        <f t="shared" si="62"/>
        <v>h95mod120</v>
      </c>
      <c r="K71" s="12">
        <v>95</v>
      </c>
      <c r="L71" s="12">
        <v>120</v>
      </c>
      <c r="M71" s="13">
        <f t="shared" si="63"/>
        <v>51539607552</v>
      </c>
      <c r="N71" s="33" t="str">
        <f t="shared" si="64"/>
        <v>./polymult 429496729.6 4096 16384 4009464 h95mod120PART1. /tmp/Class_Number_Tabulation/h95mod120 2 0 1 1 3 2 1 2 10 15 1 0 2 1 3 2 0 2 5 15 1 0 2 2 3 1 0 30 0 1 1 0 6 1 1 1 3 30 1 1 1 0 6 0 1</v>
      </c>
      <c r="O71" s="34" t="str">
        <f t="shared" si="65"/>
        <v>./polymult 429496729.6 4096 16384 4009464 h95mod120PART2. /tmp/Class_Number_Tabulation/h95mod120 1 0 3 1 1 2 0 2 5 15 1 0 6 0 1 4 2 2 10 15 1 0 6 1 1</v>
      </c>
      <c r="P71" s="79" t="str">
        <f t="shared" si="66"/>
        <v>./polyadd /tmp/Class_Number_Tabulation 95 120</v>
      </c>
      <c r="Q71" s="79" t="str">
        <f t="shared" si="44"/>
        <v>mpirun --oversubscribe -np 51539607552  95 120 h95mod120/h95mod120. /tmp/Class_Number_Tabulation</v>
      </c>
      <c r="R71" s="15">
        <f t="shared" si="67"/>
        <v>1.2500000000000001E-2</v>
      </c>
      <c r="S71" s="15"/>
      <c r="T71" s="1"/>
      <c r="U71" s="16">
        <f t="shared" si="69"/>
        <v>429496729.60000002</v>
      </c>
      <c r="V71">
        <f xml:space="preserve"> POWER(2,14)</f>
        <v>16384</v>
      </c>
      <c r="W71">
        <f t="shared" si="68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70" xml:space="preserve"> "h" &amp;K75 &amp; "mod" &amp;L75</f>
        <v>h7mod8</v>
      </c>
      <c r="K75" s="12">
        <v>7</v>
      </c>
      <c r="L75" s="12">
        <v>8</v>
      </c>
      <c r="M75" s="13">
        <f t="shared" ref="M75:M80" si="71">A4</f>
        <v>50331648</v>
      </c>
      <c r="N75" s="79" t="str">
        <f xml:space="preserve"> "mpirun --oversubscribe -np " &amp; E12 &amp; H12 &amp;M75 &amp;" " &amp;F12 &amp;" " &amp;K75 &amp;" " &amp;L75 &amp;" " &amp;"null" &amp;" " &amp;D$12</f>
        <v>mpirun --oversubscribe -np 64 /home/anthony.kostalvazque/clgrp-1.3_NEW/clgrp 50331648 128 7 8 null /tmp/Class_Number_Tabulation</v>
      </c>
      <c r="U75"/>
    </row>
    <row r="76" spans="9:61" ht="15" customHeight="1">
      <c r="I76" s="1"/>
      <c r="J76" s="11" t="str">
        <f t="shared" si="70"/>
        <v>h7mod8</v>
      </c>
      <c r="K76" s="12">
        <v>7</v>
      </c>
      <c r="L76" s="12">
        <v>8</v>
      </c>
      <c r="M76" s="13">
        <f t="shared" si="71"/>
        <v>201326592</v>
      </c>
      <c r="N76" s="79" t="str">
        <f t="shared" ref="N76:N80" si="72" xml:space="preserve"> "mpirun --oversubscribe -np " &amp; E13 &amp; H13 &amp;M76 &amp;" " &amp;F13 &amp;" " &amp;K76 &amp;" " &amp;L76 &amp;" " &amp;"null" &amp;" " &amp;D$12</f>
        <v>mpirun --oversubscribe -np 64 /home/anthony.kostalvazque/clgrp-1.3_NEW/clgrp 201326592 256 7 8 null /tmp/Class_Number_Tabulation</v>
      </c>
      <c r="U76"/>
    </row>
    <row r="77" spans="9:61" ht="15" customHeight="1">
      <c r="I77" s="1"/>
      <c r="J77" s="11" t="str">
        <f t="shared" si="70"/>
        <v>h7mod8</v>
      </c>
      <c r="K77" s="12">
        <v>7</v>
      </c>
      <c r="L77" s="12">
        <v>8</v>
      </c>
      <c r="M77" s="13">
        <f t="shared" si="71"/>
        <v>805306368</v>
      </c>
      <c r="N77" s="79" t="str">
        <f t="shared" si="72"/>
        <v>mpirun --oversubscribe -np 64 /home/anthony.kostalvazque/clgrp-1.3_NEW/clgrp 805306368 512 7 8 null /tmp/Class_Number_Tabulation</v>
      </c>
      <c r="U77"/>
    </row>
    <row r="78" spans="9:61" ht="15" customHeight="1">
      <c r="I78" s="1"/>
      <c r="J78" s="11" t="str">
        <f t="shared" si="70"/>
        <v>h7mod8</v>
      </c>
      <c r="K78" s="12">
        <v>7</v>
      </c>
      <c r="L78" s="12">
        <v>8</v>
      </c>
      <c r="M78" s="13">
        <f t="shared" si="71"/>
        <v>3221225472</v>
      </c>
      <c r="N78" s="79" t="str">
        <f t="shared" si="72"/>
        <v>mpirun --oversubscribe -np 64 /home/anthony.kostalvazque/clgrp-1.3_NEW/clgrp 3221225472 1024 7 8 null /tmp/Class_Number_Tabulation</v>
      </c>
      <c r="U78"/>
    </row>
    <row r="79" spans="9:61" ht="15" customHeight="1">
      <c r="I79" s="1"/>
      <c r="J79" s="11" t="str">
        <f t="shared" si="70"/>
        <v>h7mod8</v>
      </c>
      <c r="K79" s="12">
        <v>7</v>
      </c>
      <c r="L79" s="12">
        <v>8</v>
      </c>
      <c r="M79" s="13">
        <f t="shared" si="71"/>
        <v>12884901888</v>
      </c>
      <c r="N79" s="79" t="str">
        <f t="shared" si="72"/>
        <v>mpirun --oversubscribe -np 64 /home/anthony.kostalvazque/clgrp-1.3_NEW/clgrp 12884901888 2048 7 8 null /tmp/Class_Number_Tabulation</v>
      </c>
      <c r="U79"/>
    </row>
    <row r="80" spans="9:61" ht="15" customHeight="1">
      <c r="I80" s="1"/>
      <c r="J80" s="11" t="str">
        <f t="shared" si="70"/>
        <v>h7mod8</v>
      </c>
      <c r="K80" s="12">
        <v>7</v>
      </c>
      <c r="L80" s="12">
        <v>8</v>
      </c>
      <c r="M80" s="13">
        <f t="shared" si="71"/>
        <v>51539607552</v>
      </c>
      <c r="N80" s="79" t="str">
        <f t="shared" si="72"/>
        <v>mpirun --oversubscribe -np 64 /home/anthony.kostalvazque/clgrp-1.3_NEW/clgrp 51539607552 4096 7 8 null /tmp/Class_Number_Tabulation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 hidden="1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hidden="1" customHeight="1">
      <c r="I83" s="1"/>
      <c r="J83" s="89"/>
      <c r="K83" s="90"/>
      <c r="L83" s="90"/>
      <c r="M83" s="91"/>
      <c r="N83" s="6" t="s">
        <v>15</v>
      </c>
      <c r="U83"/>
    </row>
    <row r="84" spans="9:21" ht="15" hidden="1" customHeight="1">
      <c r="I84" s="1"/>
      <c r="J84" s="11" t="str">
        <f t="shared" ref="J84:J89" si="73" xml:space="preserve"> "h" &amp;K84 &amp; "mod" &amp;L84</f>
        <v>h71mod120</v>
      </c>
      <c r="K84" s="12">
        <v>71</v>
      </c>
      <c r="L84" s="12">
        <v>120</v>
      </c>
      <c r="M84" s="13">
        <f t="shared" ref="M84:M89" si="74">A4</f>
        <v>50331648</v>
      </c>
      <c r="N84" s="79" t="str">
        <f t="shared" ref="N84:N89" si="75" xml:space="preserve"> "mpirun -np " &amp; E12 &amp; " ./clgrp " &amp;M84 &amp;" " &amp;F12 &amp;" " &amp;K84 &amp;" " &amp;L84 &amp;" " &amp;"null" &amp;" " &amp;D$12</f>
        <v>mpirun -np 64 ./clgrp 50331648 128 71 120 null /tmp/Class_Number_Tabulation</v>
      </c>
      <c r="U84"/>
    </row>
    <row r="85" spans="9:21" ht="15" hidden="1" customHeight="1">
      <c r="I85" s="1"/>
      <c r="J85" s="11" t="str">
        <f t="shared" si="73"/>
        <v>h71mod120</v>
      </c>
      <c r="K85" s="12">
        <v>71</v>
      </c>
      <c r="L85" s="12">
        <v>120</v>
      </c>
      <c r="M85" s="13">
        <f t="shared" si="74"/>
        <v>201326592</v>
      </c>
      <c r="N85" s="79" t="str">
        <f t="shared" si="75"/>
        <v>mpirun -np 64 ./clgrp 201326592 256 71 120 null /tmp/Class_Number_Tabulation</v>
      </c>
      <c r="U85"/>
    </row>
    <row r="86" spans="9:21" ht="15" hidden="1" customHeight="1">
      <c r="I86" s="1"/>
      <c r="J86" s="11" t="str">
        <f t="shared" si="73"/>
        <v>h71mod120</v>
      </c>
      <c r="K86" s="12">
        <v>71</v>
      </c>
      <c r="L86" s="12">
        <v>120</v>
      </c>
      <c r="M86" s="13">
        <f t="shared" si="74"/>
        <v>805306368</v>
      </c>
      <c r="N86" s="79" t="str">
        <f t="shared" si="75"/>
        <v>mpirun -np 64 ./clgrp 805306368 512 71 120 null /tmp/Class_Number_Tabulation</v>
      </c>
      <c r="U86"/>
    </row>
    <row r="87" spans="9:21" ht="15" hidden="1" customHeight="1">
      <c r="I87" s="1"/>
      <c r="J87" s="11" t="str">
        <f t="shared" si="73"/>
        <v>h71mod120</v>
      </c>
      <c r="K87" s="12">
        <v>71</v>
      </c>
      <c r="L87" s="12">
        <v>120</v>
      </c>
      <c r="M87" s="13">
        <f t="shared" si="74"/>
        <v>3221225472</v>
      </c>
      <c r="N87" s="79" t="str">
        <f t="shared" si="75"/>
        <v>mpirun -np 64 ./clgrp 3221225472 1024 71 120 null /tmp/Class_Number_Tabulation</v>
      </c>
      <c r="U87"/>
    </row>
    <row r="88" spans="9:21" ht="15" hidden="1" customHeight="1">
      <c r="I88" s="1"/>
      <c r="J88" s="11" t="str">
        <f t="shared" si="73"/>
        <v>h71mod120</v>
      </c>
      <c r="K88" s="12">
        <v>71</v>
      </c>
      <c r="L88" s="12">
        <v>120</v>
      </c>
      <c r="M88" s="13">
        <f t="shared" si="74"/>
        <v>12884901888</v>
      </c>
      <c r="N88" s="79" t="str">
        <f t="shared" si="75"/>
        <v>mpirun -np 64 ./clgrp 12884901888 2048 71 120 null /tmp/Class_Number_Tabulation</v>
      </c>
      <c r="U88"/>
    </row>
    <row r="89" spans="9:21" ht="15" hidden="1" customHeight="1">
      <c r="I89" s="1"/>
      <c r="J89" s="11" t="str">
        <f t="shared" si="73"/>
        <v>h71mod120</v>
      </c>
      <c r="K89" s="12">
        <v>71</v>
      </c>
      <c r="L89" s="12">
        <v>120</v>
      </c>
      <c r="M89" s="13">
        <f t="shared" si="74"/>
        <v>51539607552</v>
      </c>
      <c r="N89" s="79" t="str">
        <f t="shared" si="75"/>
        <v>mpirun -np 64 ./clgrp 51539607552 4096 71 120 null /tmp/Class_Number_Tabulation</v>
      </c>
      <c r="U89"/>
    </row>
    <row r="90" spans="9:21" ht="15" hidden="1" customHeight="1">
      <c r="I90" s="1"/>
      <c r="J90" s="1"/>
      <c r="K90" s="1"/>
      <c r="L90" s="1"/>
      <c r="M90" s="22"/>
      <c r="N90" s="1"/>
      <c r="U90"/>
    </row>
    <row r="91" spans="9:21" ht="28.5" hidden="1">
      <c r="I91" s="1"/>
      <c r="J91" s="81" t="s">
        <v>1</v>
      </c>
      <c r="K91" s="81" t="s">
        <v>2</v>
      </c>
      <c r="L91" s="81" t="s">
        <v>3</v>
      </c>
      <c r="M91" s="92" t="s">
        <v>4</v>
      </c>
      <c r="N91" s="2" t="s">
        <v>6</v>
      </c>
    </row>
    <row r="92" spans="9:21" ht="15" hidden="1" customHeight="1">
      <c r="I92" s="1"/>
      <c r="J92" s="82"/>
      <c r="K92" s="83"/>
      <c r="L92" s="83"/>
      <c r="M92" s="93"/>
      <c r="N92" s="6" t="s">
        <v>15</v>
      </c>
    </row>
    <row r="93" spans="9:21" ht="19.5" hidden="1" customHeight="1">
      <c r="I93" s="1"/>
      <c r="J93" s="11" t="str">
        <f t="shared" ref="J93:J98" si="76" xml:space="preserve"> "h" &amp;K93 &amp; "mod" &amp;L93</f>
        <v>h119mod120</v>
      </c>
      <c r="K93" s="12">
        <v>119</v>
      </c>
      <c r="L93" s="12">
        <v>120</v>
      </c>
      <c r="M93" s="13">
        <f t="shared" ref="M93:M98" si="77">A4</f>
        <v>50331648</v>
      </c>
      <c r="N93" s="79" t="str">
        <f t="shared" ref="N93:N98" si="78" xml:space="preserve"> "mpirun -np " &amp; E12 &amp; " ./clgrp " &amp;M93 &amp;" " &amp;F12 &amp;" " &amp;K93 &amp;" " &amp;L93 &amp;" " &amp;"null" &amp;" " &amp;D$12</f>
        <v>mpirun -np 64 ./clgrp 50331648 128 119 120 null /tmp/Class_Number_Tabulation</v>
      </c>
    </row>
    <row r="94" spans="9:21" ht="15" hidden="1" customHeight="1">
      <c r="I94" s="1"/>
      <c r="J94" s="11" t="str">
        <f t="shared" si="76"/>
        <v>h119mod120</v>
      </c>
      <c r="K94" s="12">
        <v>119</v>
      </c>
      <c r="L94" s="12">
        <v>120</v>
      </c>
      <c r="M94" s="13">
        <f t="shared" si="77"/>
        <v>201326592</v>
      </c>
      <c r="N94" s="79" t="str">
        <f t="shared" si="78"/>
        <v>mpirun -np 64 ./clgrp 201326592 256 119 120 null /tmp/Class_Number_Tabulation</v>
      </c>
    </row>
    <row r="95" spans="9:21" ht="15" hidden="1" customHeight="1">
      <c r="I95" s="1"/>
      <c r="J95" s="11" t="str">
        <f t="shared" si="76"/>
        <v>h119mod120</v>
      </c>
      <c r="K95" s="12">
        <v>119</v>
      </c>
      <c r="L95" s="12">
        <v>120</v>
      </c>
      <c r="M95" s="13">
        <f t="shared" si="77"/>
        <v>805306368</v>
      </c>
      <c r="N95" s="79" t="str">
        <f t="shared" si="78"/>
        <v>mpirun -np 64 ./clgrp 805306368 512 119 120 null /tmp/Class_Number_Tabulation</v>
      </c>
    </row>
    <row r="96" spans="9:21" ht="15" hidden="1" customHeight="1">
      <c r="I96" s="1"/>
      <c r="J96" s="11" t="str">
        <f t="shared" si="76"/>
        <v>h119mod120</v>
      </c>
      <c r="K96" s="12">
        <v>119</v>
      </c>
      <c r="L96" s="12">
        <v>120</v>
      </c>
      <c r="M96" s="13">
        <f t="shared" si="77"/>
        <v>3221225472</v>
      </c>
      <c r="N96" s="79" t="str">
        <f t="shared" si="78"/>
        <v>mpirun -np 64 ./clgrp 3221225472 1024 119 120 null /tmp/Class_Number_Tabulation</v>
      </c>
    </row>
    <row r="97" spans="9:14" ht="15" hidden="1" customHeight="1">
      <c r="I97" s="1"/>
      <c r="J97" s="11" t="str">
        <f t="shared" si="76"/>
        <v>h119mod120</v>
      </c>
      <c r="K97" s="12">
        <v>119</v>
      </c>
      <c r="L97" s="12">
        <v>120</v>
      </c>
      <c r="M97" s="13">
        <f t="shared" si="77"/>
        <v>12884901888</v>
      </c>
      <c r="N97" s="79" t="str">
        <f t="shared" si="78"/>
        <v>mpirun -np 64 ./clgrp 12884901888 2048 119 120 null /tmp/Class_Number_Tabulation</v>
      </c>
    </row>
    <row r="98" spans="9:14" ht="15" hidden="1" customHeight="1">
      <c r="I98" s="1"/>
      <c r="J98" s="11" t="str">
        <f t="shared" si="76"/>
        <v>h119mod120</v>
      </c>
      <c r="K98" s="12">
        <v>119</v>
      </c>
      <c r="L98" s="12">
        <v>120</v>
      </c>
      <c r="M98" s="13">
        <f t="shared" si="77"/>
        <v>51539607552</v>
      </c>
      <c r="N98" s="79" t="str">
        <f t="shared" si="78"/>
        <v>mpirun -np 64 ./clgrp 51539607552 4096 119 120 null /tmp/Class_Number_Tabulation</v>
      </c>
    </row>
    <row r="99" spans="9:14" ht="15" hidden="1" customHeight="1">
      <c r="I99" s="1"/>
      <c r="J99" s="1"/>
      <c r="K99" s="1"/>
      <c r="L99" s="1"/>
      <c r="M99" s="1"/>
      <c r="N99" s="1"/>
    </row>
    <row r="100" spans="9:14" ht="28.5">
      <c r="I100" s="1"/>
      <c r="J100" s="81" t="s">
        <v>1</v>
      </c>
      <c r="K100" s="81" t="s">
        <v>2</v>
      </c>
      <c r="L100" s="81" t="s">
        <v>3</v>
      </c>
      <c r="M100" s="92" t="s">
        <v>4</v>
      </c>
      <c r="N100" s="2" t="s">
        <v>6</v>
      </c>
    </row>
    <row r="101" spans="9:14">
      <c r="I101" s="1"/>
      <c r="J101" s="82"/>
      <c r="K101" s="83"/>
      <c r="L101" s="83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50331648</v>
      </c>
      <c r="N102" s="79" t="str">
        <f xml:space="preserve"> "mpirun --oversubscribe -np " &amp; E12 &amp; H12 &amp;M102 &amp;" " &amp;F12 &amp;" " &amp;K102 &amp;" " &amp;L102 &amp;" " &amp;"null" &amp;" " &amp;D$12</f>
        <v>mpirun --oversubscribe -np 64 /home/anthony.kostalvazque/clgrp-1.3_NEW/clgrp 50331648 128 23 24 null /tmp/Class_Number_Tabulation</v>
      </c>
    </row>
    <row r="103" spans="9:14">
      <c r="I103" s="1"/>
      <c r="J103" s="11" t="str">
        <f t="shared" ref="J103:J107" si="79" xml:space="preserve"> "h" &amp;K103 &amp; "mod" &amp;L103</f>
        <v>h23mod24</v>
      </c>
      <c r="K103" s="12">
        <v>23</v>
      </c>
      <c r="L103" s="12">
        <v>24</v>
      </c>
      <c r="M103" s="13">
        <f>A5</f>
        <v>201326592</v>
      </c>
      <c r="N103" s="79" t="str">
        <f t="shared" ref="N103:N107" si="80" xml:space="preserve"> "mpirun --oversubscribe -np " &amp; E13 &amp; H13 &amp;M103 &amp;" " &amp;F13 &amp;" " &amp;K103 &amp;" " &amp;L103 &amp;" " &amp;"null" &amp;" " &amp;D$12</f>
        <v>mpirun --oversubscribe -np 64 /home/anthony.kostalvazque/clgrp-1.3_NEW/clgrp 201326592 256 23 24 null /tmp/Class_Number_Tabulation</v>
      </c>
    </row>
    <row r="104" spans="9:14">
      <c r="I104" s="1"/>
      <c r="J104" s="11" t="str">
        <f t="shared" si="79"/>
        <v>h23mod24</v>
      </c>
      <c r="K104" s="12">
        <v>23</v>
      </c>
      <c r="L104" s="12">
        <v>24</v>
      </c>
      <c r="M104" s="13">
        <f t="shared" ref="M104:M107" si="81">A6</f>
        <v>805306368</v>
      </c>
      <c r="N104" s="79" t="str">
        <f t="shared" si="80"/>
        <v>mpirun --oversubscribe -np 64 /home/anthony.kostalvazque/clgrp-1.3_NEW/clgrp 805306368 512 23 24 null /tmp/Class_Number_Tabulation</v>
      </c>
    </row>
    <row r="105" spans="9:14">
      <c r="I105" s="1"/>
      <c r="J105" s="11" t="str">
        <f t="shared" si="79"/>
        <v>h23mod24</v>
      </c>
      <c r="K105" s="12">
        <v>23</v>
      </c>
      <c r="L105" s="12">
        <v>24</v>
      </c>
      <c r="M105" s="13">
        <f t="shared" si="81"/>
        <v>3221225472</v>
      </c>
      <c r="N105" s="79" t="str">
        <f t="shared" si="80"/>
        <v>mpirun --oversubscribe -np 64 /home/anthony.kostalvazque/clgrp-1.3_NEW/clgrp 3221225472 1024 23 24 null /tmp/Class_Number_Tabulation</v>
      </c>
    </row>
    <row r="106" spans="9:14">
      <c r="I106" s="1"/>
      <c r="J106" s="11" t="str">
        <f t="shared" si="79"/>
        <v>h23mod24</v>
      </c>
      <c r="K106" s="12">
        <v>23</v>
      </c>
      <c r="L106" s="12">
        <v>24</v>
      </c>
      <c r="M106" s="13">
        <f t="shared" si="81"/>
        <v>12884901888</v>
      </c>
      <c r="N106" s="79" t="str">
        <f t="shared" si="80"/>
        <v>mpirun --oversubscribe -np 64 /home/anthony.kostalvazque/clgrp-1.3_NEW/clgrp 12884901888 2048 23 24 null /tmp/Class_Number_Tabulation</v>
      </c>
    </row>
    <row r="107" spans="9:14">
      <c r="I107" s="1"/>
      <c r="J107" s="11" t="str">
        <f t="shared" si="79"/>
        <v>h23mod24</v>
      </c>
      <c r="K107" s="12">
        <v>23</v>
      </c>
      <c r="L107" s="12">
        <v>24</v>
      </c>
      <c r="M107" s="13">
        <f t="shared" si="81"/>
        <v>51539607552</v>
      </c>
      <c r="N107" s="79" t="str">
        <f t="shared" si="80"/>
        <v>mpirun --oversubscribe -np 64 /home/anthony.kostalvazque/clgrp-1.3_NEW/clgrp 51539607552 4096 23 24 null /tmp/Class_Number_Tabulation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DF85-3BDF-44F2-8D79-F90187D229B2}">
  <dimension ref="A1:BK108"/>
  <sheetViews>
    <sheetView zoomScale="50" zoomScaleNormal="50" workbookViewId="0">
      <selection activeCell="G76" sqref="G76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55.85546875" bestFit="1" customWidth="1"/>
    <col min="5" max="5" width="12.28515625" customWidth="1"/>
    <col min="6" max="6" width="23" bestFit="1" customWidth="1"/>
    <col min="7" max="8" width="55.42578125" bestFit="1" customWidth="1"/>
    <col min="9" max="9" width="4" customWidth="1"/>
    <col min="10" max="10" width="13.28515625" customWidth="1"/>
    <col min="12" max="12" width="12.5703125" customWidth="1"/>
    <col min="13" max="13" width="18.42578125" customWidth="1"/>
    <col min="14" max="14" width="255.7109375" customWidth="1"/>
    <col min="15" max="15" width="8.42578125" customWidth="1"/>
    <col min="16" max="16" width="50.42578125" customWidth="1"/>
    <col min="17" max="17" width="180.7109375" bestFit="1" customWidth="1"/>
    <col min="18" max="18" width="65.42578125" bestFit="1" customWidth="1"/>
    <col min="19" max="19" width="63" bestFit="1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1"/>
      <c r="BJ1" s="41" t="s">
        <v>151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7" t="s">
        <v>16</v>
      </c>
      <c r="S2" s="77" t="s">
        <v>161</v>
      </c>
      <c r="T2" s="1"/>
      <c r="U2" s="8" t="s">
        <v>17</v>
      </c>
      <c r="V2" s="78" t="s">
        <v>18</v>
      </c>
      <c r="W2" s="78" t="s">
        <v>19</v>
      </c>
      <c r="X2" s="78" t="s">
        <v>20</v>
      </c>
      <c r="Y2" s="98" t="s">
        <v>21</v>
      </c>
      <c r="Z2" s="98"/>
      <c r="AA2" s="98"/>
      <c r="AB2" s="98"/>
      <c r="AC2" s="98"/>
      <c r="AD2" s="98"/>
      <c r="AE2" s="9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1"/>
      <c r="BJ2" t="str">
        <f xml:space="preserve">  $BJ$21 &amp; " &amp;&amp; " &amp;"time ("&amp; N3 &amp; " &amp;&amp; " &amp;N12 &amp; " &amp;&amp; " &amp; N21&amp; " &amp;&amp; " &amp; N30&amp; " &amp;&amp; " &amp; N39&amp; " &amp;&amp; " &amp; Q3&amp; " &amp;&amp; " &amp; Q12&amp; " &amp;&amp; " &amp; Q21 &amp; " &amp;&amp; " &amp;Q30 &amp; " &amp;&amp; " &amp;Q39&amp; " &amp;&amp; " &amp; N102   &amp; " &amp;&amp; " &amp; D21 &amp; ")" &amp; " &amp;&amp; " &amp; $BJ$20</f>
        <v>cp -R /home/anthony.kostalvazque/Class_Number_Tabulation /tmp &amp;&amp; time (time(/home/anthony.kostalvazque/polymult-1.4/polymult 3145728 128 8 43064 h8mod16. /tmp/Class_Number_Tabulation/h8mod16 1 0 2 0 1 1 0 2 1 1 1 0 2 1 1)2&gt;&gt;polymult_h8mod16_to_50331648_time &amp;&amp; time(/home/anthony.kostalvazque/polymult-1.4/polymult 3145728 128 8 43064 h4mod16. /tmp/Class_Number_Tabulation/h4mod16 1 0 2 1 1 1 0 2 0 1 1 0 2 0 1)2&gt;&gt;polymult_h4mod16_to_50331648_time &amp;&amp; time(/home/anthony.kostalvazque/polymult-1.4/polymult 6291456 128 8 80315 h3mod8. /tmp/Class_Number_Tabulation/h3mod8 1 0 1 1 1 1 0 1 1 1 1 0 1 1 1)2&gt;&gt;polymult_h3mod8_to_50331648_time &amp;&amp; time(/home/anthony.kostalvazque/polymult-1.4/polymult 2097152 128 8 80315 h7mod24. /tmp/Class_Number_Tabulation/h7mod24 1 0 1 1 1 1 0 1 1 3 1 0 1 1 1 1 0 4 1 3 1 0 4 0 1 2 1 4 2 3 1 0 4 1 1)2&gt;&gt;polymult_h7mod24_to_50331648_time &amp;&amp; time(/home/anthony.kostalvazque/polymult-1.4/polymult 2097152 128 8 80315 h15mod24. /tmp/Class_Number_Tabulation/h15mod24 1 0 1 1 1 1 0 3 1 1 1 0 1 1 1 1 1 12 1 1 1 0 4 0 1 1 0 12 0 1 1 0 4 1 1)2&gt;&gt;polymult_h15mod24_to_50331648_time &amp;&amp; time(mpirun /home/anthony.kostalvazque/clgrp-1.3_NEW/clgrp 50331648 128 8 16 h8mod16/h8mod16. /tmp/Class_Number_Tabulation)2&gt;&gt;clgrp_h8mod16_to_50331648_time &amp;&amp; time(mpirun /home/anthony.kostalvazque/clgrp-1.3_NEW/clgrp 50331648 128 4 16 h4mod16/h4mod16. /tmp/Class_Number_Tabulation)2&gt;&gt;clgrp_h4mod16_to_50331648_time &amp;&amp; time(mpirun /home/anthony.kostalvazque/clgrp-1.3_NEW/clgrp 50331648 128 3 8 h3mod8/h3mod8. /tmp/Class_Number_Tabulation)2&gt;&gt;clgrp_h3mod8_to_50331648_time &amp;&amp; time(mpirun /home/anthony.kostalvazque/clgrp-1.3_NEW/clgrp 50331648 128 7 24 h7mod24/h7mod24. /tmp/Class_Number_Tabulation)2&gt;&gt;clgrp_h7mod24_to_50331648_time &amp;&amp; time(mpirun /home/anthony.kostalvazque/clgrp-1.3_NEW/clgrp 50331648 128 15 24 h15mod24/h15mod24. /tmp/Class_Number_Tabulation)2&gt;&gt;clgrp_h15mod24_to_50331648_time &amp;&amp; time(mpirun /home/anthony.kostalvazque/clgrp-1.3_NEW/clgrp 50331648 128 23 24 null /tmp/Class_Number_Tabulation)2&gt;&gt;clgrp_h23mod24_to_50331648_time &amp;&amp;  /home/anthony.kostalvazque/clgrp-1.3_NEW/verify 50331648 128 /tmp/Class_Number_Tabulation) &amp;&amp; rm -r /tmp/Class_Number_Tabulation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50331648</v>
      </c>
      <c r="N3" s="99" t="str">
        <f t="shared" ref="N3:N6" si="1" xml:space="preserve"> "time(" &amp;G12 &amp; U3 &amp;" " &amp;F12 &amp;" " &amp; V3 &amp;" " &amp; W3 &amp;" " &amp; J3 &amp;". " &amp; D12 &amp; "/" &amp; J3 &amp;" " &amp;$Z$4 &amp;" "&amp;$AA$5 &amp;" "&amp;$AB$5 &amp; ")2&gt;&gt;polymult_" &amp; J3 &amp;"_to_" &amp; M3 &amp; "_time"</f>
        <v>time(/home/anthony.kostalvazque/polymult-1.4/polymult 3145728 128 8 43064 h8mod16. /tmp/Class_Number_Tabulation/h8mod16 1 0 2 0 1 1 0 2 1 1 1 0 2 1 1)2&gt;&gt;polymult_h8mod16_to_50331648_time</v>
      </c>
      <c r="O3" s="99"/>
      <c r="P3" s="99"/>
      <c r="Q3" s="79" t="str">
        <f t="shared" ref="Q3:Q6" si="2" xml:space="preserve"> "time(" &amp;  "mpirun" &amp; H12 &amp;M3 &amp;" " &amp;F12 &amp;" " &amp;K3 &amp;" " &amp;L3 &amp;" " &amp;J3 &amp; "/" &amp;J3 &amp;". " &amp;D12 &amp; ")2&gt;&gt;clgrp_" &amp; J3 &amp;"_to_" &amp; M3 &amp; "_time"</f>
        <v>time(mpirun /home/anthony.kostalvazque/clgrp-1.3_NEW/clgrp 50331648 128 8 16 h8mod16/h8mod16. /tmp/Class_Number_Tabulation)2&gt;&gt;clgrp_h8mod16_to_50331648_time</v>
      </c>
      <c r="R3" s="15">
        <f t="shared" ref="R3:R8" si="3" xml:space="preserve"> (U3 / (F12*V3))/512</f>
        <v>6</v>
      </c>
      <c r="S3" s="15">
        <f xml:space="preserve"> U3 / V3</f>
        <v>393216</v>
      </c>
      <c r="T3" s="1"/>
      <c r="U3" s="16">
        <f t="shared" ref="U3:U8" si="4" xml:space="preserve"> M3 / 16</f>
        <v>3145728</v>
      </c>
      <c r="V3">
        <f xml:space="preserve"> POWER(2,3)</f>
        <v>8</v>
      </c>
      <c r="W3">
        <f t="shared" ref="W3:W8" si="5" xml:space="preserve"> FLOOR(((F4)*(1/PI())*(SQRT(M3))*(($G$4*LN(M3))+($H$4))),1)</f>
        <v>43064</v>
      </c>
      <c r="X3" s="94" t="s">
        <v>25</v>
      </c>
      <c r="Y3" s="94" t="s">
        <v>26</v>
      </c>
      <c r="Z3" s="80" t="s">
        <v>27</v>
      </c>
      <c r="AA3" s="94" t="s">
        <v>28</v>
      </c>
      <c r="AB3" s="94"/>
      <c r="BI3" s="1"/>
      <c r="BJ3" t="str">
        <f t="shared" ref="BJ3:BJ7" si="6" xml:space="preserve">  $BJ$21 &amp; " &amp;&amp; " &amp;"time ("&amp; N4 &amp; " &amp;&amp; " &amp;N13 &amp; " &amp;&amp; " &amp; N22&amp; " &amp;&amp; " &amp; N31&amp; " &amp;&amp; " &amp; N40&amp; " &amp;&amp; " &amp; Q4&amp; " &amp;&amp; " &amp; Q13&amp; " &amp;&amp; " &amp; Q22 &amp; " &amp;&amp; " &amp;Q31 &amp; " &amp;&amp; " &amp;Q40&amp; " &amp;&amp; " &amp; N103   &amp; " &amp;&amp; " &amp; D22 &amp; ")" &amp; " &amp;&amp; " &amp; $BJ$20</f>
        <v>cp -R /home/anthony.kostalvazque/Class_Number_Tabulation /tmp &amp;&amp; time (time(/home/anthony.kostalvazque/polymult-1.4/polymult 12582912 256 16 95008 h8mod16. /tmp/Class_Number_Tabulation/h8mod16 1 0 2 0 1 1 0 2 1 1 1 0 2 1 1)2&gt;&gt;polymult_h8mod16_to_201326592_time &amp;&amp; time(/home/anthony.kostalvazque/polymult-1.4/polymult 12582912 256 16 95008 h4mod16. /tmp/Class_Number_Tabulation/h4mod16 1 0 2 1 1 1 0 2 0 1 1 0 2 0 1)2&gt;&gt;polymult_h4mod16_to_201326592_time &amp;&amp; time(/home/anthony.kostalvazque/polymult-1.4/polymult 25165824 256 16 178000 h3mod8. /tmp/Class_Number_Tabulation/h3mod8 1 0 1 1 1 1 0 1 1 1 1 0 1 1 1)2&gt;&gt;polymult_h3mod8_to_201326592_time &amp;&amp; time(/home/anthony.kostalvazque/polymult-1.4/polymult 8388608 256 16 178000 h7mod24. /tmp/Class_Number_Tabulation/h7mod24 1 0 1 1 1 1 0 1 1 3 1 0 1 1 1 1 0 4 1 3 1 0 4 0 1 2 1 4 2 3 1 0 4 1 1)2&gt;&gt;polymult_h7mod24_to_201326592_time &amp;&amp; time(/home/anthony.kostalvazque/polymult-1.4/polymult 8388608 256 16 178000 h15mod24. /tmp/Class_Number_Tabulation/h15mod24 1 0 1 1 1 1 0 3 1 1 1 0 1 1 1 1 1 12 1 1 1 0 4 0 1 1 0 12 0 1 1 0 4 1 1)2&gt;&gt;polymult_h15mod24_to_201326592_time &amp;&amp; time(mpirun /home/anthony.kostalvazque/clgrp-1.3_NEW/clgrp 201326592 256 8 16 h8mod16/h8mod16. /tmp/Class_Number_Tabulation)2&gt;&gt;clgrp_h8mod16_to_201326592_time &amp;&amp; time(mpirun /home/anthony.kostalvazque/clgrp-1.3_NEW/clgrp 201326592 256 4 16 h4mod16/h4mod16. /tmp/Class_Number_Tabulation)2&gt;&gt;clgrp_h4mod16_to_201326592_time &amp;&amp; time(mpirun /home/anthony.kostalvazque/clgrp-1.3_NEW/clgrp 201326592 256 3 8 h3mod8/h3mod8. /tmp/Class_Number_Tabulation)2&gt;&gt;clgrp_h3mod8_to_201326592_time &amp;&amp; time(mpirun /home/anthony.kostalvazque/clgrp-1.3_NEW/clgrp 201326592 256 7 24 h7mod24/h7mod24. /tmp/Class_Number_Tabulation)2&gt;&gt;clgrp_h7mod24_to_201326592_time &amp;&amp; time(mpirun /home/anthony.kostalvazque/clgrp-1.3_NEW/clgrp 201326592 256 15 24 h15mod24/h15mod24. /tmp/Class_Number_Tabulation)2&gt;&gt;clgrp_h15mod24_to_201326592_time &amp;&amp; time(mpirun /home/anthony.kostalvazque/clgrp-1.3_NEW/clgrp 201326592 256 23 24 null /tmp/Class_Number_Tabulation)2&gt;&gt;clgrp_h23mod24_to_201326592_time &amp;&amp;  /home/anthony.kostalvazque/clgrp-1.3_NEW/verify 201326592 256 /tmp/Class_Number_Tabulation) &amp;&amp; rm -r /tmp/Class_Number_Tabulation</v>
      </c>
    </row>
    <row r="4" spans="1:62" ht="18">
      <c r="A4" s="106">
        <f xml:space="preserve"> POWER(2,24) *3</f>
        <v>50331648</v>
      </c>
      <c r="B4" s="107"/>
      <c r="C4" s="108"/>
      <c r="D4" s="18" t="str">
        <f t="shared" ref="D4:D9" si="7" xml:space="preserve"> "s(" &amp; FLOOR(SQRT(M3)/SQRT(3), 1) &amp;")"</f>
        <v>s(4096)</v>
      </c>
      <c r="E4" s="19">
        <v>2520</v>
      </c>
      <c r="F4" s="39">
        <v>3.7142857142857144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201326592</v>
      </c>
      <c r="N4" s="99" t="str">
        <f t="shared" si="1"/>
        <v>time(/home/anthony.kostalvazque/polymult-1.4/polymult 12582912 256 16 95008 h8mod16. /tmp/Class_Number_Tabulation/h8mod16 1 0 2 0 1 1 0 2 1 1 1 0 2 1 1)2&gt;&gt;polymult_h8mod16_to_201326592_time</v>
      </c>
      <c r="O4" s="99"/>
      <c r="P4" s="99"/>
      <c r="Q4" s="79" t="str">
        <f t="shared" si="2"/>
        <v>time(mpirun /home/anthony.kostalvazque/clgrp-1.3_NEW/clgrp 201326592 256 8 16 h8mod16/h8mod16. /tmp/Class_Number_Tabulation)2&gt;&gt;clgrp_h8mod16_to_201326592_time</v>
      </c>
      <c r="R4" s="15">
        <f t="shared" si="3"/>
        <v>6</v>
      </c>
      <c r="S4" s="15">
        <f t="shared" ref="S4:S8" si="8" xml:space="preserve"> U4 / V4</f>
        <v>786432</v>
      </c>
      <c r="T4" s="1"/>
      <c r="U4" s="16">
        <f t="shared" si="4"/>
        <v>12582912</v>
      </c>
      <c r="V4">
        <f xml:space="preserve"> POWER(2,4)</f>
        <v>16</v>
      </c>
      <c r="W4">
        <f t="shared" si="5"/>
        <v>95008</v>
      </c>
      <c r="X4" s="94"/>
      <c r="Y4" s="94"/>
      <c r="Z4" s="94" t="s">
        <v>29</v>
      </c>
      <c r="AA4" s="80" t="s">
        <v>30</v>
      </c>
      <c r="AB4" s="80" t="s">
        <v>30</v>
      </c>
      <c r="BI4" s="1"/>
      <c r="BJ4" t="str">
        <f t="shared" si="6"/>
        <v>cp -R /home/anthony.kostalvazque/Class_Number_Tabulation /tmp &amp;&amp; time (time(/home/anthony.kostalvazque/polymult-1.4/polymult 50331648 512 32 207212 h8mod16. /tmp/Class_Number_Tabulation/h8mod16 1 0 2 0 1 1 0 2 1 1 1 0 2 1 1)2&gt;&gt;polymult_h8mod16_to_805306368_time &amp;&amp; time(/home/anthony.kostalvazque/polymult-1.4/polymult 50331648 512 32 207212 h4mod16. /tmp/Class_Number_Tabulation/h4mod16 1 0 2 1 1 1 0 2 0 1 1 0 2 0 1)2&gt;&gt;polymult_h4mod16_to_805306368_time &amp;&amp; time(/home/anthony.kostalvazque/polymult-1.4/polymult 100663296 512 32 389776 h3mod8. /tmp/Class_Number_Tabulation/h3mod8 1 0 1 1 1 1 0 1 1 1 1 0 1 1 1)2&gt;&gt;polymult_h3mod8_to_805306368_time &amp;&amp; time(/home/anthony.kostalvazque/polymult-1.4/polymult 33554432 512 32 389776 h7mod24. /tmp/Class_Number_Tabulation/h7mod24 1 0 1 1 1 1 0 1 1 3 1 0 1 1 1 1 0 4 1 3 1 0 4 0 1 2 1 4 2 3 1 0 4 1 1)2&gt;&gt;polymult_h7mod24_to_805306368_time &amp;&amp; time(/home/anthony.kostalvazque/polymult-1.4/polymult 33554432 512 32 389776 h15mod24. /tmp/Class_Number_Tabulation/h15mod24 1 0 1 1 1 1 0 3 1 1 1 0 1 1 1 1 1 12 1 1 1 0 4 0 1 1 0 12 0 1 1 0 4 1 1)2&gt;&gt;polymult_h15mod24_to_805306368_time &amp;&amp; time(mpirun /home/anthony.kostalvazque/clgrp-1.3_NEW/clgrp 805306368 512 8 16 h8mod16/h8mod16. /tmp/Class_Number_Tabulation)2&gt;&gt;clgrp_h8mod16_to_805306368_time &amp;&amp; time(mpirun /home/anthony.kostalvazque/clgrp-1.3_NEW/clgrp 805306368 512 4 16 h4mod16/h4mod16. /tmp/Class_Number_Tabulation)2&gt;&gt;clgrp_h4mod16_to_805306368_time &amp;&amp; time(mpirun /home/anthony.kostalvazque/clgrp-1.3_NEW/clgrp 805306368 512 3 8 h3mod8/h3mod8. /tmp/Class_Number_Tabulation)2&gt;&gt;clgrp_h3mod8_to_805306368_time &amp;&amp; time(mpirun /home/anthony.kostalvazque/clgrp-1.3_NEW/clgrp 805306368 512 7 24 h7mod24/h7mod24. /tmp/Class_Number_Tabulation)2&gt;&gt;clgrp_h7mod24_to_805306368_time &amp;&amp; time(mpirun /home/anthony.kostalvazque/clgrp-1.3_NEW/clgrp 805306368 512 15 24 h15mod24/h15mod24. /tmp/Class_Number_Tabulation)2&gt;&gt;clgrp_h15mod24_to_805306368_time &amp;&amp; time(mpirun /home/anthony.kostalvazque/clgrp-1.3_NEW/clgrp 805306368 512 23 24 null /tmp/Class_Number_Tabulation)2&gt;&gt;clgrp_h23mod24_to_805306368_time &amp;&amp;  /home/anthony.kostalvazque/clgrp-1.3_NEW/verify 805306368 512 /tmp/Class_Number_Tabulation) &amp;&amp; rm -r /tmp/Class_Number_Tabulation</v>
      </c>
    </row>
    <row r="5" spans="1:62">
      <c r="A5" s="106">
        <f xml:space="preserve"> POWER(2,26) *3</f>
        <v>201326592</v>
      </c>
      <c r="B5" s="107"/>
      <c r="C5" s="108"/>
      <c r="D5" s="18" t="str">
        <f t="shared" si="7"/>
        <v>s(8192)</v>
      </c>
      <c r="E5" s="19">
        <v>5040</v>
      </c>
      <c r="F5" s="39">
        <v>3.8380952380952382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805306368</v>
      </c>
      <c r="N5" s="99" t="str">
        <f t="shared" si="1"/>
        <v>time(/home/anthony.kostalvazque/polymult-1.4/polymult 50331648 512 32 207212 h8mod16. /tmp/Class_Number_Tabulation/h8mod16 1 0 2 0 1 1 0 2 1 1 1 0 2 1 1)2&gt;&gt;polymult_h8mod16_to_805306368_time</v>
      </c>
      <c r="O5" s="99"/>
      <c r="P5" s="99"/>
      <c r="Q5" s="79" t="str">
        <f t="shared" si="2"/>
        <v>time(mpirun /home/anthony.kostalvazque/clgrp-1.3_NEW/clgrp 805306368 512 8 16 h8mod16/h8mod16. /tmp/Class_Number_Tabulation)2&gt;&gt;clgrp_h8mod16_to_805306368_time</v>
      </c>
      <c r="R5" s="15">
        <f t="shared" si="3"/>
        <v>6</v>
      </c>
      <c r="S5" s="15">
        <f t="shared" si="8"/>
        <v>1572864</v>
      </c>
      <c r="T5" s="1"/>
      <c r="U5" s="16">
        <f t="shared" si="4"/>
        <v>50331648</v>
      </c>
      <c r="V5">
        <f xml:space="preserve"> POWER(2,5)</f>
        <v>32</v>
      </c>
      <c r="W5">
        <f t="shared" si="5"/>
        <v>207212</v>
      </c>
      <c r="X5" s="94"/>
      <c r="Y5" s="94"/>
      <c r="Z5" s="94"/>
      <c r="AA5" s="94" t="s">
        <v>31</v>
      </c>
      <c r="AB5" s="94" t="s">
        <v>31</v>
      </c>
      <c r="BI5" s="1"/>
      <c r="BJ5" t="str">
        <f t="shared" si="6"/>
        <v>cp -R /home/anthony.kostalvazque/Class_Number_Tabulation /tmp &amp;&amp; time (time(/home/anthony.kostalvazque/polymult-1.4/polymult 201326592 1024 64 451947 h8mod16. /tmp/Class_Number_Tabulation/h8mod16 1 0 2 0 1 1 0 2 1 1 1 0 2 1 1)2&gt;&gt;polymult_h8mod16_to_3221225472_time &amp;&amp; time(/home/anthony.kostalvazque/polymult-1.4/polymult 201326592 1024 64 451947 h4mod16. /tmp/Class_Number_Tabulation/h4mod16 1 0 2 1 1 1 0 2 0 1 1 0 2 0 1)2&gt;&gt;polymult_h4mod16_to_3221225472_time &amp;&amp; time(/home/anthony.kostalvazque/polymult-1.4/polymult 402653184 1024 64 853154 h3mod8. /tmp/Class_Number_Tabulation/h3mod8 1 0 1 1 1 1 0 1 1 1 1 0 1 1 1)2&gt;&gt;polymult_h3mod8_to_3221225472_time &amp;&amp; time(/home/anthony.kostalvazque/polymult-1.4/polymult 134217728 1024 64 853154 h7mod24. /tmp/Class_Number_Tabulation/h7mod24 1 0 1 1 1 1 0 1 1 3 1 0 1 1 1 1 0 4 1 3 1 0 4 0 1 2 1 4 2 3 1 0 4 1 1)2&gt;&gt;polymult_h7mod24_to_3221225472_time &amp;&amp; time(/home/anthony.kostalvazque/polymult-1.4/polymult 134217728 1024 64 853154 h15mod24. /tmp/Class_Number_Tabulation/h15mod24 1 0 1 1 1 1 0 3 1 1 1 0 1 1 1 1 1 12 1 1 1 0 4 0 1 1 0 12 0 1 1 0 4 1 1)2&gt;&gt;polymult_h15mod24_to_3221225472_time &amp;&amp; time(mpirun /home/anthony.kostalvazque/clgrp-1.3_NEW/clgrp 3221225472 1024 8 16 h8mod16/h8mod16. /tmp/Class_Number_Tabulation)2&gt;&gt;clgrp_h8mod16_to_3221225472_time &amp;&amp; time(mpirun /home/anthony.kostalvazque/clgrp-1.3_NEW/clgrp 3221225472 1024 4 16 h4mod16/h4mod16. /tmp/Class_Number_Tabulation)2&gt;&gt;clgrp_h4mod16_to_3221225472_time &amp;&amp; time(mpirun /home/anthony.kostalvazque/clgrp-1.3_NEW/clgrp 3221225472 1024 3 8 h3mod8/h3mod8. /tmp/Class_Number_Tabulation)2&gt;&gt;clgrp_h3mod8_to_3221225472_time &amp;&amp; time(mpirun /home/anthony.kostalvazque/clgrp-1.3_NEW/clgrp 3221225472 1024 7 24 h7mod24/h7mod24. /tmp/Class_Number_Tabulation)2&gt;&gt;clgrp_h7mod24_to_3221225472_time &amp;&amp; time(mpirun /home/anthony.kostalvazque/clgrp-1.3_NEW/clgrp 3221225472 1024 15 24 h15mod24/h15mod24. /tmp/Class_Number_Tabulation)2&gt;&gt;clgrp_h15mod24_to_3221225472_time &amp;&amp; time(mpirun /home/anthony.kostalvazque/clgrp-1.3_NEW/clgrp 3221225472 1024 23 24 null /tmp/Class_Number_Tabulation)2&gt;&gt;clgrp_h23mod24_to_3221225472_time &amp;&amp;  /home/anthony.kostalvazque/clgrp-1.3_NEW/verify 3221225472 1024 /tmp/Class_Number_Tabulation) &amp;&amp; rm -r /tmp/Class_Number_Tabulation</v>
      </c>
    </row>
    <row r="6" spans="1:62">
      <c r="A6" s="106">
        <f xml:space="preserve"> POWER(2,28) *3</f>
        <v>805306368</v>
      </c>
      <c r="B6" s="107"/>
      <c r="C6" s="108"/>
      <c r="D6" s="18" t="str">
        <f t="shared" si="7"/>
        <v>s(16384)</v>
      </c>
      <c r="E6" s="19">
        <v>15120</v>
      </c>
      <c r="F6" s="39">
        <v>3.9365079365079363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3221225472</v>
      </c>
      <c r="N6" s="99" t="str">
        <f t="shared" si="1"/>
        <v>time(/home/anthony.kostalvazque/polymult-1.4/polymult 201326592 1024 64 451947 h8mod16. /tmp/Class_Number_Tabulation/h8mod16 1 0 2 0 1 1 0 2 1 1 1 0 2 1 1)2&gt;&gt;polymult_h8mod16_to_3221225472_time</v>
      </c>
      <c r="O6" s="99"/>
      <c r="P6" s="99"/>
      <c r="Q6" s="79" t="str">
        <f t="shared" si="2"/>
        <v>time(mpirun /home/anthony.kostalvazque/clgrp-1.3_NEW/clgrp 3221225472 1024 8 16 h8mod16/h8mod16. /tmp/Class_Number_Tabulation)2&gt;&gt;clgrp_h8mod16_to_3221225472_time</v>
      </c>
      <c r="R6" s="15">
        <f t="shared" si="3"/>
        <v>6</v>
      </c>
      <c r="S6" s="15">
        <f t="shared" si="8"/>
        <v>3145728</v>
      </c>
      <c r="T6" s="1"/>
      <c r="U6" s="16">
        <f t="shared" si="4"/>
        <v>201326592</v>
      </c>
      <c r="V6">
        <f xml:space="preserve"> POWER(2,6)</f>
        <v>64</v>
      </c>
      <c r="W6">
        <f t="shared" si="5"/>
        <v>451947</v>
      </c>
      <c r="X6" s="94"/>
      <c r="Y6" s="94"/>
      <c r="Z6" s="94"/>
      <c r="AA6" s="94"/>
      <c r="AB6" s="94"/>
      <c r="BI6" s="1"/>
      <c r="BJ6" t="str">
        <f t="shared" si="6"/>
        <v>cp -R /home/anthony.kostalvazque/Class_Number_Tabulation /tmp &amp;&amp; time (time(/home/anthony.kostalvazque/polymult-1.4/polymult 805306368 2048 128 986455 h8mod16. /tmp/Class_Number_Tabulation/h8mod16 1 0 2 0 1 1 0 2 1 1 1 0 2 1 1)2&gt;&gt;polymult_h8mod16_to_12884901888_time &amp;&amp; time(/home/anthony.kostalvazque/polymult-1.4/polymult 805306368 2048 128 986455 h4mod16. /tmp/Class_Number_Tabulation/h4mod16 1 0 2 1 1 1 0 2 0 1 1 0 2 0 1)2&gt;&gt;polymult_h4mod16_to_12884901888_time &amp;&amp; time(/home/anthony.kostalvazque/polymult-1.4/polymult 1610612736 2048 128 1868048 h3mod8. /tmp/Class_Number_Tabulation/h3mod8 1 0 1 1 1 1 0 1 1 1 1 0 1 1 1)2&gt;&gt;polymult_h3mod8_to_12884901888_time &amp;&amp; time(/home/anthony.kostalvazque/polymult-1.4/polymult 536870912 2048 128 1868048 h7mod24. /tmp/Class_Number_Tabulation/h7mod24 1 0 1 1 1 1 0 1 1 3 1 0 1 1 1 1 0 4 1 3 1 0 4 0 1 2 1 4 2 3 1 0 4 1 1)2&gt;&gt;polymult_h7mod24_to_12884901888_time &amp;&amp; time(/home/anthony.kostalvazque/polymult-1.4/polymult 536870912 2048 128 1868048 h15mod24. /tmp/Class_Number_Tabulation/h15mod24 1 0 1 1 1 1 0 3 1 1 1 0 1 1 1 1 1 12 1 1 1 0 4 0 1 1 0 12 0 1 1 0 4 1 1)2&gt;&gt;polymult_h15mod24_to_12884901888_time &amp;&amp; time(mpirun /home/anthony.kostalvazque/clgrp-1.3_NEW/clgrp 12884901888 2048 8 16 h8mod16/h8mod16. /tmp/Class_Number_Tabulation)2&gt;&gt;clgrp_h8mod16_to_12884901888_time &amp;&amp; time(mpirun /home/anthony.kostalvazque/clgrp-1.3_NEW/clgrp 12884901888 2048 4 16 h4mod16/h4mod16. /tmp/Class_Number_Tabulation)2&gt;&gt;clgrp_h4mod16_to_12884901888_time &amp;&amp; time(mpirun /home/anthony.kostalvazque/clgrp-1.3_NEW/clgrp 12884901888 2048 3 8 h3mod8/h3mod8. /tmp/Class_Number_Tabulation)2&gt;&gt;clgrp_h3mod8_to_12884901888_time &amp;&amp; time(mpirun /home/anthony.kostalvazque/clgrp-1.3_NEW/clgrp 12884901888 2048 7 24 h7mod24/h7mod24. /tmp/Class_Number_Tabulation)2&gt;&gt;clgrp_h7mod24_to_12884901888_time &amp;&amp; time(mpirun /home/anthony.kostalvazque/clgrp-1.3_NEW/clgrp 12884901888 2048 15 24 h15mod24/h15mod24. /tmp/Class_Number_Tabulation)2&gt;&gt;clgrp_h15mod24_to_12884901888_time &amp;&amp; time(mpirun /home/anthony.kostalvazque/clgrp-1.3_NEW/clgrp 12884901888 2048 23 24 null /tmp/Class_Number_Tabulation)2&gt;&gt;clgrp_h23mod24_to_12884901888_time &amp;&amp;  /home/anthony.kostalvazque/clgrp-1.3_NEW/verify 12884901888 2048 /tmp/Class_Number_Tabulation) &amp;&amp; rm -r /tmp/Class_Number_Tabulation</v>
      </c>
    </row>
    <row r="7" spans="1:62">
      <c r="A7" s="106">
        <f xml:space="preserve"> POWER(2,30) *3</f>
        <v>3221225472</v>
      </c>
      <c r="B7" s="107"/>
      <c r="C7" s="108"/>
      <c r="D7" s="18" t="str">
        <f t="shared" si="7"/>
        <v>s(32768)</v>
      </c>
      <c r="E7" s="19">
        <v>27720</v>
      </c>
      <c r="F7" s="39">
        <v>4.0519480519480515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12884901888</v>
      </c>
      <c r="N7" s="99" t="str">
        <f xml:space="preserve"> "time(" &amp;G16 &amp; U7 &amp;" " &amp;F16 &amp;" " &amp; V7 &amp;" " &amp; W7 &amp;" " &amp; J7 &amp;". " &amp; D16 &amp; "/" &amp; J7 &amp;" " &amp;$Z$4 &amp;" "&amp;$AA$5 &amp;" "&amp;$AB$5 &amp; ")2&gt;&gt;polymult_" &amp; J7 &amp;"_to_" &amp; M7 &amp; "_time"</f>
        <v>time(/home/anthony.kostalvazque/polymult-1.4/polymult 805306368 2048 128 986455 h8mod16. /tmp/Class_Number_Tabulation/h8mod16 1 0 2 0 1 1 0 2 1 1 1 0 2 1 1)2&gt;&gt;polymult_h8mod16_to_12884901888_time</v>
      </c>
      <c r="O7" s="99"/>
      <c r="P7" s="99"/>
      <c r="Q7" s="79" t="str">
        <f xml:space="preserve"> "time(" &amp;  "mpirun" &amp; H16 &amp;M7 &amp;" " &amp;F16 &amp;" " &amp;K7 &amp;" " &amp;L7 &amp;" " &amp;J7 &amp; "/" &amp;J7 &amp;". " &amp;D16 &amp; ")2&gt;&gt;clgrp_" &amp; J7 &amp;"_to_" &amp; M7 &amp; "_time"</f>
        <v>time(mpirun /home/anthony.kostalvazque/clgrp-1.3_NEW/clgrp 12884901888 2048 8 16 h8mod16/h8mod16. /tmp/Class_Number_Tabulation)2&gt;&gt;clgrp_h8mod16_to_12884901888_time</v>
      </c>
      <c r="R7" s="15">
        <f t="shared" si="3"/>
        <v>6</v>
      </c>
      <c r="S7" s="15">
        <f t="shared" si="8"/>
        <v>6291456</v>
      </c>
      <c r="T7" s="1"/>
      <c r="U7" s="16">
        <f t="shared" si="4"/>
        <v>805306368</v>
      </c>
      <c r="V7">
        <f xml:space="preserve"> POWER(2,7)</f>
        <v>128</v>
      </c>
      <c r="W7">
        <f t="shared" si="5"/>
        <v>986455</v>
      </c>
      <c r="X7" s="94"/>
      <c r="Y7" s="94"/>
      <c r="Z7" s="94"/>
      <c r="AA7" s="94"/>
      <c r="AB7" s="94"/>
      <c r="BI7" s="1"/>
      <c r="BJ7" t="str">
        <f t="shared" si="6"/>
        <v>cp -R /home/anthony.kostalvazque/Class_Number_Tabulation /tmp &amp;&amp; time (time(/home/anthony.kostalvazque/polymult-1.4/polymult 3221225472 4096 256 2111286 h8mod16. /tmp/Class_Number_Tabulation/h8mod16 1 0 2 0 1 1 0 2 1 1 1 0 2 1 1)2&gt;&gt;polymult_h8mod16_to_51539607552_time &amp;&amp; time(/home/anthony.kostalvazque/polymult-1.4/polymult 3221225472 4096 256 2111286 h4mod16. /tmp/Class_Number_Tabulation/h4mod16 1 0 2 1 1 1 0 2 0 1 1 0 2 0 1)2&gt;&gt;polymult_h4mod16_to_51539607552_time &amp;&amp; time(/home/anthony.kostalvazque/polymult-1.4/polymult 6442450944 4096 256 4009464 h3mod8. /tmp/Class_Number_Tabulation/h3mod8 1 0 1 1 1 1 0 1 1 1 1 0 1 1 1)2&gt;&gt;polymult_h3mod8_to_51539607552_time &amp;&amp; time(/home/anthony.kostalvazque/polymult-1.4/polymult 2147483648 4096 256 4009464 h7mod24. /tmp/Class_Number_Tabulation/h7mod24 1 0 1 1 1 1 0 1 1 3 1 0 1 1 1 1 0 4 1 3 1 0 4 0 1 2 1 4 2 3 1 0 4 1 1)2&gt;&gt;polymult_h7mod24_to_51539607552_time &amp;&amp; time(/home/anthony.kostalvazque/polymult-1.4/polymult 2147483648 4096 256 4009464 h15mod24. /tmp/Class_Number_Tabulation/h15mod24 1 0 1 1 1 1 0 3 1 1 1 0 1 1 1 1 1 12 1 1 1 0 4 0 1 1 0 12 0 1 1 0 4 1 1)2&gt;&gt;polymult_h15mod24_to_51539607552_time &amp;&amp; time(mpirun /home/anthony.kostalvazque/clgrp-1.3_NEW/clgrp 51539607552 4096 8 16 h8mod16/h8mod16. /tmp/Class_Number_Tabulation)2&gt;&gt;clgrp_h8mod16_to_51539607552_time &amp;&amp; time(mpirun /home/anthony.kostalvazque/clgrp-1.3_NEW/clgrp 51539607552 4096 4 16 h4mod16/h4mod16. /tmp/Class_Number_Tabulation)2&gt;&gt;clgrp_h4mod16_to_51539607552_time &amp;&amp; time(mpirun /home/anthony.kostalvazque/clgrp-1.3_NEW/clgrp 51539607552 4096 3 8 h3mod8/h3mod8. /tmp/Class_Number_Tabulation)2&gt;&gt;clgrp_h3mod8_to_51539607552_time &amp;&amp; time(mpirun /home/anthony.kostalvazque/clgrp-1.3_NEW/clgrp 51539607552 4096 7 24 h7mod24/h7mod24. /tmp/Class_Number_Tabulation)2&gt;&gt;clgrp_h7mod24_to_51539607552_time &amp;&amp; time(mpirun /home/anthony.kostalvazque/clgrp-1.3_NEW/clgrp 51539607552 4096 15 24 h15mod24/h15mod24. /tmp/Class_Number_Tabulation)2&gt;&gt;clgrp_h15mod24_to_51539607552_time &amp;&amp; time(mpirun /home/anthony.kostalvazque/clgrp-1.3_NEW/clgrp 51539607552 4096 23 24 null /tmp/Class_Number_Tabulation)2&gt;&gt;clgrp_h23mod24_to_51539607552_time &amp;&amp;  /home/anthony.kostalvazque/clgrp-1.3_NEW/verify 51539607552 4096 /tmp/Class_Number_Tabulation) &amp;&amp; rm -r /tmp/Class_Number_Tabulation</v>
      </c>
    </row>
    <row r="8" spans="1:62">
      <c r="A8" s="106">
        <f xml:space="preserve"> POWER(2,32) *3</f>
        <v>12884901888</v>
      </c>
      <c r="B8" s="107"/>
      <c r="C8" s="108"/>
      <c r="D8" s="18" t="str">
        <f t="shared" si="7"/>
        <v>s(65536)</v>
      </c>
      <c r="E8" s="19">
        <v>55440</v>
      </c>
      <c r="F8" s="39">
        <v>4.1870129870129871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51539607552</v>
      </c>
      <c r="N8" s="99" t="str">
        <f xml:space="preserve"> "time(" &amp;G17 &amp; U8 &amp;" " &amp;F17 &amp;" " &amp; V8 &amp;" " &amp; W8 &amp;" " &amp; J8 &amp;". " &amp; D17 &amp; "/" &amp; J8 &amp;" " &amp;$Z$4 &amp;" "&amp;$AA$5 &amp;" "&amp;$AB$5 &amp; ")2&gt;&gt;polymult_" &amp; J8 &amp;"_to_" &amp; M8 &amp; "_time"</f>
        <v>time(/home/anthony.kostalvazque/polymult-1.4/polymult 3221225472 4096 256 2111286 h8mod16. /tmp/Class_Number_Tabulation/h8mod16 1 0 2 0 1 1 0 2 1 1 1 0 2 1 1)2&gt;&gt;polymult_h8mod16_to_51539607552_time</v>
      </c>
      <c r="O8" s="99"/>
      <c r="P8" s="99"/>
      <c r="Q8" s="79" t="str">
        <f xml:space="preserve"> "time(" &amp;  "mpirun" &amp; H17 &amp;M8 &amp;" " &amp;F17 &amp;" " &amp;K8 &amp;" " &amp;L8 &amp;" " &amp;J8 &amp; "/" &amp;J8 &amp;". " &amp;D17 &amp; ")2&gt;&gt;clgrp_" &amp; J8 &amp;"_to_" &amp; M8 &amp; "_time"</f>
        <v>time(mpirun /home/anthony.kostalvazque/clgrp-1.3_NEW/clgrp 51539607552 4096 8 16 h8mod16/h8mod16. /tmp/Class_Number_Tabulation)2&gt;&gt;clgrp_h8mod16_to_51539607552_time</v>
      </c>
      <c r="R8" s="15">
        <f t="shared" si="3"/>
        <v>6</v>
      </c>
      <c r="S8" s="15">
        <f t="shared" si="8"/>
        <v>12582912</v>
      </c>
      <c r="T8" s="1"/>
      <c r="U8" s="16">
        <f t="shared" si="4"/>
        <v>3221225472</v>
      </c>
      <c r="V8">
        <f xml:space="preserve"> POWER(2,8)</f>
        <v>256</v>
      </c>
      <c r="W8">
        <f t="shared" si="5"/>
        <v>2111286</v>
      </c>
      <c r="X8" s="94"/>
      <c r="Y8" s="94"/>
      <c r="Z8" s="94"/>
      <c r="AA8" s="94"/>
      <c r="AB8" s="94"/>
      <c r="BI8" s="1"/>
    </row>
    <row r="9" spans="1:62">
      <c r="A9" s="124">
        <f xml:space="preserve"> POWER(2,34) * 3</f>
        <v>51539607552</v>
      </c>
      <c r="B9" s="125"/>
      <c r="C9" s="126"/>
      <c r="D9" s="18" t="str">
        <f t="shared" si="7"/>
        <v>s(131072)</v>
      </c>
      <c r="E9" s="21">
        <v>110880</v>
      </c>
      <c r="F9" s="40">
        <v>4.2545454545454549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1.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1"/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7" t="s">
        <v>16</v>
      </c>
      <c r="S11" s="77" t="s">
        <v>161</v>
      </c>
      <c r="T11" s="1"/>
      <c r="U11" s="8" t="s">
        <v>17</v>
      </c>
      <c r="V11" s="78" t="s">
        <v>18</v>
      </c>
      <c r="W11" s="78" t="s">
        <v>19</v>
      </c>
      <c r="X11" s="78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1"/>
    </row>
    <row r="12" spans="1:62" ht="18">
      <c r="A12" s="106">
        <f t="shared" ref="A12:A17" si="9">A4</f>
        <v>50331648</v>
      </c>
      <c r="B12" s="107"/>
      <c r="C12" s="108"/>
      <c r="D12" s="25" t="s">
        <v>163</v>
      </c>
      <c r="E12" s="26">
        <v>80</v>
      </c>
      <c r="F12" s="27">
        <f xml:space="preserve"> POWER(2,7)</f>
        <v>128</v>
      </c>
      <c r="G12" s="27" t="s">
        <v>155</v>
      </c>
      <c r="H12" s="27" t="s">
        <v>157</v>
      </c>
      <c r="I12" s="1"/>
      <c r="J12" s="11" t="str">
        <f t="shared" ref="J12:J17" si="10" xml:space="preserve"> "h" &amp;K12 &amp; "mod" &amp;L12</f>
        <v>h4mod16</v>
      </c>
      <c r="K12" s="12">
        <v>4</v>
      </c>
      <c r="L12" s="12">
        <v>16</v>
      </c>
      <c r="M12" s="13">
        <f t="shared" ref="M12:M17" si="11" xml:space="preserve"> A4</f>
        <v>50331648</v>
      </c>
      <c r="N12" s="99" t="str">
        <f t="shared" ref="N12:N15" si="12" xml:space="preserve"> "time(" &amp; G12 &amp; U12 &amp;" " &amp;F12 &amp;" " &amp; V12 &amp;" " &amp; W12 &amp;" " &amp; J12 &amp;". " &amp; D12 &amp; "/" &amp; J12 &amp;" " &amp;$Z$13&amp;" " &amp; $AA$14&amp;" " &amp; $AB$14 &amp; ")2&gt;&gt;polymult_" &amp; J12 &amp;"_to_" &amp; M12 &amp; "_time"</f>
        <v>time(/home/anthony.kostalvazque/polymult-1.4/polymult 3145728 128 8 43064 h4mod16. /tmp/Class_Number_Tabulation/h4mod16 1 0 2 1 1 1 0 2 0 1 1 0 2 0 1)2&gt;&gt;polymult_h4mod16_to_50331648_time</v>
      </c>
      <c r="O12" s="99"/>
      <c r="P12" s="99"/>
      <c r="Q12" s="79" t="str">
        <f t="shared" ref="Q12:Q15" si="13" xml:space="preserve"> "time(" &amp;  "mpirun" &amp; H12 &amp;M12 &amp;" " &amp;F12 &amp;" " &amp;K12 &amp;" " &amp;L12 &amp;" " &amp;J12 &amp; "/" &amp;J12 &amp;". " &amp;D$12 &amp; ")2&gt;&gt;clgrp_" &amp; J12 &amp;"_to_" &amp; M12 &amp; "_time"</f>
        <v>time(mpirun /home/anthony.kostalvazque/clgrp-1.3_NEW/clgrp 50331648 128 4 16 h4mod16/h4mod16. /tmp/Class_Number_Tabulation)2&gt;&gt;clgrp_h4mod16_to_50331648_time</v>
      </c>
      <c r="R12" s="15">
        <f t="shared" ref="R12:R17" si="14" xml:space="preserve"> (U12 / (F12*V12))/512</f>
        <v>6</v>
      </c>
      <c r="S12" s="15">
        <f xml:space="preserve"> U12 / V12</f>
        <v>393216</v>
      </c>
      <c r="T12" s="1"/>
      <c r="U12" s="16">
        <f t="shared" ref="U12:U17" si="15" xml:space="preserve"> M12 / 16</f>
        <v>3145728</v>
      </c>
      <c r="V12">
        <f xml:space="preserve"> POWER(2,3)</f>
        <v>8</v>
      </c>
      <c r="W12">
        <f t="shared" ref="W12:W17" si="16" xml:space="preserve"> FLOOR((($F4)*(1/PI())*(SQRT(M12))*(($G$4*LN(M12))+($H$4))),1)</f>
        <v>43064</v>
      </c>
      <c r="X12" s="94" t="str">
        <f xml:space="preserve"> J12</f>
        <v>h4mod16</v>
      </c>
      <c r="Y12" s="94" t="s">
        <v>37</v>
      </c>
      <c r="Z12" s="80" t="s">
        <v>38</v>
      </c>
      <c r="AA12" s="94" t="s">
        <v>39</v>
      </c>
      <c r="AB12" s="94"/>
      <c r="BI12" s="1"/>
    </row>
    <row r="13" spans="1:62" ht="18">
      <c r="A13" s="106">
        <f t="shared" si="9"/>
        <v>201326592</v>
      </c>
      <c r="B13" s="107"/>
      <c r="C13" s="108"/>
      <c r="D13" s="25" t="s">
        <v>163</v>
      </c>
      <c r="E13" s="26">
        <v>80</v>
      </c>
      <c r="F13" s="27">
        <f xml:space="preserve"> POWER(2,8)</f>
        <v>256</v>
      </c>
      <c r="G13" s="27" t="s">
        <v>155</v>
      </c>
      <c r="H13" s="27" t="s">
        <v>157</v>
      </c>
      <c r="I13" s="1"/>
      <c r="J13" s="11" t="str">
        <f t="shared" si="10"/>
        <v>h4mod16</v>
      </c>
      <c r="K13" s="12">
        <v>4</v>
      </c>
      <c r="L13" s="12">
        <v>16</v>
      </c>
      <c r="M13" s="13">
        <f t="shared" si="11"/>
        <v>201326592</v>
      </c>
      <c r="N13" s="99" t="str">
        <f t="shared" si="12"/>
        <v>time(/home/anthony.kostalvazque/polymult-1.4/polymult 12582912 256 16 95008 h4mod16. /tmp/Class_Number_Tabulation/h4mod16 1 0 2 1 1 1 0 2 0 1 1 0 2 0 1)2&gt;&gt;polymult_h4mod16_to_201326592_time</v>
      </c>
      <c r="O13" s="99"/>
      <c r="P13" s="99"/>
      <c r="Q13" s="79" t="str">
        <f t="shared" si="13"/>
        <v>time(mpirun /home/anthony.kostalvazque/clgrp-1.3_NEW/clgrp 201326592 256 4 16 h4mod16/h4mod16. /tmp/Class_Number_Tabulation)2&gt;&gt;clgrp_h4mod16_to_201326592_time</v>
      </c>
      <c r="R13" s="15">
        <f t="shared" si="14"/>
        <v>6</v>
      </c>
      <c r="S13" s="15">
        <f t="shared" ref="S13:S17" si="17" xml:space="preserve"> U13 / V13</f>
        <v>786432</v>
      </c>
      <c r="T13" s="1"/>
      <c r="U13" s="16">
        <f t="shared" si="15"/>
        <v>12582912</v>
      </c>
      <c r="V13">
        <f xml:space="preserve"> POWER(2,4)</f>
        <v>16</v>
      </c>
      <c r="W13">
        <f t="shared" si="16"/>
        <v>95008</v>
      </c>
      <c r="X13" s="94"/>
      <c r="Y13" s="94"/>
      <c r="Z13" s="94" t="s">
        <v>31</v>
      </c>
      <c r="AA13" s="80" t="s">
        <v>40</v>
      </c>
      <c r="AB13" s="80" t="s">
        <v>40</v>
      </c>
      <c r="BI13" s="1"/>
    </row>
    <row r="14" spans="1:62">
      <c r="A14" s="106">
        <f t="shared" si="9"/>
        <v>805306368</v>
      </c>
      <c r="B14" s="107"/>
      <c r="C14" s="108"/>
      <c r="D14" s="25" t="s">
        <v>163</v>
      </c>
      <c r="E14" s="26">
        <v>80</v>
      </c>
      <c r="F14" s="27">
        <f xml:space="preserve"> POWER(2,9)</f>
        <v>512</v>
      </c>
      <c r="G14" s="27" t="s">
        <v>155</v>
      </c>
      <c r="H14" s="27" t="s">
        <v>157</v>
      </c>
      <c r="I14" s="1"/>
      <c r="J14" s="11" t="str">
        <f t="shared" si="10"/>
        <v>h4mod16</v>
      </c>
      <c r="K14" s="12">
        <v>4</v>
      </c>
      <c r="L14" s="12">
        <v>16</v>
      </c>
      <c r="M14" s="13">
        <f t="shared" si="11"/>
        <v>805306368</v>
      </c>
      <c r="N14" s="99" t="str">
        <f t="shared" si="12"/>
        <v>time(/home/anthony.kostalvazque/polymult-1.4/polymult 50331648 512 32 207212 h4mod16. /tmp/Class_Number_Tabulation/h4mod16 1 0 2 1 1 1 0 2 0 1 1 0 2 0 1)2&gt;&gt;polymult_h4mod16_to_805306368_time</v>
      </c>
      <c r="O14" s="99"/>
      <c r="P14" s="99"/>
      <c r="Q14" s="79" t="str">
        <f t="shared" si="13"/>
        <v>time(mpirun /home/anthony.kostalvazque/clgrp-1.3_NEW/clgrp 805306368 512 4 16 h4mod16/h4mod16. /tmp/Class_Number_Tabulation)2&gt;&gt;clgrp_h4mod16_to_805306368_time</v>
      </c>
      <c r="R14" s="15">
        <f t="shared" si="14"/>
        <v>6</v>
      </c>
      <c r="S14" s="15">
        <f t="shared" si="17"/>
        <v>1572864</v>
      </c>
      <c r="T14" s="1"/>
      <c r="U14" s="16">
        <f t="shared" si="15"/>
        <v>50331648</v>
      </c>
      <c r="V14">
        <f xml:space="preserve"> POWER(2,5)</f>
        <v>32</v>
      </c>
      <c r="W14">
        <f t="shared" si="16"/>
        <v>207212</v>
      </c>
      <c r="X14" s="94"/>
      <c r="Y14" s="94"/>
      <c r="Z14" s="94"/>
      <c r="AA14" s="94" t="s">
        <v>29</v>
      </c>
      <c r="AB14" s="94" t="s">
        <v>29</v>
      </c>
      <c r="BI14" s="1"/>
    </row>
    <row r="15" spans="1:62">
      <c r="A15" s="106">
        <f t="shared" si="9"/>
        <v>3221225472</v>
      </c>
      <c r="B15" s="107"/>
      <c r="C15" s="108"/>
      <c r="D15" s="25" t="s">
        <v>163</v>
      </c>
      <c r="E15" s="26">
        <v>80</v>
      </c>
      <c r="F15" s="27">
        <f xml:space="preserve"> POWER(2,10)</f>
        <v>1024</v>
      </c>
      <c r="G15" s="27" t="s">
        <v>155</v>
      </c>
      <c r="H15" s="27" t="s">
        <v>157</v>
      </c>
      <c r="I15" s="1"/>
      <c r="J15" s="11" t="str">
        <f t="shared" si="10"/>
        <v>h4mod16</v>
      </c>
      <c r="K15" s="12">
        <v>4</v>
      </c>
      <c r="L15" s="12">
        <v>16</v>
      </c>
      <c r="M15" s="13">
        <f t="shared" si="11"/>
        <v>3221225472</v>
      </c>
      <c r="N15" s="99" t="str">
        <f t="shared" si="12"/>
        <v>time(/home/anthony.kostalvazque/polymult-1.4/polymult 201326592 1024 64 451947 h4mod16. /tmp/Class_Number_Tabulation/h4mod16 1 0 2 1 1 1 0 2 0 1 1 0 2 0 1)2&gt;&gt;polymult_h4mod16_to_3221225472_time</v>
      </c>
      <c r="O15" s="99"/>
      <c r="P15" s="99"/>
      <c r="Q15" s="79" t="str">
        <f t="shared" si="13"/>
        <v>time(mpirun /home/anthony.kostalvazque/clgrp-1.3_NEW/clgrp 3221225472 1024 4 16 h4mod16/h4mod16. /tmp/Class_Number_Tabulation)2&gt;&gt;clgrp_h4mod16_to_3221225472_time</v>
      </c>
      <c r="R15" s="15">
        <f t="shared" si="14"/>
        <v>6</v>
      </c>
      <c r="S15" s="15">
        <f t="shared" si="17"/>
        <v>3145728</v>
      </c>
      <c r="T15" s="1"/>
      <c r="U15" s="16">
        <f t="shared" si="15"/>
        <v>201326592</v>
      </c>
      <c r="V15">
        <f xml:space="preserve"> POWER(2,6)</f>
        <v>64</v>
      </c>
      <c r="W15">
        <f t="shared" si="16"/>
        <v>451947</v>
      </c>
      <c r="X15" s="94"/>
      <c r="Y15" s="94"/>
      <c r="Z15" s="94"/>
      <c r="AA15" s="94"/>
      <c r="AB15" s="94"/>
      <c r="BI15" s="1"/>
    </row>
    <row r="16" spans="1:62">
      <c r="A16" s="106">
        <f t="shared" si="9"/>
        <v>12884901888</v>
      </c>
      <c r="B16" s="107"/>
      <c r="C16" s="108"/>
      <c r="D16" s="25" t="s">
        <v>163</v>
      </c>
      <c r="E16" s="26">
        <v>80</v>
      </c>
      <c r="F16" s="27">
        <f xml:space="preserve"> POWER(2,11)</f>
        <v>2048</v>
      </c>
      <c r="G16" s="27" t="s">
        <v>155</v>
      </c>
      <c r="H16" s="27" t="s">
        <v>157</v>
      </c>
      <c r="I16" s="1"/>
      <c r="J16" s="11" t="str">
        <f t="shared" si="10"/>
        <v>h4mod16</v>
      </c>
      <c r="K16" s="12">
        <v>4</v>
      </c>
      <c r="L16" s="12">
        <v>16</v>
      </c>
      <c r="M16" s="13">
        <f t="shared" si="11"/>
        <v>12884901888</v>
      </c>
      <c r="N16" s="99" t="str">
        <f xml:space="preserve"> "time(" &amp; G16 &amp; U16 &amp;" " &amp;F16 &amp;" " &amp; V16 &amp;" " &amp; W16 &amp;" " &amp; J16 &amp;". " &amp; D16 &amp; "/" &amp; J16 &amp;" " &amp;$Z$13&amp;" " &amp; $AA$14&amp;" " &amp; $AB$14 &amp; ")2&gt;&gt;polymult_" &amp; J16 &amp;"_to_" &amp; M16 &amp; "_time"</f>
        <v>time(/home/anthony.kostalvazque/polymult-1.4/polymult 805306368 2048 128 986455 h4mod16. /tmp/Class_Number_Tabulation/h4mod16 1 0 2 1 1 1 0 2 0 1 1 0 2 0 1)2&gt;&gt;polymult_h4mod16_to_12884901888_time</v>
      </c>
      <c r="O16" s="99"/>
      <c r="P16" s="99"/>
      <c r="Q16" s="79" t="str">
        <f xml:space="preserve"> "time(" &amp;  "mpirun" &amp; H16 &amp;M16 &amp;" " &amp;F16 &amp;" " &amp;K16 &amp;" " &amp;L16 &amp;" " &amp;J16 &amp; "/" &amp;J16 &amp;". " &amp;D$12 &amp; ")2&gt;&gt;clgrp_" &amp; J16 &amp;"_to_" &amp; M16 &amp; "_time"</f>
        <v>time(mpirun /home/anthony.kostalvazque/clgrp-1.3_NEW/clgrp 12884901888 2048 4 16 h4mod16/h4mod16. /tmp/Class_Number_Tabulation)2&gt;&gt;clgrp_h4mod16_to_12884901888_time</v>
      </c>
      <c r="R16" s="15">
        <f t="shared" si="14"/>
        <v>6</v>
      </c>
      <c r="S16" s="15">
        <f t="shared" si="17"/>
        <v>6291456</v>
      </c>
      <c r="T16" s="1"/>
      <c r="U16" s="16">
        <f t="shared" si="15"/>
        <v>805306368</v>
      </c>
      <c r="V16">
        <f xml:space="preserve"> POWER(2,7)</f>
        <v>128</v>
      </c>
      <c r="W16">
        <f t="shared" si="16"/>
        <v>986455</v>
      </c>
      <c r="X16" s="94"/>
      <c r="Y16" s="94"/>
      <c r="Z16" s="94"/>
      <c r="AA16" s="94"/>
      <c r="AB16" s="94"/>
      <c r="BI16" s="1"/>
    </row>
    <row r="17" spans="1:62">
      <c r="A17" s="124">
        <f t="shared" si="9"/>
        <v>51539607552</v>
      </c>
      <c r="B17" s="125"/>
      <c r="C17" s="126"/>
      <c r="D17" s="25" t="s">
        <v>163</v>
      </c>
      <c r="E17" s="26">
        <v>80</v>
      </c>
      <c r="F17" s="27">
        <f xml:space="preserve"> POWER(2,12)</f>
        <v>4096</v>
      </c>
      <c r="G17" s="27" t="s">
        <v>155</v>
      </c>
      <c r="H17" s="27" t="s">
        <v>157</v>
      </c>
      <c r="I17" s="1"/>
      <c r="J17" s="11" t="str">
        <f t="shared" si="10"/>
        <v>h4mod16</v>
      </c>
      <c r="K17" s="12">
        <v>4</v>
      </c>
      <c r="L17" s="12">
        <v>16</v>
      </c>
      <c r="M17" s="13">
        <f t="shared" si="11"/>
        <v>51539607552</v>
      </c>
      <c r="N17" s="99" t="str">
        <f xml:space="preserve"> "time(" &amp; G17 &amp; U17 &amp;" " &amp;F17 &amp;" " &amp; V17 &amp;" " &amp; W17 &amp;" " &amp; J17 &amp;". " &amp; D17 &amp; "/" &amp; J17 &amp;" " &amp;$Z$13&amp;" " &amp; $AA$14&amp;" " &amp; $AB$14 &amp; ")2&gt;&gt;polymult_" &amp; J17 &amp;"_to_" &amp; M17 &amp; "_time"</f>
        <v>time(/home/anthony.kostalvazque/polymult-1.4/polymult 3221225472 4096 256 2111286 h4mod16. /tmp/Class_Number_Tabulation/h4mod16 1 0 2 1 1 1 0 2 0 1 1 0 2 0 1)2&gt;&gt;polymult_h4mod16_to_51539607552_time</v>
      </c>
      <c r="O17" s="99"/>
      <c r="P17" s="99"/>
      <c r="Q17" s="79" t="str">
        <f xml:space="preserve"> "time(" &amp;  "mpirun" &amp; H17 &amp;M17 &amp;" " &amp;F17 &amp;" " &amp;K17 &amp;" " &amp;L17 &amp;" " &amp;J17 &amp; "/" &amp;J17 &amp;". " &amp;D$12 &amp; ")2&gt;&gt;clgrp_" &amp; J17 &amp;"_to_" &amp; M17 &amp; "_time"</f>
        <v>time(mpirun /home/anthony.kostalvazque/clgrp-1.3_NEW/clgrp 51539607552 4096 4 16 h4mod16/h4mod16. /tmp/Class_Number_Tabulation)2&gt;&gt;clgrp_h4mod16_to_51539607552_time</v>
      </c>
      <c r="R17" s="15">
        <f t="shared" si="14"/>
        <v>6</v>
      </c>
      <c r="S17" s="15">
        <f t="shared" si="17"/>
        <v>12582912</v>
      </c>
      <c r="T17" s="1"/>
      <c r="U17" s="16">
        <f t="shared" si="15"/>
        <v>3221225472</v>
      </c>
      <c r="V17">
        <f xml:space="preserve"> POWER(2,8)</f>
        <v>256</v>
      </c>
      <c r="W17">
        <f t="shared" si="16"/>
        <v>2111286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1"/>
      <c r="BJ19" s="43" t="s">
        <v>139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7" t="s">
        <v>16</v>
      </c>
      <c r="S20" s="77" t="s">
        <v>161</v>
      </c>
      <c r="T20" s="1"/>
      <c r="U20" s="8" t="s">
        <v>42</v>
      </c>
      <c r="V20" s="78" t="s">
        <v>18</v>
      </c>
      <c r="W20" s="78" t="s">
        <v>19</v>
      </c>
      <c r="X20" s="78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1"/>
      <c r="BJ20" t="str">
        <f xml:space="preserve"> "rm -r " &amp;D12</f>
        <v>rm -r /tmp/Class_Number_Tabulation</v>
      </c>
    </row>
    <row r="21" spans="1:62" ht="18">
      <c r="A21" s="103">
        <f t="shared" ref="A21:A26" si="18">A4</f>
        <v>50331648</v>
      </c>
      <c r="B21" s="104"/>
      <c r="C21" s="105"/>
      <c r="D21" s="106" t="str">
        <f xml:space="preserve"> " /home/anthony.kostalvazque/clgrp-1.3_NEW/verify " &amp;A21 &amp; " "&amp;F12 &amp; " " &amp;D12</f>
        <v xml:space="preserve"> /home/anthony.kostalvazque/clgrp-1.3_NEW/verify 50331648 128 /tmp/Class_Number_Tabulation</v>
      </c>
      <c r="E21" s="107"/>
      <c r="F21" s="107"/>
      <c r="G21" s="107"/>
      <c r="H21" s="108"/>
      <c r="I21" s="1"/>
      <c r="J21" s="11" t="str">
        <f t="shared" ref="J21:J26" si="19" xml:space="preserve"> "h" &amp;K21 &amp; "mod" &amp;L21</f>
        <v>h3mod8</v>
      </c>
      <c r="K21" s="12">
        <v>3</v>
      </c>
      <c r="L21" s="12">
        <v>8</v>
      </c>
      <c r="M21" s="13">
        <f t="shared" ref="M21:M26" si="20" xml:space="preserve"> A4</f>
        <v>50331648</v>
      </c>
      <c r="N21" s="99" t="str">
        <f t="shared" ref="N21:N24" si="21" xml:space="preserve"> "time(" &amp; G12 &amp; U21 &amp;" " &amp;F12 &amp;" " &amp; V21 &amp;" " &amp; W21 &amp;" " &amp; J21 &amp;". " &amp; D12 &amp; "/" &amp; J21 &amp;" " &amp;$Z$22&amp;" " &amp; $AA$22&amp;" " &amp; $AB$22 &amp; ")2&gt;&gt;polymult_" &amp; J21 &amp;"_to_" &amp; M21 &amp; "_time"</f>
        <v>time(/home/anthony.kostalvazque/polymult-1.4/polymult 6291456 128 8 80315 h3mod8. /tmp/Class_Number_Tabulation/h3mod8 1 0 1 1 1 1 0 1 1 1 1 0 1 1 1)2&gt;&gt;polymult_h3mod8_to_50331648_time</v>
      </c>
      <c r="O21" s="99"/>
      <c r="P21" s="99"/>
      <c r="Q21" s="79" t="str">
        <f t="shared" ref="Q21:Q24" si="22" xml:space="preserve"> "time(" &amp;  "mpirun" &amp; H12 &amp;M21 &amp;" " &amp;F12 &amp;" " &amp;K21 &amp;" " &amp;L21 &amp;" " &amp;J21 &amp; "/" &amp;J21 &amp;". " &amp;D$12 &amp; ")2&gt;&gt;clgrp_" &amp; J21 &amp;"_to_" &amp; M21 &amp; "_time"</f>
        <v>time(mpirun /home/anthony.kostalvazque/clgrp-1.3_NEW/clgrp 50331648 128 3 8 h3mod8/h3mod8. /tmp/Class_Number_Tabulation)2&gt;&gt;clgrp_h3mod8_to_50331648_time</v>
      </c>
      <c r="R21" s="15">
        <f t="shared" ref="R21:R26" si="23" xml:space="preserve"> (U21 / (F12*V21))/512</f>
        <v>12</v>
      </c>
      <c r="S21" s="15">
        <f xml:space="preserve"> U21 / V21</f>
        <v>786432</v>
      </c>
      <c r="T21" s="1"/>
      <c r="U21" s="16">
        <f t="shared" ref="U21:U26" si="24" xml:space="preserve"> M21 / 8</f>
        <v>6291456</v>
      </c>
      <c r="V21">
        <f xml:space="preserve"> POWER(2,3)</f>
        <v>8</v>
      </c>
      <c r="W21">
        <f t="shared" ref="W21:W26" si="25" xml:space="preserve"> FLOOR(((F4)*(1/PI())*(SQRT(M21))*(($G$7*LN(M21))+($H$7))),1)</f>
        <v>80315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  <c r="BJ21" t="str">
        <f xml:space="preserve"> "cp -R /home/anthony.kostalvazque/Class_Number_Tabulation /tmp"</f>
        <v>cp -R /home/anthony.kostalvazque/Class_Number_Tabulation /tmp</v>
      </c>
    </row>
    <row r="22" spans="1:62">
      <c r="A22" s="103">
        <f t="shared" si="18"/>
        <v>201326592</v>
      </c>
      <c r="B22" s="104"/>
      <c r="C22" s="105"/>
      <c r="D22" s="106" t="str">
        <f xml:space="preserve"> " /home/anthony.kostalvazque/clgrp-1.3_NEW/verify " &amp;A22 &amp; " "&amp;F13 &amp; " " &amp;D13</f>
        <v xml:space="preserve"> /home/anthony.kostalvazque/clgrp-1.3_NEW/verify 201326592 256 /tmp/Class_Number_Tabulation</v>
      </c>
      <c r="E22" s="107"/>
      <c r="F22" s="107"/>
      <c r="G22" s="107"/>
      <c r="H22" s="108"/>
      <c r="I22" s="1"/>
      <c r="J22" s="11" t="str">
        <f t="shared" si="19"/>
        <v>h3mod8</v>
      </c>
      <c r="K22" s="12">
        <v>3</v>
      </c>
      <c r="L22" s="12">
        <v>8</v>
      </c>
      <c r="M22" s="13">
        <f t="shared" si="20"/>
        <v>201326592</v>
      </c>
      <c r="N22" s="99" t="str">
        <f t="shared" si="21"/>
        <v>time(/home/anthony.kostalvazque/polymult-1.4/polymult 25165824 256 16 178000 h3mod8. /tmp/Class_Number_Tabulation/h3mod8 1 0 1 1 1 1 0 1 1 1 1 0 1 1 1)2&gt;&gt;polymult_h3mod8_to_201326592_time</v>
      </c>
      <c r="O22" s="99"/>
      <c r="P22" s="99"/>
      <c r="Q22" s="79" t="str">
        <f t="shared" si="22"/>
        <v>time(mpirun /home/anthony.kostalvazque/clgrp-1.3_NEW/clgrp 201326592 256 3 8 h3mod8/h3mod8. /tmp/Class_Number_Tabulation)2&gt;&gt;clgrp_h3mod8_to_201326592_time</v>
      </c>
      <c r="R22" s="15">
        <f t="shared" si="23"/>
        <v>12</v>
      </c>
      <c r="S22" s="15">
        <f t="shared" ref="S22:S26" si="26" xml:space="preserve"> U22 / V22</f>
        <v>1572864</v>
      </c>
      <c r="T22" s="1"/>
      <c r="U22" s="16">
        <f t="shared" si="24"/>
        <v>25165824</v>
      </c>
      <c r="V22">
        <f xml:space="preserve"> POWER(2,4)</f>
        <v>16</v>
      </c>
      <c r="W22">
        <f t="shared" si="25"/>
        <v>178000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</row>
    <row r="23" spans="1:62">
      <c r="A23" s="103">
        <f t="shared" si="18"/>
        <v>805306368</v>
      </c>
      <c r="B23" s="104"/>
      <c r="C23" s="105"/>
      <c r="D23" s="106" t="str">
        <f t="shared" ref="D23:D26" si="27" xml:space="preserve"> " /home/anthony.kostalvazque/clgrp-1.3_NEW/verify " &amp;A23 &amp; " "&amp;F14 &amp; " " &amp;D14</f>
        <v xml:space="preserve"> /home/anthony.kostalvazque/clgrp-1.3_NEW/verify 805306368 512 /tmp/Class_Number_Tabulation</v>
      </c>
      <c r="E23" s="107"/>
      <c r="F23" s="107"/>
      <c r="G23" s="107"/>
      <c r="H23" s="108"/>
      <c r="I23" s="1"/>
      <c r="J23" s="11" t="str">
        <f t="shared" si="19"/>
        <v>h3mod8</v>
      </c>
      <c r="K23" s="12">
        <v>3</v>
      </c>
      <c r="L23" s="12">
        <v>8</v>
      </c>
      <c r="M23" s="13">
        <f t="shared" si="20"/>
        <v>805306368</v>
      </c>
      <c r="N23" s="99" t="str">
        <f t="shared" si="21"/>
        <v>time(/home/anthony.kostalvazque/polymult-1.4/polymult 100663296 512 32 389776 h3mod8. /tmp/Class_Number_Tabulation/h3mod8 1 0 1 1 1 1 0 1 1 1 1 0 1 1 1)2&gt;&gt;polymult_h3mod8_to_805306368_time</v>
      </c>
      <c r="O23" s="99"/>
      <c r="P23" s="99"/>
      <c r="Q23" s="79" t="str">
        <f t="shared" si="22"/>
        <v>time(mpirun /home/anthony.kostalvazque/clgrp-1.3_NEW/clgrp 805306368 512 3 8 h3mod8/h3mod8. /tmp/Class_Number_Tabulation)2&gt;&gt;clgrp_h3mod8_to_805306368_time</v>
      </c>
      <c r="R23" s="15">
        <f t="shared" si="23"/>
        <v>12</v>
      </c>
      <c r="S23" s="15">
        <f t="shared" si="26"/>
        <v>3145728</v>
      </c>
      <c r="T23" s="1"/>
      <c r="U23" s="16">
        <f t="shared" si="24"/>
        <v>100663296</v>
      </c>
      <c r="V23">
        <f xml:space="preserve"> POWER(2,5)</f>
        <v>32</v>
      </c>
      <c r="W23">
        <f t="shared" si="25"/>
        <v>389776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</row>
    <row r="24" spans="1:62">
      <c r="A24" s="103">
        <f t="shared" si="18"/>
        <v>3221225472</v>
      </c>
      <c r="B24" s="104"/>
      <c r="C24" s="105"/>
      <c r="D24" s="106" t="str">
        <f t="shared" si="27"/>
        <v xml:space="preserve"> /home/anthony.kostalvazque/clgrp-1.3_NEW/verify 3221225472 1024 /tmp/Class_Number_Tabulation</v>
      </c>
      <c r="E24" s="107"/>
      <c r="F24" s="107"/>
      <c r="G24" s="107"/>
      <c r="H24" s="108"/>
      <c r="I24" s="1"/>
      <c r="J24" s="11" t="str">
        <f t="shared" si="19"/>
        <v>h3mod8</v>
      </c>
      <c r="K24" s="12">
        <v>3</v>
      </c>
      <c r="L24" s="12">
        <v>8</v>
      </c>
      <c r="M24" s="13">
        <f t="shared" si="20"/>
        <v>3221225472</v>
      </c>
      <c r="N24" s="99" t="str">
        <f t="shared" si="21"/>
        <v>time(/home/anthony.kostalvazque/polymult-1.4/polymult 402653184 1024 64 853154 h3mod8. /tmp/Class_Number_Tabulation/h3mod8 1 0 1 1 1 1 0 1 1 1 1 0 1 1 1)2&gt;&gt;polymult_h3mod8_to_3221225472_time</v>
      </c>
      <c r="O24" s="99"/>
      <c r="P24" s="99"/>
      <c r="Q24" s="79" t="str">
        <f t="shared" si="22"/>
        <v>time(mpirun /home/anthony.kostalvazque/clgrp-1.3_NEW/clgrp 3221225472 1024 3 8 h3mod8/h3mod8. /tmp/Class_Number_Tabulation)2&gt;&gt;clgrp_h3mod8_to_3221225472_time</v>
      </c>
      <c r="R24" s="15">
        <f t="shared" si="23"/>
        <v>12</v>
      </c>
      <c r="S24" s="15">
        <f t="shared" si="26"/>
        <v>6291456</v>
      </c>
      <c r="T24" s="1"/>
      <c r="U24" s="16">
        <f t="shared" si="24"/>
        <v>402653184</v>
      </c>
      <c r="V24">
        <f xml:space="preserve"> POWER(2,6)</f>
        <v>64</v>
      </c>
      <c r="W24">
        <f t="shared" si="25"/>
        <v>853154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</row>
    <row r="25" spans="1:62">
      <c r="A25" s="103">
        <f t="shared" si="18"/>
        <v>12884901888</v>
      </c>
      <c r="B25" s="104"/>
      <c r="C25" s="105"/>
      <c r="D25" s="106" t="str">
        <f t="shared" si="27"/>
        <v xml:space="preserve"> /home/anthony.kostalvazque/clgrp-1.3_NEW/verify 12884901888 2048 /tmp/Class_Number_Tabulation</v>
      </c>
      <c r="E25" s="107"/>
      <c r="F25" s="107"/>
      <c r="G25" s="107"/>
      <c r="H25" s="108"/>
      <c r="I25" s="1"/>
      <c r="J25" s="11" t="str">
        <f t="shared" si="19"/>
        <v>h3mod8</v>
      </c>
      <c r="K25" s="12">
        <v>3</v>
      </c>
      <c r="L25" s="12">
        <v>8</v>
      </c>
      <c r="M25" s="13">
        <f t="shared" si="20"/>
        <v>12884901888</v>
      </c>
      <c r="N25" s="99" t="str">
        <f xml:space="preserve"> "time(" &amp; G16 &amp; U25 &amp;" " &amp;F16 &amp;" " &amp; V25 &amp;" " &amp; W25 &amp;" " &amp; J25 &amp;". " &amp; D16 &amp; "/" &amp; J25 &amp;" " &amp;$Z$22&amp;" " &amp; $AA$22&amp;" " &amp; $AB$22 &amp; ")2&gt;&gt;polymult_" &amp; J25 &amp;"_to_" &amp; M25 &amp; "_time"</f>
        <v>time(/home/anthony.kostalvazque/polymult-1.4/polymult 1610612736 2048 128 1868048 h3mod8. /tmp/Class_Number_Tabulation/h3mod8 1 0 1 1 1 1 0 1 1 1 1 0 1 1 1)2&gt;&gt;polymult_h3mod8_to_12884901888_time</v>
      </c>
      <c r="O25" s="99"/>
      <c r="P25" s="99"/>
      <c r="Q25" s="79" t="str">
        <f xml:space="preserve"> "time(" &amp;  "mpirun" &amp; H16 &amp;M25 &amp;" " &amp;F16 &amp;" " &amp;K25 &amp;" " &amp;L25 &amp;" " &amp;J25 &amp; "/" &amp;J25 &amp;". " &amp;D$12 &amp; ")2&gt;&gt;clgrp_" &amp; J25 &amp;"_to_" &amp; M25 &amp; "_time"</f>
        <v>time(mpirun /home/anthony.kostalvazque/clgrp-1.3_NEW/clgrp 12884901888 2048 3 8 h3mod8/h3mod8. /tmp/Class_Number_Tabulation)2&gt;&gt;clgrp_h3mod8_to_12884901888_time</v>
      </c>
      <c r="R25" s="15">
        <f t="shared" si="23"/>
        <v>12</v>
      </c>
      <c r="S25" s="15">
        <f t="shared" si="26"/>
        <v>12582912</v>
      </c>
      <c r="T25" s="1"/>
      <c r="U25" s="16">
        <f t="shared" si="24"/>
        <v>1610612736</v>
      </c>
      <c r="V25">
        <f xml:space="preserve"> POWER(2,7)</f>
        <v>128</v>
      </c>
      <c r="W25">
        <f t="shared" si="25"/>
        <v>1868048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</row>
    <row r="26" spans="1:62">
      <c r="A26" s="109">
        <f t="shared" si="18"/>
        <v>51539607552</v>
      </c>
      <c r="B26" s="110"/>
      <c r="C26" s="111"/>
      <c r="D26" s="106" t="str">
        <f t="shared" si="27"/>
        <v xml:space="preserve"> /home/anthony.kostalvazque/clgrp-1.3_NEW/verify 51539607552 4096 /tmp/Class_Number_Tabulation</v>
      </c>
      <c r="E26" s="107"/>
      <c r="F26" s="107"/>
      <c r="G26" s="107"/>
      <c r="H26" s="108"/>
      <c r="I26" s="1"/>
      <c r="J26" s="11" t="str">
        <f t="shared" si="19"/>
        <v>h3mod8</v>
      </c>
      <c r="K26" s="12">
        <v>3</v>
      </c>
      <c r="L26" s="12">
        <v>8</v>
      </c>
      <c r="M26" s="13">
        <f t="shared" si="20"/>
        <v>51539607552</v>
      </c>
      <c r="N26" s="99" t="str">
        <f xml:space="preserve"> "time(" &amp; G17 &amp; U26 &amp;" " &amp;F17 &amp;" " &amp; V26 &amp;" " &amp; W26 &amp;" " &amp; J26 &amp;". " &amp; D17 &amp; "/" &amp; J26 &amp;" " &amp;$Z$22&amp;" " &amp; $AA$22&amp;" " &amp; $AB$22 &amp; ")2&gt;&gt;polymult_" &amp; J26 &amp;"_to_" &amp; M26 &amp; "_time"</f>
        <v>time(/home/anthony.kostalvazque/polymult-1.4/polymult 6442450944 4096 256 4009464 h3mod8. /tmp/Class_Number_Tabulation/h3mod8 1 0 1 1 1 1 0 1 1 1 1 0 1 1 1)2&gt;&gt;polymult_h3mod8_to_51539607552_time</v>
      </c>
      <c r="O26" s="99"/>
      <c r="P26" s="99"/>
      <c r="Q26" s="79" t="str">
        <f xml:space="preserve"> "time(" &amp;  "mpirun" &amp; H17 &amp;M26 &amp;" " &amp;F17 &amp;" " &amp;K26 &amp;" " &amp;L26 &amp;" " &amp;J26 &amp; "/" &amp;J26 &amp;". " &amp;D$12 &amp; ")2&gt;&gt;clgrp_" &amp; J26 &amp;"_to_" &amp; M26 &amp; "_time"</f>
        <v>time(mpirun /home/anthony.kostalvazque/clgrp-1.3_NEW/clgrp 51539607552 4096 3 8 h3mod8/h3mod8. /tmp/Class_Number_Tabulation)2&gt;&gt;clgrp_h3mod8_to_51539607552_time</v>
      </c>
      <c r="R26" s="15">
        <f t="shared" si="23"/>
        <v>12</v>
      </c>
      <c r="S26" s="15">
        <f t="shared" si="26"/>
        <v>25165824</v>
      </c>
      <c r="T26" s="1"/>
      <c r="U26" s="16">
        <f t="shared" si="24"/>
        <v>6442450944</v>
      </c>
      <c r="V26">
        <f xml:space="preserve"> POWER(2,8)</f>
        <v>256</v>
      </c>
      <c r="W26">
        <f t="shared" si="25"/>
        <v>4009464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1"/>
      <c r="BJ28" s="28"/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7" t="s">
        <v>16</v>
      </c>
      <c r="S29" s="77" t="s">
        <v>161</v>
      </c>
      <c r="T29" s="1"/>
      <c r="U29" s="8" t="s">
        <v>46</v>
      </c>
      <c r="V29" s="78" t="s">
        <v>18</v>
      </c>
      <c r="W29" s="78" t="s">
        <v>19</v>
      </c>
      <c r="X29" s="78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1"/>
    </row>
    <row r="30" spans="1:62" ht="15" customHeight="1">
      <c r="I30" s="1"/>
      <c r="J30" s="11" t="str">
        <f t="shared" ref="J30:J35" si="28" xml:space="preserve"> "h" &amp;K30 &amp; "mod" &amp;L30</f>
        <v>h7mod24</v>
      </c>
      <c r="K30" s="12">
        <v>7</v>
      </c>
      <c r="L30" s="12">
        <v>24</v>
      </c>
      <c r="M30" s="13">
        <f t="shared" ref="M30:M35" si="29" xml:space="preserve"> A4</f>
        <v>50331648</v>
      </c>
      <c r="N30" s="99" t="str">
        <f t="shared" ref="N30:N33" si="30" xml:space="preserve"> "time(" &amp; G12 &amp; U30 &amp;" " &amp;F12 &amp;" " &amp; V30 &amp;" " &amp; W30 &amp;" " &amp; J30 &amp;". " &amp; D12 &amp; "/" &amp; J30  &amp;" " &amp; $Z$31&amp;" " &amp; $AA$31&amp;" " &amp; $AB$31&amp;" " &amp; $AC$31 &amp;" " &amp;$AD$31 &amp;" " &amp;$AE$31&amp;" " &amp; $AF$31 &amp; ")2&gt;&gt;polymult_" &amp; J30 &amp;"_to_" &amp; M30 &amp; "_time"</f>
        <v>time(/home/anthony.kostalvazque/polymult-1.4/polymult 2097152 128 8 80315 h7mod24. /tmp/Class_Number_Tabulation/h7mod24 1 0 1 1 1 1 0 1 1 3 1 0 1 1 1 1 0 4 1 3 1 0 4 0 1 2 1 4 2 3 1 0 4 1 1)2&gt;&gt;polymult_h7mod24_to_50331648_time</v>
      </c>
      <c r="O30" s="99"/>
      <c r="P30" s="99"/>
      <c r="Q30" s="79" t="str">
        <f t="shared" ref="Q30:Q33" si="31" xml:space="preserve"> "time(" &amp;  "mpirun" &amp; H12 &amp;M30 &amp;" " &amp;F12 &amp;" " &amp;K30 &amp;" " &amp;L30 &amp;" " &amp;J30 &amp; "/" &amp;J30 &amp;". " &amp;D$12 &amp; ")2&gt;&gt;clgrp_" &amp; J30 &amp;"_to_" &amp; M30 &amp; "_time"</f>
        <v>time(mpirun /home/anthony.kostalvazque/clgrp-1.3_NEW/clgrp 50331648 128 7 24 h7mod24/h7mod24. /tmp/Class_Number_Tabulation)2&gt;&gt;clgrp_h7mod24_to_50331648_time</v>
      </c>
      <c r="R30" s="15">
        <f t="shared" ref="R30:R35" si="32" xml:space="preserve"> (U30 / (F12*V30))/512</f>
        <v>4</v>
      </c>
      <c r="S30" s="15">
        <f xml:space="preserve"> U30 / V30</f>
        <v>262144</v>
      </c>
      <c r="T30" s="1"/>
      <c r="U30" s="16">
        <f t="shared" ref="U30:U35" si="33" xml:space="preserve"> M30 / 24</f>
        <v>2097152</v>
      </c>
      <c r="V30">
        <f xml:space="preserve"> POWER(2,3)</f>
        <v>8</v>
      </c>
      <c r="W30">
        <f t="shared" ref="W30:W35" si="34" xml:space="preserve"> FLOOR(((F4)*(1/PI())*(SQRT(M30))*(($G$7*LN(M30))+($H$7))),1)</f>
        <v>80315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8"/>
        <v>h7mod24</v>
      </c>
      <c r="K31" s="12">
        <v>7</v>
      </c>
      <c r="L31" s="12">
        <v>24</v>
      </c>
      <c r="M31" s="13">
        <f t="shared" si="29"/>
        <v>201326592</v>
      </c>
      <c r="N31" s="99" t="str">
        <f t="shared" si="30"/>
        <v>time(/home/anthony.kostalvazque/polymult-1.4/polymult 8388608 256 16 178000 h7mod24. /tmp/Class_Number_Tabulation/h7mod24 1 0 1 1 1 1 0 1 1 3 1 0 1 1 1 1 0 4 1 3 1 0 4 0 1 2 1 4 2 3 1 0 4 1 1)2&gt;&gt;polymult_h7mod24_to_201326592_time</v>
      </c>
      <c r="O31" s="99"/>
      <c r="P31" s="99"/>
      <c r="Q31" s="79" t="str">
        <f t="shared" si="31"/>
        <v>time(mpirun /home/anthony.kostalvazque/clgrp-1.3_NEW/clgrp 201326592 256 7 24 h7mod24/h7mod24. /tmp/Class_Number_Tabulation)2&gt;&gt;clgrp_h7mod24_to_201326592_time</v>
      </c>
      <c r="R31" s="15">
        <f t="shared" si="32"/>
        <v>4</v>
      </c>
      <c r="S31" s="15">
        <f t="shared" ref="S31:S35" si="35" xml:space="preserve"> U31 / V31</f>
        <v>524288</v>
      </c>
      <c r="T31" s="1"/>
      <c r="U31" s="16">
        <f t="shared" si="33"/>
        <v>8388608</v>
      </c>
      <c r="V31">
        <f xml:space="preserve"> POWER(2,4)</f>
        <v>16</v>
      </c>
      <c r="W31">
        <f t="shared" si="34"/>
        <v>178000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28"/>
        <v>h7mod24</v>
      </c>
      <c r="K32" s="12">
        <v>7</v>
      </c>
      <c r="L32" s="12">
        <v>24</v>
      </c>
      <c r="M32" s="13">
        <f t="shared" si="29"/>
        <v>805306368</v>
      </c>
      <c r="N32" s="99" t="str">
        <f t="shared" si="30"/>
        <v>time(/home/anthony.kostalvazque/polymult-1.4/polymult 33554432 512 32 389776 h7mod24. /tmp/Class_Number_Tabulation/h7mod24 1 0 1 1 1 1 0 1 1 3 1 0 1 1 1 1 0 4 1 3 1 0 4 0 1 2 1 4 2 3 1 0 4 1 1)2&gt;&gt;polymult_h7mod24_to_805306368_time</v>
      </c>
      <c r="O32" s="99"/>
      <c r="P32" s="99"/>
      <c r="Q32" s="79" t="str">
        <f t="shared" si="31"/>
        <v>time(mpirun /home/anthony.kostalvazque/clgrp-1.3_NEW/clgrp 805306368 512 7 24 h7mod24/h7mod24. /tmp/Class_Number_Tabulation)2&gt;&gt;clgrp_h7mod24_to_805306368_time</v>
      </c>
      <c r="R32" s="15">
        <f t="shared" si="32"/>
        <v>4</v>
      </c>
      <c r="S32" s="15">
        <f t="shared" si="35"/>
        <v>1048576</v>
      </c>
      <c r="T32" s="1"/>
      <c r="U32" s="16">
        <f t="shared" si="33"/>
        <v>33554432</v>
      </c>
      <c r="V32">
        <f xml:space="preserve"> POWER(2,5)</f>
        <v>32</v>
      </c>
      <c r="W32">
        <f t="shared" si="34"/>
        <v>389776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28"/>
        <v>h7mod24</v>
      </c>
      <c r="K33" s="12">
        <v>7</v>
      </c>
      <c r="L33" s="12">
        <v>24</v>
      </c>
      <c r="M33" s="13">
        <f t="shared" si="29"/>
        <v>3221225472</v>
      </c>
      <c r="N33" s="99" t="str">
        <f t="shared" si="30"/>
        <v>time(/home/anthony.kostalvazque/polymult-1.4/polymult 134217728 1024 64 853154 h7mod24. /tmp/Class_Number_Tabulation/h7mod24 1 0 1 1 1 1 0 1 1 3 1 0 1 1 1 1 0 4 1 3 1 0 4 0 1 2 1 4 2 3 1 0 4 1 1)2&gt;&gt;polymult_h7mod24_to_3221225472_time</v>
      </c>
      <c r="O33" s="99"/>
      <c r="P33" s="99"/>
      <c r="Q33" s="79" t="str">
        <f t="shared" si="31"/>
        <v>time(mpirun /home/anthony.kostalvazque/clgrp-1.3_NEW/clgrp 3221225472 1024 7 24 h7mod24/h7mod24. /tmp/Class_Number_Tabulation)2&gt;&gt;clgrp_h7mod24_to_3221225472_time</v>
      </c>
      <c r="R33" s="15">
        <f t="shared" si="32"/>
        <v>4</v>
      </c>
      <c r="S33" s="15">
        <f t="shared" si="35"/>
        <v>2097152</v>
      </c>
      <c r="T33" s="1"/>
      <c r="U33" s="16">
        <f t="shared" si="33"/>
        <v>134217728</v>
      </c>
      <c r="V33">
        <f xml:space="preserve"> POWER(2,6)</f>
        <v>64</v>
      </c>
      <c r="W33">
        <f t="shared" si="34"/>
        <v>853154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 ht="15" customHeight="1">
      <c r="I34" s="1"/>
      <c r="J34" s="11" t="str">
        <f t="shared" si="28"/>
        <v>h7mod24</v>
      </c>
      <c r="K34" s="12">
        <v>7</v>
      </c>
      <c r="L34" s="12">
        <v>24</v>
      </c>
      <c r="M34" s="13">
        <f t="shared" si="29"/>
        <v>12884901888</v>
      </c>
      <c r="N34" s="99" t="str">
        <f xml:space="preserve"> "time(" &amp; G16 &amp; U34 &amp;" " &amp;F16 &amp;" " &amp; V34 &amp;" " &amp; W34 &amp;" " &amp; J34 &amp;". " &amp; D16 &amp; "/" &amp; J34  &amp;" " &amp; $Z$31&amp;" " &amp; $AA$31&amp;" " &amp; $AB$31&amp;" " &amp; $AC$31 &amp;" " &amp;$AD$31 &amp;" " &amp;$AE$31&amp;" " &amp; $AF$31 &amp; ")2&gt;&gt;polymult_" &amp; J34 &amp;"_to_" &amp; M34 &amp; "_time"</f>
        <v>time(/home/anthony.kostalvazque/polymult-1.4/polymult 536870912 2048 128 1868048 h7mod24. /tmp/Class_Number_Tabulation/h7mod24 1 0 1 1 1 1 0 1 1 3 1 0 1 1 1 1 0 4 1 3 1 0 4 0 1 2 1 4 2 3 1 0 4 1 1)2&gt;&gt;polymult_h7mod24_to_12884901888_time</v>
      </c>
      <c r="O34" s="99"/>
      <c r="P34" s="99"/>
      <c r="Q34" s="79" t="str">
        <f xml:space="preserve"> "time(" &amp;  "mpirun" &amp; H16 &amp;M34 &amp;" " &amp;F16 &amp;" " &amp;K34 &amp;" " &amp;L34 &amp;" " &amp;J34 &amp; "/" &amp;J34 &amp;". " &amp;D$12 &amp; ")2&gt;&gt;clgrp_" &amp; J34 &amp;"_to_" &amp; M34 &amp; "_time"</f>
        <v>time(mpirun /home/anthony.kostalvazque/clgrp-1.3_NEW/clgrp 12884901888 2048 7 24 h7mod24/h7mod24. /tmp/Class_Number_Tabulation)2&gt;&gt;clgrp_h7mod24_to_12884901888_time</v>
      </c>
      <c r="R34" s="15">
        <f t="shared" si="32"/>
        <v>4</v>
      </c>
      <c r="S34" s="15">
        <f t="shared" si="35"/>
        <v>4194304</v>
      </c>
      <c r="T34" s="1"/>
      <c r="U34" s="16">
        <f t="shared" si="33"/>
        <v>536870912</v>
      </c>
      <c r="V34">
        <f xml:space="preserve"> POWER(2,7)</f>
        <v>128</v>
      </c>
      <c r="W34">
        <f t="shared" si="34"/>
        <v>1868048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15" customHeight="1">
      <c r="I35" s="1"/>
      <c r="J35" s="11" t="str">
        <f t="shared" si="28"/>
        <v>h7mod24</v>
      </c>
      <c r="K35" s="12">
        <v>7</v>
      </c>
      <c r="L35" s="12">
        <v>24</v>
      </c>
      <c r="M35" s="13">
        <f t="shared" si="29"/>
        <v>51539607552</v>
      </c>
      <c r="N35" s="99" t="str">
        <f xml:space="preserve"> "time(" &amp; G17 &amp; U35 &amp;" " &amp;F17 &amp;" " &amp; V35 &amp;" " &amp; W35 &amp;" " &amp; J35 &amp;". " &amp; D17 &amp; "/" &amp; J35  &amp;" " &amp; $Z$31&amp;" " &amp; $AA$31&amp;" " &amp; $AB$31&amp;" " &amp; $AC$31 &amp;" " &amp;$AD$31 &amp;" " &amp;$AE$31&amp;" " &amp; $AF$31 &amp; ")2&gt;&gt;polymult_" &amp; J35 &amp;"_to_" &amp; M35 &amp; "_time"</f>
        <v>time(/home/anthony.kostalvazque/polymult-1.4/polymult 2147483648 4096 256 4009464 h7mod24. /tmp/Class_Number_Tabulation/h7mod24 1 0 1 1 1 1 0 1 1 3 1 0 1 1 1 1 0 4 1 3 1 0 4 0 1 2 1 4 2 3 1 0 4 1 1)2&gt;&gt;polymult_h7mod24_to_51539607552_time</v>
      </c>
      <c r="O35" s="99"/>
      <c r="P35" s="99"/>
      <c r="Q35" s="79" t="str">
        <f xml:space="preserve"> "time(" &amp;  "mpirun" &amp; H17 &amp;M35 &amp;" " &amp;F17 &amp;" " &amp;K35 &amp;" " &amp;L35 &amp;" " &amp;J35 &amp; "/" &amp;J35 &amp;". " &amp;D$12 &amp; ")2&gt;&gt;clgrp_" &amp; J35 &amp;"_to_" &amp; M35 &amp; "_time"</f>
        <v>time(mpirun /home/anthony.kostalvazque/clgrp-1.3_NEW/clgrp 51539607552 4096 7 24 h7mod24/h7mod24. /tmp/Class_Number_Tabulation)2&gt;&gt;clgrp_h7mod24_to_51539607552_time</v>
      </c>
      <c r="R35" s="15">
        <f t="shared" si="32"/>
        <v>4</v>
      </c>
      <c r="S35" s="15">
        <f t="shared" si="35"/>
        <v>8388608</v>
      </c>
      <c r="T35" s="1"/>
      <c r="U35" s="16">
        <f t="shared" si="33"/>
        <v>2147483648</v>
      </c>
      <c r="V35">
        <f xml:space="preserve"> POWER(2,8)</f>
        <v>256</v>
      </c>
      <c r="W35">
        <f t="shared" si="34"/>
        <v>4009464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7" t="s">
        <v>16</v>
      </c>
      <c r="S38" s="77" t="s">
        <v>161</v>
      </c>
      <c r="T38" s="1"/>
      <c r="U38" s="8" t="s">
        <v>59</v>
      </c>
      <c r="V38" s="78" t="s">
        <v>18</v>
      </c>
      <c r="W38" s="78" t="s">
        <v>19</v>
      </c>
      <c r="X38" s="78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1"/>
    </row>
    <row r="39" spans="9:61">
      <c r="I39" s="1"/>
      <c r="J39" s="11" t="str">
        <f t="shared" ref="J39:J44" si="36" xml:space="preserve"> "h" &amp;K39 &amp; "mod" &amp;L39</f>
        <v>h15mod24</v>
      </c>
      <c r="K39" s="12">
        <v>15</v>
      </c>
      <c r="L39" s="12">
        <v>24</v>
      </c>
      <c r="M39" s="13">
        <f t="shared" ref="M39:M44" si="37" xml:space="preserve"> A4</f>
        <v>50331648</v>
      </c>
      <c r="N39" s="144" t="str">
        <f t="shared" ref="N39:N42" si="38" xml:space="preserve"> "time(" &amp;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 &amp; ")2&gt;&gt;polymult_" &amp; J39 &amp;"_to_" &amp; M39 &amp; "_time"</f>
        <v>time(/home/anthony.kostalvazque/polymult-1.4/polymult 2097152 128 8 80315 h15mod24. /tmp/Class_Number_Tabulation/h15mod24 1 0 1 1 1 1 0 3 1 1 1 0 1 1 1 1 1 12 1 1 1 0 4 0 1 1 0 12 0 1 1 0 4 1 1)2&gt;&gt;polymult_h15mod24_to_50331648_time</v>
      </c>
      <c r="O39" s="145"/>
      <c r="P39" s="146"/>
      <c r="Q39" s="79" t="str">
        <f t="shared" ref="Q39:Q42" si="39" xml:space="preserve"> "time(" &amp;  "mpirun" &amp; H12 &amp;M39 &amp;" " &amp;F12 &amp;" " &amp;K39 &amp;" " &amp;L39 &amp;" " &amp;J39 &amp; "/" &amp;J39 &amp;". " &amp;D$12 &amp; ")2&gt;&gt;clgrp_" &amp; J39 &amp;"_to_" &amp; M39 &amp; "_time"</f>
        <v>time(mpirun /home/anthony.kostalvazque/clgrp-1.3_NEW/clgrp 50331648 128 15 24 h15mod24/h15mod24. /tmp/Class_Number_Tabulation)2&gt;&gt;clgrp_h15mod24_to_50331648_time</v>
      </c>
      <c r="R39" s="15">
        <f t="shared" ref="R39:R44" si="40" xml:space="preserve"> (U39 / (F12*V39))/512</f>
        <v>4</v>
      </c>
      <c r="S39" s="15">
        <f xml:space="preserve"> U39 / V39</f>
        <v>262144</v>
      </c>
      <c r="T39" s="1"/>
      <c r="U39" s="16">
        <f t="shared" ref="U39:U44" si="41" xml:space="preserve"> M39 / 24</f>
        <v>2097152</v>
      </c>
      <c r="V39">
        <f xml:space="preserve"> POWER(2,3)</f>
        <v>8</v>
      </c>
      <c r="W39">
        <f t="shared" ref="W39:W44" si="42" xml:space="preserve"> FLOOR(((F4)*(1/PI())*(SQRT(M39))*(($G$7*LN(M39))+($H$7))),1)</f>
        <v>80315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6"/>
        <v>h15mod24</v>
      </c>
      <c r="K40" s="12">
        <v>15</v>
      </c>
      <c r="L40" s="12">
        <v>24</v>
      </c>
      <c r="M40" s="13">
        <f t="shared" si="37"/>
        <v>201326592</v>
      </c>
      <c r="N40" s="144" t="str">
        <f t="shared" si="38"/>
        <v>time(/home/anthony.kostalvazque/polymult-1.4/polymult 8388608 256 16 178000 h15mod24. /tmp/Class_Number_Tabulation/h15mod24 1 0 1 1 1 1 0 3 1 1 1 0 1 1 1 1 1 12 1 1 1 0 4 0 1 1 0 12 0 1 1 0 4 1 1)2&gt;&gt;polymult_h15mod24_to_201326592_time</v>
      </c>
      <c r="O40" s="145"/>
      <c r="P40" s="146"/>
      <c r="Q40" s="79" t="str">
        <f t="shared" si="39"/>
        <v>time(mpirun /home/anthony.kostalvazque/clgrp-1.3_NEW/clgrp 201326592 256 15 24 h15mod24/h15mod24. /tmp/Class_Number_Tabulation)2&gt;&gt;clgrp_h15mod24_to_201326592_time</v>
      </c>
      <c r="R40" s="15">
        <f t="shared" si="40"/>
        <v>4</v>
      </c>
      <c r="S40" s="15">
        <f t="shared" ref="S40:S44" si="43" xml:space="preserve"> U40 / V40</f>
        <v>524288</v>
      </c>
      <c r="T40" s="1"/>
      <c r="U40" s="16">
        <f t="shared" si="41"/>
        <v>8388608</v>
      </c>
      <c r="V40">
        <f xml:space="preserve"> POWER(2,4)</f>
        <v>16</v>
      </c>
      <c r="W40">
        <f t="shared" si="42"/>
        <v>178000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6"/>
        <v>h15mod24</v>
      </c>
      <c r="K41" s="12">
        <v>15</v>
      </c>
      <c r="L41" s="12">
        <v>24</v>
      </c>
      <c r="M41" s="13">
        <f t="shared" si="37"/>
        <v>805306368</v>
      </c>
      <c r="N41" s="144" t="str">
        <f t="shared" si="38"/>
        <v>time(/home/anthony.kostalvazque/polymult-1.4/polymult 33554432 512 32 389776 h15mod24. /tmp/Class_Number_Tabulation/h15mod24 1 0 1 1 1 1 0 3 1 1 1 0 1 1 1 1 1 12 1 1 1 0 4 0 1 1 0 12 0 1 1 0 4 1 1)2&gt;&gt;polymult_h15mod24_to_805306368_time</v>
      </c>
      <c r="O41" s="145"/>
      <c r="P41" s="146"/>
      <c r="Q41" s="79" t="str">
        <f t="shared" si="39"/>
        <v>time(mpirun /home/anthony.kostalvazque/clgrp-1.3_NEW/clgrp 805306368 512 15 24 h15mod24/h15mod24. /tmp/Class_Number_Tabulation)2&gt;&gt;clgrp_h15mod24_to_805306368_time</v>
      </c>
      <c r="R41" s="15">
        <f t="shared" si="40"/>
        <v>4</v>
      </c>
      <c r="S41" s="15">
        <f t="shared" si="43"/>
        <v>1048576</v>
      </c>
      <c r="T41" s="1"/>
      <c r="U41" s="16">
        <f t="shared" si="41"/>
        <v>33554432</v>
      </c>
      <c r="V41">
        <f xml:space="preserve"> POWER(2,5)</f>
        <v>32</v>
      </c>
      <c r="W41">
        <f t="shared" si="42"/>
        <v>389776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6"/>
        <v>h15mod24</v>
      </c>
      <c r="K42" s="12">
        <v>15</v>
      </c>
      <c r="L42" s="12">
        <v>24</v>
      </c>
      <c r="M42" s="13">
        <f t="shared" si="37"/>
        <v>3221225472</v>
      </c>
      <c r="N42" s="144" t="str">
        <f t="shared" si="38"/>
        <v>time(/home/anthony.kostalvazque/polymult-1.4/polymult 134217728 1024 64 853154 h15mod24. /tmp/Class_Number_Tabulation/h15mod24 1 0 1 1 1 1 0 3 1 1 1 0 1 1 1 1 1 12 1 1 1 0 4 0 1 1 0 12 0 1 1 0 4 1 1)2&gt;&gt;polymult_h15mod24_to_3221225472_time</v>
      </c>
      <c r="O42" s="145"/>
      <c r="P42" s="146"/>
      <c r="Q42" s="79" t="str">
        <f t="shared" si="39"/>
        <v>time(mpirun /home/anthony.kostalvazque/clgrp-1.3_NEW/clgrp 3221225472 1024 15 24 h15mod24/h15mod24. /tmp/Class_Number_Tabulation)2&gt;&gt;clgrp_h15mod24_to_3221225472_time</v>
      </c>
      <c r="R42" s="15">
        <f t="shared" si="40"/>
        <v>4</v>
      </c>
      <c r="S42" s="15">
        <f t="shared" si="43"/>
        <v>2097152</v>
      </c>
      <c r="T42" s="1"/>
      <c r="U42" s="16">
        <f t="shared" si="41"/>
        <v>134217728</v>
      </c>
      <c r="V42">
        <f xml:space="preserve"> POWER(2,6)</f>
        <v>64</v>
      </c>
      <c r="W42">
        <f t="shared" si="42"/>
        <v>853154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6"/>
        <v>h15mod24</v>
      </c>
      <c r="K43" s="12">
        <v>15</v>
      </c>
      <c r="L43" s="12">
        <v>24</v>
      </c>
      <c r="M43" s="13">
        <f t="shared" si="37"/>
        <v>12884901888</v>
      </c>
      <c r="N43" s="144" t="str">
        <f xml:space="preserve"> "time(" &amp; G16 &amp; U43 &amp;" " &amp;F16 &amp;" " &amp; V43 &amp;" " &amp; W43 &amp;" " &amp; J43 &amp;". " &amp; D16 &amp; "/" &amp; J43 &amp;" " &amp; $Z$40&amp;" " &amp;  $AA$40&amp;" " &amp;  $AB$40&amp;" " &amp;  $AC$40&amp;" " &amp;  $AD$40&amp;" " &amp;  $AE$40&amp;" " &amp;  $AF$40 &amp; ")2&gt;&gt;polymult_" &amp; J43 &amp;"_to_" &amp; M43 &amp; "_time"</f>
        <v>time(/home/anthony.kostalvazque/polymult-1.4/polymult 536870912 2048 128 1868048 h15mod24. /tmp/Class_Number_Tabulation/h15mod24 1 0 1 1 1 1 0 3 1 1 1 0 1 1 1 1 1 12 1 1 1 0 4 0 1 1 0 12 0 1 1 0 4 1 1)2&gt;&gt;polymult_h15mod24_to_12884901888_time</v>
      </c>
      <c r="O43" s="145"/>
      <c r="P43" s="146"/>
      <c r="Q43" s="79" t="str">
        <f xml:space="preserve"> "time(" &amp;  "mpirun" &amp; H16 &amp;M43 &amp;" " &amp;F16 &amp;" " &amp;K43 &amp;" " &amp;L43 &amp;" " &amp;J43 &amp; "/" &amp;J43 &amp;". " &amp;D$12 &amp; ")2&gt;&gt;clgrp_" &amp; J43 &amp;"_to_" &amp; M43 &amp; "_time"</f>
        <v>time(mpirun /home/anthony.kostalvazque/clgrp-1.3_NEW/clgrp 12884901888 2048 15 24 h15mod24/h15mod24. /tmp/Class_Number_Tabulation)2&gt;&gt;clgrp_h15mod24_to_12884901888_time</v>
      </c>
      <c r="R43" s="15">
        <f t="shared" si="40"/>
        <v>4</v>
      </c>
      <c r="S43" s="15">
        <f t="shared" si="43"/>
        <v>4194304</v>
      </c>
      <c r="T43" s="1"/>
      <c r="U43" s="16">
        <f t="shared" si="41"/>
        <v>536870912</v>
      </c>
      <c r="V43">
        <f xml:space="preserve"> POWER(2,7)</f>
        <v>128</v>
      </c>
      <c r="W43">
        <f t="shared" si="42"/>
        <v>1868048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6"/>
        <v>h15mod24</v>
      </c>
      <c r="K44" s="12">
        <v>15</v>
      </c>
      <c r="L44" s="12">
        <v>24</v>
      </c>
      <c r="M44" s="13">
        <f t="shared" si="37"/>
        <v>51539607552</v>
      </c>
      <c r="N44" s="144" t="str">
        <f xml:space="preserve"> "time(" &amp; G17 &amp; U44 &amp;" " &amp;F17 &amp;" " &amp; V44 &amp;" " &amp; W44 &amp;" " &amp; J44 &amp;". " &amp; D17 &amp; "/" &amp; J44 &amp;" " &amp; $Z$40&amp;" " &amp;  $AA$40&amp;" " &amp;  $AB$40&amp;" " &amp;  $AC$40&amp;" " &amp;  $AD$40&amp;" " &amp;  $AE$40&amp;" " &amp;  $AF$40 &amp; ")2&gt;&gt;polymult_" &amp; J44 &amp;"_to_" &amp; M44 &amp; "_time"</f>
        <v>time(/home/anthony.kostalvazque/polymult-1.4/polymult 2147483648 4096 256 4009464 h15mod24. /tmp/Class_Number_Tabulation/h15mod24 1 0 1 1 1 1 0 3 1 1 1 0 1 1 1 1 1 12 1 1 1 0 4 0 1 1 0 12 0 1 1 0 4 1 1)2&gt;&gt;polymult_h15mod24_to_51539607552_time</v>
      </c>
      <c r="O44" s="145"/>
      <c r="P44" s="146"/>
      <c r="Q44" s="79" t="str">
        <f t="shared" ref="Q44:Q71" si="44" xml:space="preserve"> "time(" &amp;  "mpirun" &amp; H17 &amp;M44 &amp;" " &amp;F17 &amp;" " &amp;K44 &amp;" " &amp;L44 &amp;" " &amp;J44 &amp; "/" &amp;J44 &amp;". " &amp;D$12 &amp; ")2&gt;&gt;clgrp_" &amp; J44 &amp;"_to_" &amp; M44 &amp; "_time"</f>
        <v>time(mpirun /home/anthony.kostalvazque/clgrp-1.3_NEW/clgrp 51539607552 4096 15 24 h15mod24/h15mod24. /tmp/Class_Number_Tabulation)2&gt;&gt;clgrp_h15mod24_to_51539607552_time</v>
      </c>
      <c r="R44" s="15">
        <f t="shared" si="40"/>
        <v>4</v>
      </c>
      <c r="S44" s="15">
        <f t="shared" si="43"/>
        <v>8388608</v>
      </c>
      <c r="T44" s="1"/>
      <c r="U44" s="16">
        <f t="shared" si="41"/>
        <v>2147483648</v>
      </c>
      <c r="V44">
        <f xml:space="preserve"> POWER(2,8)</f>
        <v>256</v>
      </c>
      <c r="W44">
        <f t="shared" si="42"/>
        <v>4009464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 hidden="1">
      <c r="I45" s="1"/>
      <c r="J45" s="1"/>
      <c r="K45" s="1"/>
      <c r="L45" s="1"/>
      <c r="M45" s="22"/>
      <c r="N45" s="1"/>
      <c r="O45" s="1"/>
      <c r="P45" s="1"/>
      <c r="Q45" s="79" t="str">
        <f t="shared" si="44"/>
        <v>time(mpirun    /. /tmp/Class_Number_Tabulation)2&gt;&gt;clgrp__to__time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 hidden="1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44"/>
        <v>time(mpirun|Δ|  [a] |Δ| [m] Modulus [Folder]/[Folder]. /tmp/Class_Number_Tabulation)2&gt;&gt;clgrp_[Folder]_to_|Δ|_time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1"/>
    </row>
    <row r="47" spans="9:61" hidden="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44"/>
        <v>time(mpirun    /. /tmp/Class_Number_Tabulation)2&gt;&gt;clgrp__to__time</v>
      </c>
      <c r="R47" s="77" t="s">
        <v>16</v>
      </c>
      <c r="S47" s="77"/>
      <c r="T47" s="1"/>
      <c r="U47" s="8" t="s">
        <v>72</v>
      </c>
      <c r="V47" s="78" t="s">
        <v>18</v>
      </c>
      <c r="W47" s="78" t="s">
        <v>19</v>
      </c>
      <c r="X47" s="78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1"/>
    </row>
    <row r="48" spans="9:61" hidden="1">
      <c r="I48" s="1"/>
      <c r="J48" s="11" t="str">
        <f t="shared" ref="J48:J53" si="45" xml:space="preserve"> "h" &amp;K48 &amp; "mod" &amp;L48</f>
        <v>h23mod120</v>
      </c>
      <c r="K48" s="12">
        <v>23</v>
      </c>
      <c r="L48" s="12">
        <v>120</v>
      </c>
      <c r="M48" s="13">
        <f t="shared" ref="M48:M53" si="46" xml:space="preserve"> A4</f>
        <v>50331648</v>
      </c>
      <c r="N48" s="33" t="str">
        <f t="shared" ref="N48:N53" si="47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419430.4 128 2 80315 h23mod120PART1. /tmp/Class_Number_Tabulation/h23mod120 1 0 1 1 3 2 0 2 2 15 1 0 2 1 3 1 1 2 8 15 1 0 2 1 3 1 1 2 7 15 1 0 2 2 3 1 3 2 13 15 1 0 2 2 3 1 3 2 12 15 1 0 6 1 1 1 0 2 3 15 1 0 6 0 1 </v>
      </c>
      <c r="O48" s="34" t="str">
        <f t="shared" ref="O48:O53" si="48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419430.4 128 2 80315 h23mod120PART2. /tmp/Class_Number_Tabulation/h23mod120 1 0 3 1 1 2 1 2 2 15 1 0 6 1 1 2 2 2 8 15 1 0 6 1 1 1 1 2 7 15 1 0 6 0 1 1 3 2 13 15 1 0 6 0 1 </v>
      </c>
      <c r="P48" s="79" t="str">
        <f t="shared" ref="P48:P53" si="49" xml:space="preserve"> "./polyadd " &amp; D12 &amp; " " &amp;K48&amp; " " &amp;L48</f>
        <v>./polyadd /tmp/Class_Number_Tabulation 23 120</v>
      </c>
      <c r="Q48" s="79" t="str">
        <f t="shared" si="44"/>
        <v>time(mpirun50331648  23 120 h23mod120/h23mod120. /tmp/Class_Number_Tabulation)2&gt;&gt;clgrp_h23mod120_to_50331648_time</v>
      </c>
      <c r="R48" s="15">
        <f t="shared" ref="R48:R53" si="50" xml:space="preserve"> (U48 / (F12*V48))/512</f>
        <v>3.2</v>
      </c>
      <c r="S48" s="15"/>
      <c r="T48" s="1"/>
      <c r="U48" s="16">
        <f t="shared" ref="U48:U53" si="51" xml:space="preserve"> M48 / 120</f>
        <v>419430.40000000002</v>
      </c>
      <c r="V48">
        <f xml:space="preserve"> POWER(2,1)</f>
        <v>2</v>
      </c>
      <c r="W48">
        <f t="shared" ref="W48:W53" si="52" xml:space="preserve"> FLOOR(((F4)*(1/PI())*(SQRT(M48))*(($G$7*LN(M48))+($H$7))),1)</f>
        <v>80315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1" hidden="1">
      <c r="I49" s="1"/>
      <c r="J49" s="11" t="str">
        <f t="shared" si="45"/>
        <v>h23mod120</v>
      </c>
      <c r="K49" s="12">
        <v>23</v>
      </c>
      <c r="L49" s="12">
        <v>120</v>
      </c>
      <c r="M49" s="13">
        <f t="shared" si="46"/>
        <v>201326592</v>
      </c>
      <c r="N49" s="33" t="str">
        <f t="shared" si="47"/>
        <v xml:space="preserve">./polymult 1677721.6 256 4 178000 h23mod120PART1. /tmp/Class_Number_Tabulation/h23mod120 1 0 1 1 3 2 0 2 2 15 1 0 2 1 3 1 1 2 8 15 1 0 2 1 3 1 1 2 7 15 1 0 2 2 3 1 3 2 13 15 1 0 2 2 3 1 3 2 12 15 1 0 6 1 1 1 0 2 3 15 1 0 6 0 1 </v>
      </c>
      <c r="O49" s="34" t="str">
        <f t="shared" si="48"/>
        <v xml:space="preserve">./polymult 1677721.6 256 4 178000 h23mod120PART2. /tmp/Class_Number_Tabulation/h23mod120 1 0 3 1 1 2 1 2 2 15 1 0 6 1 1 2 2 2 8 15 1 0 6 1 1 1 1 2 7 15 1 0 6 0 1 1 3 2 13 15 1 0 6 0 1 </v>
      </c>
      <c r="P49" s="79" t="str">
        <f t="shared" si="49"/>
        <v>./polyadd /tmp/Class_Number_Tabulation 23 120</v>
      </c>
      <c r="Q49" s="79" t="str">
        <f t="shared" si="44"/>
        <v>time(mpirun201326592  23 120 h23mod120/h23mod120. /tmp/Class_Number_Tabulation)2&gt;&gt;clgrp_h23mod120_to_201326592_time</v>
      </c>
      <c r="R49" s="15">
        <f t="shared" si="50"/>
        <v>3.2</v>
      </c>
      <c r="S49" s="15"/>
      <c r="T49" s="1"/>
      <c r="U49" s="16">
        <f t="shared" si="51"/>
        <v>1677721.6000000001</v>
      </c>
      <c r="V49">
        <f xml:space="preserve"> POWER(2,2)</f>
        <v>4</v>
      </c>
      <c r="W49">
        <f t="shared" si="52"/>
        <v>178000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1" hidden="1">
      <c r="I50" s="1"/>
      <c r="J50" s="11" t="str">
        <f t="shared" si="45"/>
        <v>h23mod120</v>
      </c>
      <c r="K50" s="12">
        <v>23</v>
      </c>
      <c r="L50" s="12">
        <v>120</v>
      </c>
      <c r="M50" s="13">
        <f t="shared" si="46"/>
        <v>805306368</v>
      </c>
      <c r="N50" s="33" t="str">
        <f t="shared" si="47"/>
        <v xml:space="preserve">./polymult 6710886.4 512 4 389776 h23mod120PART1. /tmp/Class_Number_Tabulation/h23mod120 1 0 1 1 3 2 0 2 2 15 1 0 2 1 3 1 1 2 8 15 1 0 2 1 3 1 1 2 7 15 1 0 2 2 3 1 3 2 13 15 1 0 2 2 3 1 3 2 12 15 1 0 6 1 1 1 0 2 3 15 1 0 6 0 1 </v>
      </c>
      <c r="O50" s="34" t="str">
        <f t="shared" si="48"/>
        <v xml:space="preserve">./polymult 6710886.4 512 4 389776 h23mod120PART2. /tmp/Class_Number_Tabulation/h23mod120 1 0 3 1 1 2 1 2 2 15 1 0 6 1 1 2 2 2 8 15 1 0 6 1 1 1 1 2 7 15 1 0 6 0 1 1 3 2 13 15 1 0 6 0 1 </v>
      </c>
      <c r="P50" s="79" t="str">
        <f t="shared" si="49"/>
        <v>./polyadd /tmp/Class_Number_Tabulation 23 120</v>
      </c>
      <c r="Q50" s="79" t="str">
        <f t="shared" si="44"/>
        <v>time(mpirun805306368  23 120 h23mod120/h23mod120. /tmp/Class_Number_Tabulation)2&gt;&gt;clgrp_h23mod120_to_805306368_time</v>
      </c>
      <c r="R50" s="15">
        <f t="shared" si="50"/>
        <v>6.4</v>
      </c>
      <c r="S50" s="15"/>
      <c r="T50" s="1"/>
      <c r="U50" s="16">
        <f t="shared" si="51"/>
        <v>6710886.4000000004</v>
      </c>
      <c r="V50">
        <f xml:space="preserve"> POWER(2,2)</f>
        <v>4</v>
      </c>
      <c r="W50">
        <f t="shared" si="52"/>
        <v>389776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1" hidden="1">
      <c r="I51" s="1"/>
      <c r="J51" s="11" t="str">
        <f t="shared" si="45"/>
        <v>h23mod120</v>
      </c>
      <c r="K51" s="12">
        <v>23</v>
      </c>
      <c r="L51" s="12">
        <v>120</v>
      </c>
      <c r="M51" s="13">
        <f t="shared" si="46"/>
        <v>3221225472</v>
      </c>
      <c r="N51" s="33" t="str">
        <f t="shared" si="47"/>
        <v xml:space="preserve">./polymult 26843545.6 1024 8 853154 h23mod120PART1. /tmp/Class_Number_Tabulation/h23mod120 1 0 1 1 3 2 0 2 2 15 1 0 2 1 3 1 1 2 8 15 1 0 2 1 3 1 1 2 7 15 1 0 2 2 3 1 3 2 13 15 1 0 2 2 3 1 3 2 12 15 1 0 6 1 1 1 0 2 3 15 1 0 6 0 1 </v>
      </c>
      <c r="O51" s="34" t="str">
        <f t="shared" si="48"/>
        <v xml:space="preserve">./polymult 26843545.6 1024 8 853154 h23mod120PART2. /tmp/Class_Number_Tabulation/h23mod120 1 0 3 1 1 2 1 2 2 15 1 0 6 1 1 2 2 2 8 15 1 0 6 1 1 1 1 2 7 15 1 0 6 0 1 1 3 2 13 15 1 0 6 0 1 </v>
      </c>
      <c r="P51" s="79" t="str">
        <f t="shared" si="49"/>
        <v>./polyadd /tmp/Class_Number_Tabulation 23 120</v>
      </c>
      <c r="Q51" s="79" t="str">
        <f t="shared" si="44"/>
        <v>time(mpirun3221225472  23 120 h23mod120/h23mod120. /tmp/Class_Number_Tabulation)2&gt;&gt;clgrp_h23mod120_to_3221225472_time</v>
      </c>
      <c r="R51" s="15">
        <f t="shared" si="50"/>
        <v>6.4</v>
      </c>
      <c r="S51" s="15"/>
      <c r="T51" s="1"/>
      <c r="U51" s="16">
        <f t="shared" si="51"/>
        <v>26843545.600000001</v>
      </c>
      <c r="V51">
        <f xml:space="preserve"> POWER(2,3)</f>
        <v>8</v>
      </c>
      <c r="W51">
        <f t="shared" si="52"/>
        <v>853154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1" hidden="1">
      <c r="I52" s="1"/>
      <c r="J52" s="11" t="str">
        <f t="shared" si="45"/>
        <v>h23mod120</v>
      </c>
      <c r="K52" s="12">
        <v>23</v>
      </c>
      <c r="L52" s="12">
        <v>120</v>
      </c>
      <c r="M52" s="13">
        <f t="shared" si="46"/>
        <v>12884901888</v>
      </c>
      <c r="N52" s="33" t="str">
        <f t="shared" si="47"/>
        <v xml:space="preserve">./polymult 107374182.4 2048 16 1868048 h23mod120PART1. /tmp/Class_Number_Tabulation/h23mod120 1 0 1 1 3 2 0 2 2 15 1 0 2 1 3 1 1 2 8 15 1 0 2 1 3 1 1 2 7 15 1 0 2 2 3 1 3 2 13 15 1 0 2 2 3 1 3 2 12 15 1 0 6 1 1 1 0 2 3 15 1 0 6 0 1 </v>
      </c>
      <c r="O52" s="34" t="str">
        <f t="shared" si="48"/>
        <v xml:space="preserve">./polymult 107374182.4 2048 16 1868048 h23mod120PART2. /tmp/Class_Number_Tabulation/h23mod120 1 0 3 1 1 2 1 2 2 15 1 0 6 1 1 2 2 2 8 15 1 0 6 1 1 1 1 2 7 15 1 0 6 0 1 1 3 2 13 15 1 0 6 0 1 </v>
      </c>
      <c r="P52" s="79" t="str">
        <f t="shared" si="49"/>
        <v>./polyadd /tmp/Class_Number_Tabulation 23 120</v>
      </c>
      <c r="Q52" s="79" t="str">
        <f t="shared" si="44"/>
        <v>time(mpirun12884901888  23 120 h23mod120/h23mod120. /tmp/Class_Number_Tabulation)2&gt;&gt;clgrp_h23mod120_to_12884901888_time</v>
      </c>
      <c r="R52" s="15">
        <f t="shared" si="50"/>
        <v>6.4</v>
      </c>
      <c r="S52" s="15"/>
      <c r="T52" s="1"/>
      <c r="U52" s="16">
        <f t="shared" si="51"/>
        <v>107374182.40000001</v>
      </c>
      <c r="V52">
        <f xml:space="preserve"> POWER(2,4)</f>
        <v>16</v>
      </c>
      <c r="W52">
        <f t="shared" si="52"/>
        <v>1868048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1" hidden="1">
      <c r="I53" s="1"/>
      <c r="J53" s="11" t="str">
        <f t="shared" si="45"/>
        <v>h23mod120</v>
      </c>
      <c r="K53" s="12">
        <v>23</v>
      </c>
      <c r="L53" s="12">
        <v>120</v>
      </c>
      <c r="M53" s="13">
        <f t="shared" si="46"/>
        <v>51539607552</v>
      </c>
      <c r="N53" s="33" t="str">
        <f t="shared" si="47"/>
        <v xml:space="preserve">./polymult 429496729.6 4096 16384 4009464 h23mod120PART1. /tmp/Class_Number_Tabulation/h23mod120 1 0 1 1 3 2 0 2 2 15 1 0 2 1 3 1 1 2 8 15 1 0 2 1 3 1 1 2 7 15 1 0 2 2 3 1 3 2 13 15 1 0 2 2 3 1 3 2 12 15 1 0 6 1 1 1 0 2 3 15 1 0 6 0 1 </v>
      </c>
      <c r="O53" s="34" t="str">
        <f t="shared" si="48"/>
        <v xml:space="preserve">./polymult 429496729.6 4096 16384 4009464 h23mod120PART2. /tmp/Class_Number_Tabulation/h23mod120 1 0 3 1 1 2 1 2 2 15 1 0 6 1 1 2 2 2 8 15 1 0 6 1 1 1 1 2 7 15 1 0 6 0 1 1 3 2 13 15 1 0 6 0 1 </v>
      </c>
      <c r="P53" s="79" t="str">
        <f t="shared" si="49"/>
        <v>./polyadd /tmp/Class_Number_Tabulation 23 120</v>
      </c>
      <c r="Q53" s="79" t="str">
        <f t="shared" si="44"/>
        <v>time(mpirun51539607552  23 120 h23mod120/h23mod120. /tmp/Class_Number_Tabulation)2&gt;&gt;clgrp_h23mod120_to_51539607552_time</v>
      </c>
      <c r="R53" s="15">
        <f t="shared" si="50"/>
        <v>1.2500000000000001E-2</v>
      </c>
      <c r="S53" s="15"/>
      <c r="T53" s="1"/>
      <c r="U53" s="16">
        <f t="shared" si="51"/>
        <v>429496729.60000002</v>
      </c>
      <c r="V53">
        <f xml:space="preserve"> POWER(2,14)</f>
        <v>16384</v>
      </c>
      <c r="W53">
        <f t="shared" si="52"/>
        <v>4009464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1" hidden="1">
      <c r="I54" s="1"/>
      <c r="J54" s="1"/>
      <c r="K54" s="1"/>
      <c r="L54" s="1"/>
      <c r="M54" s="22"/>
      <c r="N54" s="1"/>
      <c r="O54" s="1"/>
      <c r="P54" s="1"/>
      <c r="Q54" s="79" t="str">
        <f t="shared" si="44"/>
        <v>time(mpirun    /. /tmp/Class_Number_Tabulation)2&gt;&gt;clgrp__to__time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1" ht="28.5" hidden="1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44"/>
        <v>time(mpirun|Δ|  [a] |Δ| [m] Modulus [Folder]/[Folder]. /tmp/Class_Number_Tabulation)2&gt;&gt;clgrp_[Folder]_to_|Δ|_time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1"/>
    </row>
    <row r="56" spans="9:61" hidden="1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44"/>
        <v>time(mpirun    /. /tmp/Class_Number_Tabulation)2&gt;&gt;clgrp__to__time</v>
      </c>
      <c r="R56" s="77" t="s">
        <v>16</v>
      </c>
      <c r="S56" s="77"/>
      <c r="T56" s="1"/>
      <c r="U56" s="8" t="s">
        <v>72</v>
      </c>
      <c r="V56" s="78" t="s">
        <v>18</v>
      </c>
      <c r="W56" s="78" t="s">
        <v>19</v>
      </c>
      <c r="X56" s="78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1"/>
    </row>
    <row r="57" spans="9:61" hidden="1">
      <c r="I57" s="1"/>
      <c r="J57" s="11" t="str">
        <f t="shared" ref="J57:J62" si="53" xml:space="preserve"> "h" &amp;K57 &amp; "mod" &amp;L57</f>
        <v>h47mod120</v>
      </c>
      <c r="K57" s="12">
        <v>47</v>
      </c>
      <c r="L57" s="12">
        <v>120</v>
      </c>
      <c r="M57" s="13">
        <f t="shared" ref="M57:M62" si="54" xml:space="preserve"> A4</f>
        <v>50331648</v>
      </c>
      <c r="N57" s="33" t="str">
        <f t="shared" ref="N57:N62" si="55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419430.4 128 2 80315 h47mod120PART1. /tmp/Class_Number_Tabulation/h47mod120 1 0 1 1 3 2 1 2 4 15 1 0 2 1 3 2 3 2 14 15 1 0 2 1 3 2 0 2 1 15 1 0 2 2 3 2 2 2 11 15 1 0 2 2 3 2 1 2 6 15 1 0 6 1 1 1 1 2 9 15 1 0 6 0 1</v>
      </c>
      <c r="O57" s="34" t="str">
        <f t="shared" ref="O57:O62" si="56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419430.4 128 2 80315 h47mod120PART2. /tmp/Class_Number_Tabulation/h47mod120 1 0 3 1 1 4 1 2 4 15 1 0 6 1 1 4 4 2 14 15 1 0 6 1 1 2 0 2 1 15 1 0 6 1 1 2 2 2 11 15 1 0 6 0 1</v>
      </c>
      <c r="P57" s="79" t="str">
        <f t="shared" ref="P57:P62" si="57" xml:space="preserve"> "./polyadd " &amp; D12 &amp; " " &amp;K57&amp; " " &amp;L57</f>
        <v>./polyadd /tmp/Class_Number_Tabulation 47 120</v>
      </c>
      <c r="Q57" s="79" t="str">
        <f t="shared" si="44"/>
        <v>time(mpirun50331648  47 120 h47mod120/h47mod120. /tmp/Class_Number_Tabulation)2&gt;&gt;clgrp_h47mod120_to_50331648_time</v>
      </c>
      <c r="R57" s="15">
        <f t="shared" ref="R57:R62" si="58" xml:space="preserve"> (U57 / (F12*V57))/512</f>
        <v>3.2</v>
      </c>
      <c r="S57" s="15"/>
      <c r="T57" s="1"/>
      <c r="U57" s="16">
        <f t="shared" ref="U57:U62" si="59" xml:space="preserve"> M57 / 120</f>
        <v>419430.40000000002</v>
      </c>
      <c r="V57">
        <f xml:space="preserve"> POWER(2,1)</f>
        <v>2</v>
      </c>
      <c r="W57">
        <f t="shared" ref="W57:W62" si="60" xml:space="preserve"> FLOOR(((F4)*(1/PI())*(SQRT(M57))*(($G$7*LN(M57))+($H$7))),1)</f>
        <v>80315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1" hidden="1">
      <c r="I58" s="1"/>
      <c r="J58" s="11" t="str">
        <f t="shared" si="53"/>
        <v>h47mod120</v>
      </c>
      <c r="K58" s="12">
        <v>47</v>
      </c>
      <c r="L58" s="12">
        <v>120</v>
      </c>
      <c r="M58" s="13">
        <f t="shared" si="54"/>
        <v>201326592</v>
      </c>
      <c r="N58" s="33" t="str">
        <f t="shared" si="55"/>
        <v>./polymult 1677721.6 256 4 178000 h47mod120PART1. /tmp/Class_Number_Tabulation/h47mod120 1 0 1 1 3 2 1 2 4 15 1 0 2 1 3 2 3 2 14 15 1 0 2 1 3 2 0 2 1 15 1 0 2 2 3 2 2 2 11 15 1 0 2 2 3 2 1 2 6 15 1 0 6 1 1 1 1 2 9 15 1 0 6 0 1</v>
      </c>
      <c r="O58" s="34" t="str">
        <f t="shared" si="56"/>
        <v>./polymult 1677721.6 256 4 178000 h47mod120PART2. /tmp/Class_Number_Tabulation/h47mod120 1 0 3 1 1 4 1 2 4 15 1 0 6 1 1 4 4 2 14 15 1 0 6 1 1 2 0 2 1 15 1 0 6 1 1 2 2 2 11 15 1 0 6 0 1</v>
      </c>
      <c r="P58" s="79" t="str">
        <f t="shared" si="57"/>
        <v>./polyadd /tmp/Class_Number_Tabulation 47 120</v>
      </c>
      <c r="Q58" s="79" t="str">
        <f t="shared" si="44"/>
        <v>time(mpirun201326592  47 120 h47mod120/h47mod120. /tmp/Class_Number_Tabulation)2&gt;&gt;clgrp_h47mod120_to_201326592_time</v>
      </c>
      <c r="R58" s="15">
        <f t="shared" si="58"/>
        <v>3.2</v>
      </c>
      <c r="S58" s="15"/>
      <c r="T58" s="1"/>
      <c r="U58" s="16">
        <f t="shared" si="59"/>
        <v>1677721.6000000001</v>
      </c>
      <c r="V58">
        <f xml:space="preserve"> POWER(2,2)</f>
        <v>4</v>
      </c>
      <c r="W58">
        <f t="shared" si="60"/>
        <v>178000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1" hidden="1">
      <c r="I59" s="1"/>
      <c r="J59" s="11" t="str">
        <f t="shared" si="53"/>
        <v>h47mod120</v>
      </c>
      <c r="K59" s="12">
        <v>47</v>
      </c>
      <c r="L59" s="12">
        <v>120</v>
      </c>
      <c r="M59" s="13">
        <f t="shared" si="54"/>
        <v>805306368</v>
      </c>
      <c r="N59" s="33" t="str">
        <f t="shared" si="55"/>
        <v>./polymult 6710886.4 512 4 389776 h47mod120PART1. /tmp/Class_Number_Tabulation/h47mod120 1 0 1 1 3 2 1 2 4 15 1 0 2 1 3 2 3 2 14 15 1 0 2 1 3 2 0 2 1 15 1 0 2 2 3 2 2 2 11 15 1 0 2 2 3 2 1 2 6 15 1 0 6 1 1 1 1 2 9 15 1 0 6 0 1</v>
      </c>
      <c r="O59" s="34" t="str">
        <f t="shared" si="56"/>
        <v>./polymult 6710886.4 512 4 389776 h47mod120PART2. /tmp/Class_Number_Tabulation/h47mod120 1 0 3 1 1 4 1 2 4 15 1 0 6 1 1 4 4 2 14 15 1 0 6 1 1 2 0 2 1 15 1 0 6 1 1 2 2 2 11 15 1 0 6 0 1</v>
      </c>
      <c r="P59" s="79" t="str">
        <f t="shared" si="57"/>
        <v>./polyadd /tmp/Class_Number_Tabulation 47 120</v>
      </c>
      <c r="Q59" s="79" t="str">
        <f t="shared" si="44"/>
        <v>time(mpirun805306368  47 120 h47mod120/h47mod120. /tmp/Class_Number_Tabulation)2&gt;&gt;clgrp_h47mod120_to_805306368_time</v>
      </c>
      <c r="R59" s="15">
        <f t="shared" si="58"/>
        <v>6.4</v>
      </c>
      <c r="S59" s="15"/>
      <c r="T59" s="1"/>
      <c r="U59" s="16">
        <f t="shared" si="59"/>
        <v>6710886.4000000004</v>
      </c>
      <c r="V59">
        <f xml:space="preserve"> POWER(2,2)</f>
        <v>4</v>
      </c>
      <c r="W59">
        <f t="shared" si="60"/>
        <v>389776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1" hidden="1">
      <c r="I60" s="1"/>
      <c r="J60" s="11" t="str">
        <f t="shared" si="53"/>
        <v>h47mod120</v>
      </c>
      <c r="K60" s="12">
        <v>47</v>
      </c>
      <c r="L60" s="12">
        <v>120</v>
      </c>
      <c r="M60" s="13">
        <f t="shared" si="54"/>
        <v>3221225472</v>
      </c>
      <c r="N60" s="33" t="str">
        <f t="shared" si="55"/>
        <v>./polymult 26843545.6 1024 8 853154 h47mod120PART1. /tmp/Class_Number_Tabulation/h47mod120 1 0 1 1 3 2 1 2 4 15 1 0 2 1 3 2 3 2 14 15 1 0 2 1 3 2 0 2 1 15 1 0 2 2 3 2 2 2 11 15 1 0 2 2 3 2 1 2 6 15 1 0 6 1 1 1 1 2 9 15 1 0 6 0 1</v>
      </c>
      <c r="O60" s="34" t="str">
        <f t="shared" si="56"/>
        <v>./polymult 26843545.6 1024 8 853154 h47mod120PART2. /tmp/Class_Number_Tabulation/h47mod120 1 0 3 1 1 4 1 2 4 15 1 0 6 1 1 4 4 2 14 15 1 0 6 1 1 2 0 2 1 15 1 0 6 1 1 2 2 2 11 15 1 0 6 0 1</v>
      </c>
      <c r="P60" s="79" t="str">
        <f t="shared" si="57"/>
        <v>./polyadd /tmp/Class_Number_Tabulation 47 120</v>
      </c>
      <c r="Q60" s="79" t="str">
        <f t="shared" si="44"/>
        <v>time(mpirun3221225472  47 120 h47mod120/h47mod120. /tmp/Class_Number_Tabulation)2&gt;&gt;clgrp_h47mod120_to_3221225472_time</v>
      </c>
      <c r="R60" s="15">
        <f t="shared" si="58"/>
        <v>6.4</v>
      </c>
      <c r="S60" s="15"/>
      <c r="T60" s="1"/>
      <c r="U60" s="16">
        <f t="shared" si="59"/>
        <v>26843545.600000001</v>
      </c>
      <c r="V60">
        <f xml:space="preserve"> POWER(2,3)</f>
        <v>8</v>
      </c>
      <c r="W60">
        <f t="shared" si="60"/>
        <v>853154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1" hidden="1">
      <c r="I61" s="1"/>
      <c r="J61" s="11" t="str">
        <f t="shared" si="53"/>
        <v>h47mod120</v>
      </c>
      <c r="K61" s="12">
        <v>47</v>
      </c>
      <c r="L61" s="12">
        <v>120</v>
      </c>
      <c r="M61" s="13">
        <f t="shared" si="54"/>
        <v>12884901888</v>
      </c>
      <c r="N61" s="33" t="str">
        <f t="shared" si="55"/>
        <v>./polymult 107374182.4 2048 16 1868048 h47mod120PART1. /tmp/Class_Number_Tabulation/h47mod120 1 0 1 1 3 2 1 2 4 15 1 0 2 1 3 2 3 2 14 15 1 0 2 1 3 2 0 2 1 15 1 0 2 2 3 2 2 2 11 15 1 0 2 2 3 2 1 2 6 15 1 0 6 1 1 1 1 2 9 15 1 0 6 0 1</v>
      </c>
      <c r="O61" s="34" t="str">
        <f t="shared" si="56"/>
        <v>./polymult 107374182.4 2048 16 1868048 h47mod120PART2. /tmp/Class_Number_Tabulation/h47mod120 1 0 3 1 1 4 1 2 4 15 1 0 6 1 1 4 4 2 14 15 1 0 6 1 1 2 0 2 1 15 1 0 6 1 1 2 2 2 11 15 1 0 6 0 1</v>
      </c>
      <c r="P61" s="79" t="str">
        <f t="shared" si="57"/>
        <v>./polyadd /tmp/Class_Number_Tabulation 47 120</v>
      </c>
      <c r="Q61" s="79" t="str">
        <f t="shared" si="44"/>
        <v>time(mpirun12884901888  47 120 h47mod120/h47mod120. /tmp/Class_Number_Tabulation)2&gt;&gt;clgrp_h47mod120_to_12884901888_time</v>
      </c>
      <c r="R61" s="15">
        <f t="shared" si="58"/>
        <v>6.4</v>
      </c>
      <c r="S61" s="15"/>
      <c r="T61" s="1"/>
      <c r="U61" s="16">
        <f t="shared" si="59"/>
        <v>107374182.40000001</v>
      </c>
      <c r="V61">
        <f xml:space="preserve"> POWER(2,4)</f>
        <v>16</v>
      </c>
      <c r="W61">
        <f t="shared" si="60"/>
        <v>1868048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1" hidden="1">
      <c r="I62" s="1"/>
      <c r="J62" s="11" t="str">
        <f t="shared" si="53"/>
        <v>h47mod120</v>
      </c>
      <c r="K62" s="12">
        <v>47</v>
      </c>
      <c r="L62" s="12">
        <v>120</v>
      </c>
      <c r="M62" s="13">
        <f t="shared" si="54"/>
        <v>51539607552</v>
      </c>
      <c r="N62" s="33" t="str">
        <f t="shared" si="55"/>
        <v>./polymult 429496729.6 4096 16384 4009464 h47mod120PART1. /tmp/Class_Number_Tabulation/h47mod120 1 0 1 1 3 2 1 2 4 15 1 0 2 1 3 2 3 2 14 15 1 0 2 1 3 2 0 2 1 15 1 0 2 2 3 2 2 2 11 15 1 0 2 2 3 2 1 2 6 15 1 0 6 1 1 1 1 2 9 15 1 0 6 0 1</v>
      </c>
      <c r="O62" s="34" t="str">
        <f t="shared" si="56"/>
        <v>./polymult 429496729.6 4096 16384 4009464 h47mod120PART2. /tmp/Class_Number_Tabulation/h47mod120 1 0 3 1 1 4 1 2 4 15 1 0 6 1 1 4 4 2 14 15 1 0 6 1 1 2 0 2 1 15 1 0 6 1 1 2 2 2 11 15 1 0 6 0 1</v>
      </c>
      <c r="P62" s="79" t="str">
        <f t="shared" si="57"/>
        <v>./polyadd /tmp/Class_Number_Tabulation 47 120</v>
      </c>
      <c r="Q62" s="79" t="str">
        <f t="shared" si="44"/>
        <v>time(mpirun51539607552  47 120 h47mod120/h47mod120. /tmp/Class_Number_Tabulation)2&gt;&gt;clgrp_h47mod120_to_51539607552_time</v>
      </c>
      <c r="R62" s="15">
        <f t="shared" si="58"/>
        <v>1.2500000000000001E-2</v>
      </c>
      <c r="S62" s="15"/>
      <c r="T62" s="1"/>
      <c r="U62" s="16">
        <f t="shared" si="59"/>
        <v>429496729.60000002</v>
      </c>
      <c r="V62">
        <f xml:space="preserve"> POWER(2,14)</f>
        <v>16384</v>
      </c>
      <c r="W62">
        <f t="shared" si="60"/>
        <v>4009464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1" hidden="1">
      <c r="I63" s="1"/>
      <c r="J63" s="1"/>
      <c r="K63" s="1"/>
      <c r="L63" s="1"/>
      <c r="M63" s="22"/>
      <c r="N63" s="1"/>
      <c r="O63" s="1"/>
      <c r="P63" s="1"/>
      <c r="Q63" s="79" t="str">
        <f t="shared" si="44"/>
        <v>time(mpirun    /. /tmp/Class_Number_Tabulation)2&gt;&gt;clgrp__to__time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1" ht="28.5" hidden="1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44"/>
        <v>time(mpirun|Δ|  [a] |Δ| [m] Modulus [Folder]/[Folder]. /tmp/Class_Number_Tabulation)2&gt;&gt;clgrp_[Folder]_to_|Δ|_time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1"/>
    </row>
    <row r="65" spans="9:61" hidden="1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44"/>
        <v>time(mpirun    /. /tmp/Class_Number_Tabulation)2&gt;&gt;clgrp__to__time</v>
      </c>
      <c r="R65" s="77" t="s">
        <v>16</v>
      </c>
      <c r="S65" s="77"/>
      <c r="T65" s="1"/>
      <c r="U65" s="8" t="s">
        <v>72</v>
      </c>
      <c r="V65" s="78" t="s">
        <v>18</v>
      </c>
      <c r="W65" s="78" t="s">
        <v>19</v>
      </c>
      <c r="X65" s="78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1"/>
    </row>
    <row r="66" spans="9:61" hidden="1">
      <c r="I66" s="1"/>
      <c r="J66" s="11" t="str">
        <f t="shared" ref="J66:J71" si="61" xml:space="preserve"> "h" &amp;K66 &amp; "mod" &amp;L66</f>
        <v>h95mod120</v>
      </c>
      <c r="K66" s="12">
        <v>95</v>
      </c>
      <c r="L66" s="12">
        <v>120</v>
      </c>
      <c r="M66" s="13">
        <f t="shared" ref="M66:M71" si="62" xml:space="preserve"> A4</f>
        <v>50331648</v>
      </c>
      <c r="N66" s="33" t="str">
        <f t="shared" ref="N66:N71" si="63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419430.4 128 2 80315 h95mod120PART1. /tmp/Class_Number_Tabulation/h95mod120 2 0 1 1 3 2 1 2 10 15 1 0 2 1 3 2 0 2 5 15 1 0 2 2 3 1 0 30 0 1 1 0 6 1 1 1 3 30 1 1 1 0 6 0 1</v>
      </c>
      <c r="O66" s="34" t="str">
        <f t="shared" ref="O66:O71" si="64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419430.4 128 2 80315 h95mod120PART2. /tmp/Class_Number_Tabulation/h95mod120 1 0 3 1 1 2 0 2 5 15 1 0 6 0 1 4 2 2 10 15 1 0 6 1 1</v>
      </c>
      <c r="P66" s="79" t="str">
        <f t="shared" ref="P66:P71" si="65" xml:space="preserve"> "./polyadd " &amp; D12 &amp; " " &amp;K66&amp; " " &amp;L66</f>
        <v>./polyadd /tmp/Class_Number_Tabulation 95 120</v>
      </c>
      <c r="Q66" s="79" t="str">
        <f t="shared" si="44"/>
        <v>time(mpirun50331648  95 120 h95mod120/h95mod120. /tmp/Class_Number_Tabulation)2&gt;&gt;clgrp_h95mod120_to_50331648_time</v>
      </c>
      <c r="R66" s="15">
        <f t="shared" ref="R66:R71" si="66" xml:space="preserve"> (U66 / (F12*V66))/512</f>
        <v>3.2</v>
      </c>
      <c r="S66" s="15"/>
      <c r="T66" s="1"/>
      <c r="U66" s="16">
        <f xml:space="preserve"> M66 / 120</f>
        <v>419430.40000000002</v>
      </c>
      <c r="V66">
        <f xml:space="preserve"> POWER(2,1)</f>
        <v>2</v>
      </c>
      <c r="W66">
        <f t="shared" ref="W66:W71" si="67" xml:space="preserve"> FLOOR(((F4)*(1/PI())*(SQRT(M66))*(($G$7*LN(M66))+($H$7))),1)</f>
        <v>80315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1" hidden="1">
      <c r="I67" s="1"/>
      <c r="J67" s="11" t="str">
        <f t="shared" si="61"/>
        <v>h95mod120</v>
      </c>
      <c r="K67" s="12">
        <v>95</v>
      </c>
      <c r="L67" s="12">
        <v>120</v>
      </c>
      <c r="M67" s="13">
        <f t="shared" si="62"/>
        <v>201326592</v>
      </c>
      <c r="N67" s="33" t="str">
        <f t="shared" si="63"/>
        <v>./polymult 1677721.6 256 4 178000 h95mod120PART1. /tmp/Class_Number_Tabulation/h95mod120 2 0 1 1 3 2 1 2 10 15 1 0 2 1 3 2 0 2 5 15 1 0 2 2 3 1 0 30 0 1 1 0 6 1 1 1 3 30 1 1 1 0 6 0 1</v>
      </c>
      <c r="O67" s="34" t="str">
        <f t="shared" si="64"/>
        <v>./polymult 1677721.6 256 4 178000 h95mod120PART2. /tmp/Class_Number_Tabulation/h95mod120 1 0 3 1 1 2 0 2 5 15 1 0 6 0 1 4 2 2 10 15 1 0 6 1 1</v>
      </c>
      <c r="P67" s="79" t="str">
        <f t="shared" si="65"/>
        <v>./polyadd /tmp/Class_Number_Tabulation 95 120</v>
      </c>
      <c r="Q67" s="79" t="str">
        <f t="shared" si="44"/>
        <v>time(mpirun201326592  95 120 h95mod120/h95mod120. /tmp/Class_Number_Tabulation)2&gt;&gt;clgrp_h95mod120_to_201326592_time</v>
      </c>
      <c r="R67" s="15">
        <f t="shared" si="66"/>
        <v>3.2</v>
      </c>
      <c r="S67" s="15"/>
      <c r="T67" s="1"/>
      <c r="U67" s="16">
        <f xml:space="preserve"> M67 / 120</f>
        <v>1677721.6000000001</v>
      </c>
      <c r="V67">
        <f xml:space="preserve"> POWER(2,2)</f>
        <v>4</v>
      </c>
      <c r="W67">
        <f t="shared" si="67"/>
        <v>178000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</row>
    <row r="68" spans="9:61" hidden="1">
      <c r="I68" s="1"/>
      <c r="J68" s="11" t="str">
        <f t="shared" si="61"/>
        <v>h95mod120</v>
      </c>
      <c r="K68" s="12">
        <v>95</v>
      </c>
      <c r="L68" s="12">
        <v>120</v>
      </c>
      <c r="M68" s="13">
        <f t="shared" si="62"/>
        <v>805306368</v>
      </c>
      <c r="N68" s="33" t="str">
        <f t="shared" si="63"/>
        <v>./polymult 6710886.4 512 4 389776 h95mod120PART1. /tmp/Class_Number_Tabulation/h95mod120 2 0 1 1 3 2 1 2 10 15 1 0 2 1 3 2 0 2 5 15 1 0 2 2 3 1 0 30 0 1 1 0 6 1 1 1 3 30 1 1 1 0 6 0 1</v>
      </c>
      <c r="O68" s="34" t="str">
        <f t="shared" si="64"/>
        <v>./polymult 6710886.4 512 4 389776 h95mod120PART2. /tmp/Class_Number_Tabulation/h95mod120 1 0 3 1 1 2 0 2 5 15 1 0 6 0 1 4 2 2 10 15 1 0 6 1 1</v>
      </c>
      <c r="P68" s="79" t="str">
        <f t="shared" si="65"/>
        <v>./polyadd /tmp/Class_Number_Tabulation 95 120</v>
      </c>
      <c r="Q68" s="79" t="str">
        <f t="shared" si="44"/>
        <v>time(mpirun805306368  95 120 h95mod120/h95mod120. /tmp/Class_Number_Tabulation)2&gt;&gt;clgrp_h95mod120_to_805306368_time</v>
      </c>
      <c r="R68" s="15">
        <f t="shared" si="66"/>
        <v>6.4</v>
      </c>
      <c r="S68" s="15"/>
      <c r="T68" s="1"/>
      <c r="U68" s="16">
        <f t="shared" ref="U68:U71" si="68" xml:space="preserve"> M68 / 120</f>
        <v>6710886.4000000004</v>
      </c>
      <c r="V68">
        <f xml:space="preserve"> POWER(2,2)</f>
        <v>4</v>
      </c>
      <c r="W68">
        <f t="shared" si="67"/>
        <v>389776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1" hidden="1">
      <c r="I69" s="1"/>
      <c r="J69" s="11" t="str">
        <f t="shared" si="61"/>
        <v>h95mod120</v>
      </c>
      <c r="K69" s="12">
        <v>95</v>
      </c>
      <c r="L69" s="12">
        <v>120</v>
      </c>
      <c r="M69" s="13">
        <f t="shared" si="62"/>
        <v>3221225472</v>
      </c>
      <c r="N69" s="33" t="str">
        <f t="shared" si="63"/>
        <v>./polymult 26843545.6 1024 8 853154 h95mod120PART1. /tmp/Class_Number_Tabulation/h95mod120 2 0 1 1 3 2 1 2 10 15 1 0 2 1 3 2 0 2 5 15 1 0 2 2 3 1 0 30 0 1 1 0 6 1 1 1 3 30 1 1 1 0 6 0 1</v>
      </c>
      <c r="O69" s="34" t="str">
        <f t="shared" si="64"/>
        <v>./polymult 26843545.6 1024 8 853154 h95mod120PART2. /tmp/Class_Number_Tabulation/h95mod120 1 0 3 1 1 2 0 2 5 15 1 0 6 0 1 4 2 2 10 15 1 0 6 1 1</v>
      </c>
      <c r="P69" s="79" t="str">
        <f t="shared" si="65"/>
        <v>./polyadd /tmp/Class_Number_Tabulation 95 120</v>
      </c>
      <c r="Q69" s="79" t="str">
        <f t="shared" si="44"/>
        <v>time(mpirun3221225472  95 120 h95mod120/h95mod120. /tmp/Class_Number_Tabulation)2&gt;&gt;clgrp_h95mod120_to_3221225472_time</v>
      </c>
      <c r="R69" s="15">
        <f t="shared" si="66"/>
        <v>6.4</v>
      </c>
      <c r="S69" s="15"/>
      <c r="T69" s="1"/>
      <c r="U69" s="16">
        <f t="shared" si="68"/>
        <v>26843545.600000001</v>
      </c>
      <c r="V69">
        <f xml:space="preserve"> POWER(2,3)</f>
        <v>8</v>
      </c>
      <c r="W69">
        <f t="shared" si="67"/>
        <v>853154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1" hidden="1">
      <c r="I70" s="1"/>
      <c r="J70" s="11" t="str">
        <f t="shared" si="61"/>
        <v>h95mod120</v>
      </c>
      <c r="K70" s="12">
        <v>95</v>
      </c>
      <c r="L70" s="12">
        <v>120</v>
      </c>
      <c r="M70" s="13">
        <f t="shared" si="62"/>
        <v>12884901888</v>
      </c>
      <c r="N70" s="33" t="str">
        <f t="shared" si="63"/>
        <v>./polymult 107374182.4 2048 16 1868048 h95mod120PART1. /tmp/Class_Number_Tabulation/h95mod120 2 0 1 1 3 2 1 2 10 15 1 0 2 1 3 2 0 2 5 15 1 0 2 2 3 1 0 30 0 1 1 0 6 1 1 1 3 30 1 1 1 0 6 0 1</v>
      </c>
      <c r="O70" s="34" t="str">
        <f t="shared" si="64"/>
        <v>./polymult 107374182.4 2048 16 1868048 h95mod120PART2. /tmp/Class_Number_Tabulation/h95mod120 1 0 3 1 1 2 0 2 5 15 1 0 6 0 1 4 2 2 10 15 1 0 6 1 1</v>
      </c>
      <c r="P70" s="79" t="str">
        <f t="shared" si="65"/>
        <v>./polyadd /tmp/Class_Number_Tabulation 95 120</v>
      </c>
      <c r="Q70" s="79" t="str">
        <f t="shared" si="44"/>
        <v>time(mpirun12884901888  95 120 h95mod120/h95mod120. /tmp/Class_Number_Tabulation)2&gt;&gt;clgrp_h95mod120_to_12884901888_time</v>
      </c>
      <c r="R70" s="15">
        <f t="shared" si="66"/>
        <v>6.4</v>
      </c>
      <c r="S70" s="15"/>
      <c r="T70" s="1"/>
      <c r="U70" s="16">
        <f t="shared" si="68"/>
        <v>107374182.40000001</v>
      </c>
      <c r="V70">
        <f xml:space="preserve"> POWER(2,4)</f>
        <v>16</v>
      </c>
      <c r="W70">
        <f t="shared" si="67"/>
        <v>1868048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1" hidden="1">
      <c r="I71" s="1"/>
      <c r="J71" s="11" t="str">
        <f t="shared" si="61"/>
        <v>h95mod120</v>
      </c>
      <c r="K71" s="12">
        <v>95</v>
      </c>
      <c r="L71" s="12">
        <v>120</v>
      </c>
      <c r="M71" s="13">
        <f t="shared" si="62"/>
        <v>51539607552</v>
      </c>
      <c r="N71" s="33" t="str">
        <f t="shared" si="63"/>
        <v>./polymult 429496729.6 4096 16384 4009464 h95mod120PART1. /tmp/Class_Number_Tabulation/h95mod120 2 0 1 1 3 2 1 2 10 15 1 0 2 1 3 2 0 2 5 15 1 0 2 2 3 1 0 30 0 1 1 0 6 1 1 1 3 30 1 1 1 0 6 0 1</v>
      </c>
      <c r="O71" s="34" t="str">
        <f t="shared" si="64"/>
        <v>./polymult 429496729.6 4096 16384 4009464 h95mod120PART2. /tmp/Class_Number_Tabulation/h95mod120 1 0 3 1 1 2 0 2 5 15 1 0 6 0 1 4 2 2 10 15 1 0 6 1 1</v>
      </c>
      <c r="P71" s="79" t="str">
        <f t="shared" si="65"/>
        <v>./polyadd /tmp/Class_Number_Tabulation 95 120</v>
      </c>
      <c r="Q71" s="79" t="str">
        <f t="shared" si="44"/>
        <v>time(mpirun51539607552  95 120 h95mod120/h95mod120. /tmp/Class_Number_Tabulation)2&gt;&gt;clgrp_h95mod120_to_51539607552_time</v>
      </c>
      <c r="R71" s="15">
        <f t="shared" si="66"/>
        <v>1.2500000000000001E-2</v>
      </c>
      <c r="S71" s="15"/>
      <c r="T71" s="1"/>
      <c r="U71" s="16">
        <f t="shared" si="68"/>
        <v>429496729.60000002</v>
      </c>
      <c r="V71">
        <f xml:space="preserve"> POWER(2,14)</f>
        <v>16384</v>
      </c>
      <c r="W71">
        <f t="shared" si="67"/>
        <v>4009464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1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1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1" ht="15" customHeight="1">
      <c r="I74" s="1"/>
      <c r="J74" s="89"/>
      <c r="K74" s="90"/>
      <c r="L74" s="90"/>
      <c r="M74" s="91"/>
      <c r="N74" s="6" t="s">
        <v>15</v>
      </c>
      <c r="U74"/>
    </row>
    <row r="75" spans="9:61" ht="15" customHeight="1">
      <c r="I75" s="1"/>
      <c r="J75" s="11" t="str">
        <f t="shared" ref="J75:J80" si="69" xml:space="preserve"> "h" &amp;K75 &amp; "mod" &amp;L75</f>
        <v>h7mod8</v>
      </c>
      <c r="K75" s="12">
        <v>7</v>
      </c>
      <c r="L75" s="12">
        <v>8</v>
      </c>
      <c r="M75" s="13">
        <f t="shared" ref="M75:M80" si="70">A4</f>
        <v>50331648</v>
      </c>
      <c r="N75" s="79" t="str">
        <f t="shared" ref="N75:N78" si="71" xml:space="preserve"> "time(" &amp; "mpirun" &amp; H12 &amp;M75 &amp;" " &amp;F12 &amp;" " &amp;K75 &amp;" " &amp;L75 &amp;" " &amp;"null" &amp;" " &amp;D$12 &amp; ")2&gt;&gt;clgrp_" &amp; J75 &amp;"_to_" &amp; M75 &amp; "_time"</f>
        <v>time(mpirun /home/anthony.kostalvazque/clgrp-1.3_NEW/clgrp 50331648 128 7 8 null /tmp/Class_Number_Tabulation)2&gt;&gt;clgrp_h7mod8_to_50331648_time</v>
      </c>
      <c r="U75"/>
    </row>
    <row r="76" spans="9:61" ht="15" customHeight="1">
      <c r="I76" s="1"/>
      <c r="J76" s="11" t="str">
        <f t="shared" si="69"/>
        <v>h7mod8</v>
      </c>
      <c r="K76" s="12">
        <v>7</v>
      </c>
      <c r="L76" s="12">
        <v>8</v>
      </c>
      <c r="M76" s="13">
        <f t="shared" si="70"/>
        <v>201326592</v>
      </c>
      <c r="N76" s="79" t="str">
        <f t="shared" si="71"/>
        <v>time(mpirun /home/anthony.kostalvazque/clgrp-1.3_NEW/clgrp 201326592 256 7 8 null /tmp/Class_Number_Tabulation)2&gt;&gt;clgrp_h7mod8_to_201326592_time</v>
      </c>
      <c r="U76"/>
    </row>
    <row r="77" spans="9:61" ht="15" customHeight="1">
      <c r="I77" s="1"/>
      <c r="J77" s="11" t="str">
        <f t="shared" si="69"/>
        <v>h7mod8</v>
      </c>
      <c r="K77" s="12">
        <v>7</v>
      </c>
      <c r="L77" s="12">
        <v>8</v>
      </c>
      <c r="M77" s="13">
        <f t="shared" si="70"/>
        <v>805306368</v>
      </c>
      <c r="N77" s="79" t="str">
        <f t="shared" si="71"/>
        <v>time(mpirun /home/anthony.kostalvazque/clgrp-1.3_NEW/clgrp 805306368 512 7 8 null /tmp/Class_Number_Tabulation)2&gt;&gt;clgrp_h7mod8_to_805306368_time</v>
      </c>
      <c r="U77"/>
    </row>
    <row r="78" spans="9:61" ht="15" customHeight="1">
      <c r="I78" s="1"/>
      <c r="J78" s="11" t="str">
        <f t="shared" si="69"/>
        <v>h7mod8</v>
      </c>
      <c r="K78" s="12">
        <v>7</v>
      </c>
      <c r="L78" s="12">
        <v>8</v>
      </c>
      <c r="M78" s="13">
        <f t="shared" si="70"/>
        <v>3221225472</v>
      </c>
      <c r="N78" s="79" t="str">
        <f t="shared" si="71"/>
        <v>time(mpirun /home/anthony.kostalvazque/clgrp-1.3_NEW/clgrp 3221225472 1024 7 8 null /tmp/Class_Number_Tabulation)2&gt;&gt;clgrp_h7mod8_to_3221225472_time</v>
      </c>
      <c r="U78"/>
    </row>
    <row r="79" spans="9:61" ht="15" customHeight="1">
      <c r="I79" s="1"/>
      <c r="J79" s="11" t="str">
        <f t="shared" si="69"/>
        <v>h7mod8</v>
      </c>
      <c r="K79" s="12">
        <v>7</v>
      </c>
      <c r="L79" s="12">
        <v>8</v>
      </c>
      <c r="M79" s="13">
        <f t="shared" si="70"/>
        <v>12884901888</v>
      </c>
      <c r="N79" s="79" t="str">
        <f xml:space="preserve"> "time(" &amp; "mpirun" &amp; H16 &amp;M79 &amp;" " &amp;F16 &amp;" " &amp;K79 &amp;" " &amp;L79 &amp;" " &amp;"null" &amp;" " &amp;D$12 &amp; ")2&gt;&gt;clgrp_" &amp; J79 &amp;"_to_" &amp; M79 &amp; "_time"</f>
        <v>time(mpirun /home/anthony.kostalvazque/clgrp-1.3_NEW/clgrp 12884901888 2048 7 8 null /tmp/Class_Number_Tabulation)2&gt;&gt;clgrp_h7mod8_to_12884901888_time</v>
      </c>
      <c r="U79"/>
    </row>
    <row r="80" spans="9:61" ht="15" customHeight="1">
      <c r="I80" s="1"/>
      <c r="J80" s="11" t="str">
        <f t="shared" si="69"/>
        <v>h7mod8</v>
      </c>
      <c r="K80" s="12">
        <v>7</v>
      </c>
      <c r="L80" s="12">
        <v>8</v>
      </c>
      <c r="M80" s="13">
        <f t="shared" si="70"/>
        <v>51539607552</v>
      </c>
      <c r="N80" s="79" t="str">
        <f xml:space="preserve"> "time(" &amp; "mpirun" &amp; H17 &amp;M80 &amp;" " &amp;F17 &amp;" " &amp;K80 &amp;" " &amp;L80 &amp;" " &amp;"null" &amp;" " &amp;D$12 &amp; ")2&gt;&gt;clgrp_" &amp; J80 &amp;"_to_" &amp; M80 &amp; "_time"</f>
        <v>time(mpirun /home/anthony.kostalvazque/clgrp-1.3_NEW/clgrp 51539607552 4096 7 8 null /tmp/Class_Number_Tabulation)2&gt;&gt;clgrp_h7mod8_to_51539607552_time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 hidden="1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hidden="1" customHeight="1">
      <c r="I83" s="1"/>
      <c r="J83" s="89"/>
      <c r="K83" s="90"/>
      <c r="L83" s="90"/>
      <c r="M83" s="91"/>
      <c r="N83" s="6" t="s">
        <v>15</v>
      </c>
      <c r="U83"/>
    </row>
    <row r="84" spans="9:21" ht="15" hidden="1" customHeight="1">
      <c r="I84" s="1"/>
      <c r="J84" s="11" t="str">
        <f t="shared" ref="J84:J89" si="72" xml:space="preserve"> "h" &amp;K84 &amp; "mod" &amp;L84</f>
        <v>h71mod120</v>
      </c>
      <c r="K84" s="12">
        <v>71</v>
      </c>
      <c r="L84" s="12">
        <v>120</v>
      </c>
      <c r="M84" s="13">
        <f t="shared" ref="M84:M89" si="73">A4</f>
        <v>50331648</v>
      </c>
      <c r="N84" s="79" t="str">
        <f t="shared" ref="N84:N89" si="74" xml:space="preserve"> "mpirun -np " &amp; E12 &amp; " ./clgrp " &amp;M84 &amp;" " &amp;F12 &amp;" " &amp;K84 &amp;" " &amp;L84 &amp;" " &amp;"null" &amp;" " &amp;D$12</f>
        <v>mpirun -np 80 ./clgrp 50331648 128 71 120 null /tmp/Class_Number_Tabulation</v>
      </c>
      <c r="U84"/>
    </row>
    <row r="85" spans="9:21" ht="15" hidden="1" customHeight="1">
      <c r="I85" s="1"/>
      <c r="J85" s="11" t="str">
        <f t="shared" si="72"/>
        <v>h71mod120</v>
      </c>
      <c r="K85" s="12">
        <v>71</v>
      </c>
      <c r="L85" s="12">
        <v>120</v>
      </c>
      <c r="M85" s="13">
        <f t="shared" si="73"/>
        <v>201326592</v>
      </c>
      <c r="N85" s="79" t="str">
        <f t="shared" si="74"/>
        <v>mpirun -np 80 ./clgrp 201326592 256 71 120 null /tmp/Class_Number_Tabulation</v>
      </c>
      <c r="U85"/>
    </row>
    <row r="86" spans="9:21" ht="15" hidden="1" customHeight="1">
      <c r="I86" s="1"/>
      <c r="J86" s="11" t="str">
        <f t="shared" si="72"/>
        <v>h71mod120</v>
      </c>
      <c r="K86" s="12">
        <v>71</v>
      </c>
      <c r="L86" s="12">
        <v>120</v>
      </c>
      <c r="M86" s="13">
        <f t="shared" si="73"/>
        <v>805306368</v>
      </c>
      <c r="N86" s="79" t="str">
        <f t="shared" si="74"/>
        <v>mpirun -np 80 ./clgrp 805306368 512 71 120 null /tmp/Class_Number_Tabulation</v>
      </c>
      <c r="U86"/>
    </row>
    <row r="87" spans="9:21" ht="15" hidden="1" customHeight="1">
      <c r="I87" s="1"/>
      <c r="J87" s="11" t="str">
        <f t="shared" si="72"/>
        <v>h71mod120</v>
      </c>
      <c r="K87" s="12">
        <v>71</v>
      </c>
      <c r="L87" s="12">
        <v>120</v>
      </c>
      <c r="M87" s="13">
        <f t="shared" si="73"/>
        <v>3221225472</v>
      </c>
      <c r="N87" s="79" t="str">
        <f t="shared" si="74"/>
        <v>mpirun -np 80 ./clgrp 3221225472 1024 71 120 null /tmp/Class_Number_Tabulation</v>
      </c>
      <c r="U87"/>
    </row>
    <row r="88" spans="9:21" ht="15" hidden="1" customHeight="1">
      <c r="I88" s="1"/>
      <c r="J88" s="11" t="str">
        <f t="shared" si="72"/>
        <v>h71mod120</v>
      </c>
      <c r="K88" s="12">
        <v>71</v>
      </c>
      <c r="L88" s="12">
        <v>120</v>
      </c>
      <c r="M88" s="13">
        <f t="shared" si="73"/>
        <v>12884901888</v>
      </c>
      <c r="N88" s="79" t="str">
        <f t="shared" si="74"/>
        <v>mpirun -np 80 ./clgrp 12884901888 2048 71 120 null /tmp/Class_Number_Tabulation</v>
      </c>
      <c r="U88"/>
    </row>
    <row r="89" spans="9:21" ht="15" hidden="1" customHeight="1">
      <c r="I89" s="1"/>
      <c r="J89" s="11" t="str">
        <f t="shared" si="72"/>
        <v>h71mod120</v>
      </c>
      <c r="K89" s="12">
        <v>71</v>
      </c>
      <c r="L89" s="12">
        <v>120</v>
      </c>
      <c r="M89" s="13">
        <f t="shared" si="73"/>
        <v>51539607552</v>
      </c>
      <c r="N89" s="79" t="str">
        <f t="shared" si="74"/>
        <v>mpirun -np 80 ./clgrp 51539607552 4096 71 120 null /tmp/Class_Number_Tabulation</v>
      </c>
      <c r="U89"/>
    </row>
    <row r="90" spans="9:21" ht="15" hidden="1" customHeight="1">
      <c r="I90" s="1"/>
      <c r="J90" s="1"/>
      <c r="K90" s="1"/>
      <c r="L90" s="1"/>
      <c r="M90" s="22"/>
      <c r="N90" s="1"/>
      <c r="U90"/>
    </row>
    <row r="91" spans="9:21" ht="28.5" hidden="1">
      <c r="I91" s="1"/>
      <c r="J91" s="81" t="s">
        <v>1</v>
      </c>
      <c r="K91" s="81" t="s">
        <v>2</v>
      </c>
      <c r="L91" s="81" t="s">
        <v>3</v>
      </c>
      <c r="M91" s="92" t="s">
        <v>4</v>
      </c>
      <c r="N91" s="2" t="s">
        <v>6</v>
      </c>
    </row>
    <row r="92" spans="9:21" ht="15" hidden="1" customHeight="1">
      <c r="I92" s="1"/>
      <c r="J92" s="82"/>
      <c r="K92" s="83"/>
      <c r="L92" s="83"/>
      <c r="M92" s="93"/>
      <c r="N92" s="6" t="s">
        <v>15</v>
      </c>
    </row>
    <row r="93" spans="9:21" ht="19.5" hidden="1" customHeight="1">
      <c r="I93" s="1"/>
      <c r="J93" s="11" t="str">
        <f t="shared" ref="J93:J98" si="75" xml:space="preserve"> "h" &amp;K93 &amp; "mod" &amp;L93</f>
        <v>h119mod120</v>
      </c>
      <c r="K93" s="12">
        <v>119</v>
      </c>
      <c r="L93" s="12">
        <v>120</v>
      </c>
      <c r="M93" s="13">
        <f t="shared" ref="M93:M98" si="76">A4</f>
        <v>50331648</v>
      </c>
      <c r="N93" s="79" t="str">
        <f t="shared" ref="N93:N98" si="77" xml:space="preserve"> "mpirun -np " &amp; E12 &amp; " ./clgrp " &amp;M93 &amp;" " &amp;F12 &amp;" " &amp;K93 &amp;" " &amp;L93 &amp;" " &amp;"null" &amp;" " &amp;D$12</f>
        <v>mpirun -np 80 ./clgrp 50331648 128 119 120 null /tmp/Class_Number_Tabulation</v>
      </c>
    </row>
    <row r="94" spans="9:21" ht="15" hidden="1" customHeight="1">
      <c r="I94" s="1"/>
      <c r="J94" s="11" t="str">
        <f t="shared" si="75"/>
        <v>h119mod120</v>
      </c>
      <c r="K94" s="12">
        <v>119</v>
      </c>
      <c r="L94" s="12">
        <v>120</v>
      </c>
      <c r="M94" s="13">
        <f t="shared" si="76"/>
        <v>201326592</v>
      </c>
      <c r="N94" s="79" t="str">
        <f t="shared" si="77"/>
        <v>mpirun -np 80 ./clgrp 201326592 256 119 120 null /tmp/Class_Number_Tabulation</v>
      </c>
    </row>
    <row r="95" spans="9:21" ht="15" hidden="1" customHeight="1">
      <c r="I95" s="1"/>
      <c r="J95" s="11" t="str">
        <f t="shared" si="75"/>
        <v>h119mod120</v>
      </c>
      <c r="K95" s="12">
        <v>119</v>
      </c>
      <c r="L95" s="12">
        <v>120</v>
      </c>
      <c r="M95" s="13">
        <f t="shared" si="76"/>
        <v>805306368</v>
      </c>
      <c r="N95" s="79" t="str">
        <f t="shared" si="77"/>
        <v>mpirun -np 80 ./clgrp 805306368 512 119 120 null /tmp/Class_Number_Tabulation</v>
      </c>
    </row>
    <row r="96" spans="9:21" ht="15" hidden="1" customHeight="1">
      <c r="I96" s="1"/>
      <c r="J96" s="11" t="str">
        <f t="shared" si="75"/>
        <v>h119mod120</v>
      </c>
      <c r="K96" s="12">
        <v>119</v>
      </c>
      <c r="L96" s="12">
        <v>120</v>
      </c>
      <c r="M96" s="13">
        <f t="shared" si="76"/>
        <v>3221225472</v>
      </c>
      <c r="N96" s="79" t="str">
        <f t="shared" si="77"/>
        <v>mpirun -np 80 ./clgrp 3221225472 1024 119 120 null /tmp/Class_Number_Tabulation</v>
      </c>
    </row>
    <row r="97" spans="9:14" ht="15" hidden="1" customHeight="1">
      <c r="I97" s="1"/>
      <c r="J97" s="11" t="str">
        <f t="shared" si="75"/>
        <v>h119mod120</v>
      </c>
      <c r="K97" s="12">
        <v>119</v>
      </c>
      <c r="L97" s="12">
        <v>120</v>
      </c>
      <c r="M97" s="13">
        <f t="shared" si="76"/>
        <v>12884901888</v>
      </c>
      <c r="N97" s="79" t="str">
        <f t="shared" si="77"/>
        <v>mpirun -np 80 ./clgrp 12884901888 2048 119 120 null /tmp/Class_Number_Tabulation</v>
      </c>
    </row>
    <row r="98" spans="9:14" ht="15" hidden="1" customHeight="1">
      <c r="I98" s="1"/>
      <c r="J98" s="11" t="str">
        <f t="shared" si="75"/>
        <v>h119mod120</v>
      </c>
      <c r="K98" s="12">
        <v>119</v>
      </c>
      <c r="L98" s="12">
        <v>120</v>
      </c>
      <c r="M98" s="13">
        <f t="shared" si="76"/>
        <v>51539607552</v>
      </c>
      <c r="N98" s="79" t="str">
        <f t="shared" si="77"/>
        <v>mpirun -np 80 ./clgrp 51539607552 4096 119 120 null /tmp/Class_Number_Tabulation</v>
      </c>
    </row>
    <row r="99" spans="9:14" ht="15" hidden="1" customHeight="1">
      <c r="I99" s="1"/>
      <c r="J99" s="1"/>
      <c r="K99" s="1"/>
      <c r="L99" s="1"/>
      <c r="M99" s="1"/>
      <c r="N99" s="1"/>
    </row>
    <row r="100" spans="9:14" ht="28.5">
      <c r="I100" s="1"/>
      <c r="J100" s="81" t="s">
        <v>1</v>
      </c>
      <c r="K100" s="81" t="s">
        <v>2</v>
      </c>
      <c r="L100" s="81" t="s">
        <v>3</v>
      </c>
      <c r="M100" s="92" t="s">
        <v>4</v>
      </c>
      <c r="N100" s="2" t="s">
        <v>6</v>
      </c>
    </row>
    <row r="101" spans="9:14">
      <c r="I101" s="1"/>
      <c r="J101" s="82"/>
      <c r="K101" s="83"/>
      <c r="L101" s="83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50331648</v>
      </c>
      <c r="N102" s="79" t="str">
        <f t="shared" ref="N102:N105" si="78" xml:space="preserve"> "time(" &amp;   "mpirun" &amp; H12 &amp;M102 &amp;" " &amp;F12 &amp;" " &amp;K102 &amp;" " &amp;L102 &amp;" " &amp;"null" &amp;" " &amp;D$12 &amp; ")2&gt;&gt;clgrp_" &amp; J102 &amp;"_to_" &amp; M102 &amp; "_time"</f>
        <v>time(mpirun /home/anthony.kostalvazque/clgrp-1.3_NEW/clgrp 50331648 128 23 24 null /tmp/Class_Number_Tabulation)2&gt;&gt;clgrp_h23mod24_to_50331648_time</v>
      </c>
    </row>
    <row r="103" spans="9:14">
      <c r="I103" s="1"/>
      <c r="J103" s="11" t="str">
        <f t="shared" ref="J103:J107" si="79" xml:space="preserve"> "h" &amp;K103 &amp; "mod" &amp;L103</f>
        <v>h23mod24</v>
      </c>
      <c r="K103" s="12">
        <v>23</v>
      </c>
      <c r="L103" s="12">
        <v>24</v>
      </c>
      <c r="M103" s="13">
        <f>A5</f>
        <v>201326592</v>
      </c>
      <c r="N103" s="79" t="str">
        <f t="shared" si="78"/>
        <v>time(mpirun /home/anthony.kostalvazque/clgrp-1.3_NEW/clgrp 201326592 256 23 24 null /tmp/Class_Number_Tabulation)2&gt;&gt;clgrp_h23mod24_to_201326592_time</v>
      </c>
    </row>
    <row r="104" spans="9:14">
      <c r="I104" s="1"/>
      <c r="J104" s="11" t="str">
        <f t="shared" si="79"/>
        <v>h23mod24</v>
      </c>
      <c r="K104" s="12">
        <v>23</v>
      </c>
      <c r="L104" s="12">
        <v>24</v>
      </c>
      <c r="M104" s="13">
        <f t="shared" ref="M104:M107" si="80">A6</f>
        <v>805306368</v>
      </c>
      <c r="N104" s="79" t="str">
        <f t="shared" si="78"/>
        <v>time(mpirun /home/anthony.kostalvazque/clgrp-1.3_NEW/clgrp 805306368 512 23 24 null /tmp/Class_Number_Tabulation)2&gt;&gt;clgrp_h23mod24_to_805306368_time</v>
      </c>
    </row>
    <row r="105" spans="9:14">
      <c r="I105" s="1"/>
      <c r="J105" s="11" t="str">
        <f t="shared" si="79"/>
        <v>h23mod24</v>
      </c>
      <c r="K105" s="12">
        <v>23</v>
      </c>
      <c r="L105" s="12">
        <v>24</v>
      </c>
      <c r="M105" s="13">
        <f t="shared" si="80"/>
        <v>3221225472</v>
      </c>
      <c r="N105" s="79" t="str">
        <f t="shared" si="78"/>
        <v>time(mpirun /home/anthony.kostalvazque/clgrp-1.3_NEW/clgrp 3221225472 1024 23 24 null /tmp/Class_Number_Tabulation)2&gt;&gt;clgrp_h23mod24_to_3221225472_time</v>
      </c>
    </row>
    <row r="106" spans="9:14">
      <c r="I106" s="1"/>
      <c r="J106" s="11" t="str">
        <f t="shared" si="79"/>
        <v>h23mod24</v>
      </c>
      <c r="K106" s="12">
        <v>23</v>
      </c>
      <c r="L106" s="12">
        <v>24</v>
      </c>
      <c r="M106" s="13">
        <f t="shared" si="80"/>
        <v>12884901888</v>
      </c>
      <c r="N106" s="79" t="str">
        <f xml:space="preserve"> "time(" &amp;   "mpirun" &amp; H16 &amp;M106 &amp;" " &amp;F16 &amp;" " &amp;K106 &amp;" " &amp;L106 &amp;" " &amp;"null" &amp;" " &amp;D$12 &amp; ")2&gt;&gt;clgrp_" &amp; J106 &amp;"_to_" &amp; M106 &amp; "_time"</f>
        <v>time(mpirun /home/anthony.kostalvazque/clgrp-1.3_NEW/clgrp 12884901888 2048 23 24 null /tmp/Class_Number_Tabulation)2&gt;&gt;clgrp_h23mod24_to_12884901888_time</v>
      </c>
    </row>
    <row r="107" spans="9:14">
      <c r="I107" s="1"/>
      <c r="J107" s="11" t="str">
        <f t="shared" si="79"/>
        <v>h23mod24</v>
      </c>
      <c r="K107" s="12">
        <v>23</v>
      </c>
      <c r="L107" s="12">
        <v>24</v>
      </c>
      <c r="M107" s="13">
        <f t="shared" si="80"/>
        <v>51539607552</v>
      </c>
      <c r="N107" s="79" t="str">
        <f xml:space="preserve"> "time(" &amp;   "mpirun" &amp; H17 &amp;M107 &amp;" " &amp;F17 &amp;" " &amp;K107 &amp;" " &amp;L107 &amp;" " &amp;"null" &amp;" " &amp;D$12 &amp; ")2&gt;&gt;clgrp_" &amp; J107 &amp;"_to_" &amp; M107 &amp; "_time"</f>
        <v>time(mpirun /home/anthony.kostalvazque/clgrp-1.3_NEW/clgrp 51539607552 4096 23 24 null /tmp/Class_Number_Tabulation)2&gt;&gt;clgrp_h23mod24_to_51539607552_time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C34C-1852-4037-A8DD-7CF3D1BFC65D}">
  <dimension ref="A1:BK108"/>
  <sheetViews>
    <sheetView zoomScale="50" zoomScaleNormal="50" workbookViewId="0">
      <selection activeCell="G39" sqref="G39"/>
    </sheetView>
  </sheetViews>
  <sheetFormatPr defaultRowHeight="15"/>
  <cols>
    <col min="1" max="1" width="28" customWidth="1"/>
    <col min="2" max="2" width="2" customWidth="1"/>
    <col min="3" max="3" width="2.42578125" customWidth="1"/>
    <col min="4" max="4" width="35.42578125" bestFit="1" customWidth="1"/>
    <col min="5" max="5" width="12.28515625" customWidth="1"/>
    <col min="6" max="6" width="23" bestFit="1" customWidth="1"/>
    <col min="7" max="7" width="51.5703125" bestFit="1" customWidth="1"/>
    <col min="8" max="8" width="51.28515625" bestFit="1" customWidth="1"/>
    <col min="9" max="9" width="4" customWidth="1"/>
    <col min="10" max="10" width="13.28515625" customWidth="1"/>
    <col min="12" max="12" width="12.5703125" customWidth="1"/>
    <col min="13" max="13" width="18.42578125" bestFit="1" customWidth="1"/>
    <col min="14" max="14" width="254" customWidth="1"/>
    <col min="15" max="15" width="213" customWidth="1"/>
    <col min="16" max="16" width="53.7109375" bestFit="1" customWidth="1"/>
    <col min="17" max="17" width="118.140625" bestFit="1" customWidth="1"/>
    <col min="18" max="18" width="65.42578125" bestFit="1" customWidth="1"/>
    <col min="19" max="19" width="37.42578125" customWidth="1"/>
    <col min="20" max="20" width="2.140625" customWidth="1"/>
    <col min="21" max="21" width="29.5703125" style="36" customWidth="1"/>
    <col min="22" max="23" width="29.5703125" customWidth="1"/>
    <col min="24" max="24" width="23.7109375" customWidth="1"/>
    <col min="25" max="25" width="20.42578125" bestFit="1" customWidth="1"/>
    <col min="26" max="26" width="22.28515625" bestFit="1" customWidth="1"/>
    <col min="27" max="27" width="15.140625" bestFit="1" customWidth="1"/>
    <col min="28" max="28" width="10.42578125" bestFit="1" customWidth="1"/>
    <col min="29" max="29" width="16.5703125" bestFit="1" customWidth="1"/>
    <col min="30" max="32" width="13" customWidth="1"/>
    <col min="33" max="33" width="15.42578125" bestFit="1" customWidth="1"/>
    <col min="34" max="34" width="13" customWidth="1"/>
    <col min="35" max="35" width="17.28515625" bestFit="1" customWidth="1"/>
    <col min="36" max="37" width="13" customWidth="1"/>
    <col min="38" max="38" width="16.5703125" bestFit="1" customWidth="1"/>
    <col min="39" max="39" width="20" bestFit="1" customWidth="1"/>
    <col min="40" max="40" width="14.7109375" bestFit="1" customWidth="1"/>
    <col min="41" max="41" width="15.42578125" bestFit="1" customWidth="1"/>
    <col min="42" max="43" width="16.140625" bestFit="1" customWidth="1"/>
    <col min="44" max="44" width="17.140625" customWidth="1"/>
    <col min="45" max="46" width="16.5703125" bestFit="1" customWidth="1"/>
    <col min="47" max="47" width="16.140625" bestFit="1" customWidth="1"/>
    <col min="48" max="48" width="16.5703125" bestFit="1" customWidth="1"/>
    <col min="49" max="49" width="10.42578125" bestFit="1" customWidth="1"/>
    <col min="50" max="50" width="14" bestFit="1" customWidth="1"/>
    <col min="51" max="51" width="10.42578125" bestFit="1" customWidth="1"/>
    <col min="52" max="52" width="15.140625" bestFit="1" customWidth="1"/>
    <col min="53" max="53" width="16.5703125" bestFit="1" customWidth="1"/>
    <col min="54" max="54" width="14" bestFit="1" customWidth="1"/>
    <col min="55" max="55" width="11.140625" bestFit="1" customWidth="1"/>
    <col min="56" max="56" width="16.5703125" bestFit="1" customWidth="1"/>
    <col min="57" max="57" width="11.140625" bestFit="1" customWidth="1"/>
    <col min="61" max="61" width="1.85546875" customWidth="1"/>
    <col min="62" max="62" width="255.7109375" bestFit="1" customWidth="1"/>
    <col min="63" max="63" width="9.140625" style="1"/>
  </cols>
  <sheetData>
    <row r="1" spans="1:62" ht="32.25">
      <c r="A1" s="140" t="s">
        <v>0</v>
      </c>
      <c r="B1" s="141"/>
      <c r="C1" s="141"/>
      <c r="D1" s="141"/>
      <c r="E1" s="141"/>
      <c r="F1" s="141"/>
      <c r="G1" s="141"/>
      <c r="H1" s="142"/>
      <c r="I1" s="1"/>
      <c r="J1" s="88" t="s">
        <v>1</v>
      </c>
      <c r="K1" s="88" t="s">
        <v>2</v>
      </c>
      <c r="L1" s="88" t="s">
        <v>3</v>
      </c>
      <c r="M1" s="91" t="s">
        <v>4</v>
      </c>
      <c r="N1" s="101" t="s">
        <v>5</v>
      </c>
      <c r="O1" s="101"/>
      <c r="P1" s="102"/>
      <c r="Q1" s="2" t="s">
        <v>6</v>
      </c>
      <c r="R1" s="95" t="s">
        <v>7</v>
      </c>
      <c r="S1" s="96"/>
      <c r="T1" s="1"/>
      <c r="U1" s="97" t="s">
        <v>8</v>
      </c>
      <c r="V1" s="97"/>
      <c r="W1" s="97"/>
      <c r="X1" s="97"/>
      <c r="Y1" s="97"/>
      <c r="Z1" s="97"/>
      <c r="AA1" s="97"/>
      <c r="AB1" s="97"/>
      <c r="AC1" s="97"/>
      <c r="AD1" s="97"/>
      <c r="AE1" s="97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1"/>
      <c r="BJ1" s="41" t="s">
        <v>137</v>
      </c>
    </row>
    <row r="2" spans="1:62">
      <c r="A2" s="130" t="s">
        <v>4</v>
      </c>
      <c r="B2" s="131"/>
      <c r="C2" s="132"/>
      <c r="D2" s="4" t="s">
        <v>9</v>
      </c>
      <c r="E2" s="4" t="s">
        <v>10</v>
      </c>
      <c r="F2" s="4" t="s">
        <v>11</v>
      </c>
      <c r="G2" s="5" t="s">
        <v>12</v>
      </c>
      <c r="H2" s="5" t="s">
        <v>13</v>
      </c>
      <c r="I2" s="1"/>
      <c r="J2" s="89"/>
      <c r="K2" s="90"/>
      <c r="L2" s="90"/>
      <c r="M2" s="91"/>
      <c r="N2" s="100" t="s">
        <v>14</v>
      </c>
      <c r="O2" s="100"/>
      <c r="P2" s="100"/>
      <c r="Q2" s="6" t="s">
        <v>15</v>
      </c>
      <c r="R2" s="77" t="s">
        <v>16</v>
      </c>
      <c r="S2" s="77"/>
      <c r="T2" s="1"/>
      <c r="U2" s="8" t="s">
        <v>17</v>
      </c>
      <c r="V2" s="78" t="s">
        <v>18</v>
      </c>
      <c r="W2" s="78" t="s">
        <v>19</v>
      </c>
      <c r="X2" s="78" t="s">
        <v>20</v>
      </c>
      <c r="Y2" s="98" t="s">
        <v>21</v>
      </c>
      <c r="Z2" s="98"/>
      <c r="AA2" s="98"/>
      <c r="AB2" s="98"/>
      <c r="AC2" s="98"/>
      <c r="AD2" s="98"/>
      <c r="AE2" s="9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1"/>
      <c r="BJ2" t="str">
        <f xml:space="preserve">  "time ("&amp;N3 &amp; " &amp;&amp; " &amp; N12&amp; " &amp;&amp; " &amp; N21&amp; " &amp;&amp; " &amp; Q3&amp; " &amp;&amp; " &amp; Q12&amp; " &amp;&amp; " &amp; Q21&amp; " &amp;&amp; " &amp; N75&amp; " &amp;&amp; " &amp; D21    &amp; ") 2&gt;&gt; Classical_To_" &amp; A4 &amp; ".txt"</f>
        <v>time (time(./polymult 15360 2 2 1860 h8mod16. /home/Class_Number_Tabulation/h8mod16 1 0 2 0 1 1 0 2 1 1 1 0 2 1 1)2&gt;&gt;polymult_h8mod16_to_245760_time &amp;&amp; time(./polymult 15360 2 2 1860 h4mod16. /home/Class_Number_Tabulation/h4mod16 1 0 2 1 1 1 0 2 0 1 1 0 2 0 1)2&gt;&gt;polymult_h4mod16_to_245760_time &amp;&amp; time(./polymult 30720 2 2 3382 h3mod8. /home/Class_Number_Tabulation/h3mod8 1 0 1 1 1 1 0 1 1 1 1 0 1 1 1)2&gt;&gt;polymult_h3mod8_to_245760_time &amp;&amp; time(mpirun ./clgrp 245760 2 8 16 h8mod16/h8mod16. /home/Class_Number_Tabulation)2&gt;&gt;clgrp_h8mod16_to_245760_time &amp;&amp; time(mpirun ./clgrp 245760 2 4 16 h4mod16/h4mod16. /home/Class_Number_Tabulation)2&gt;&gt;clgrp_h4mod16_to_245760_time &amp;&amp; time(mpirun ./clgrp 245760 2 3 8 h3mod8/h3mod8. /home/Class_Number_Tabulation)2&gt;&gt;clgrp_h3mod8_to_245760_time &amp;&amp; time(mpirun ./clgrp 245760 2 7 8 null /home/Class_Number_Tabulation)2&gt;&gt;clgrp_h7mod8_to_245760_time &amp;&amp; time( /home/anthony.kostalvazque/clgrp-1.3_NEW/verify 245760 2 /home/Class_Number_Tabulation)2&gt;&gt;verify__to_245760_time) 2&gt;&gt; Classical_To_245760.txt</v>
      </c>
    </row>
    <row r="3" spans="1:62" ht="18">
      <c r="A3" s="133"/>
      <c r="B3" s="134"/>
      <c r="C3" s="135"/>
      <c r="D3" s="10" t="s">
        <v>22</v>
      </c>
      <c r="E3" s="136" t="s">
        <v>23</v>
      </c>
      <c r="F3" s="137"/>
      <c r="G3" s="138" t="s">
        <v>24</v>
      </c>
      <c r="H3" s="139"/>
      <c r="I3" s="1"/>
      <c r="J3" s="11" t="s">
        <v>25</v>
      </c>
      <c r="K3" s="12">
        <v>8</v>
      </c>
      <c r="L3" s="12">
        <v>16</v>
      </c>
      <c r="M3" s="13">
        <f t="shared" ref="M3:M8" si="0" xml:space="preserve"> A4</f>
        <v>245760</v>
      </c>
      <c r="N3" s="99" t="str">
        <f xml:space="preserve"> "time(" &amp;G12 &amp; U3 &amp;" " &amp;F12 &amp;" " &amp; V3 &amp;" " &amp; W3 &amp;" " &amp; J3 &amp;". " &amp; D12 &amp; "/" &amp; J3 &amp;" " &amp;$Z$4 &amp;" "&amp;$AA$5 &amp;" "&amp;$AB$5 &amp; ")2&gt;&gt;polymult_" &amp; J3 &amp;"_to_" &amp; M3 &amp; "_time"</f>
        <v>time(./polymult 15360 2 2 1860 h8mod16. /home/Class_Number_Tabulation/h8mod16 1 0 2 0 1 1 0 2 1 1 1 0 2 1 1)2&gt;&gt;polymult_h8mod16_to_245760_time</v>
      </c>
      <c r="O3" s="99"/>
      <c r="P3" s="99"/>
      <c r="Q3" s="79" t="str">
        <f t="shared" ref="Q3:Q6" si="1" xml:space="preserve"> "time(" &amp;  "mpirun" &amp; H12 &amp;M3 &amp;" " &amp;F12 &amp;" " &amp;K3 &amp;" " &amp;L3 &amp;" " &amp;J3 &amp; "/" &amp;J3 &amp;". " &amp;D12 &amp; ")2&gt;&gt;clgrp_" &amp; J3 &amp;"_to_" &amp; M3 &amp; "_time"</f>
        <v>time(mpirun ./clgrp 245760 2 8 16 h8mod16/h8mod16. /home/Class_Number_Tabulation)2&gt;&gt;clgrp_h8mod16_to_245760_time</v>
      </c>
      <c r="R3" s="15">
        <f t="shared" ref="R3:R8" si="2" xml:space="preserve"> (U3 / (F12*V3))/512</f>
        <v>7.5</v>
      </c>
      <c r="S3" s="15"/>
      <c r="T3" s="1"/>
      <c r="U3" s="16">
        <f t="shared" ref="U3:U8" si="3" xml:space="preserve"> M3 / 16</f>
        <v>15360</v>
      </c>
      <c r="V3">
        <f xml:space="preserve"> POWER(2,1)</f>
        <v>2</v>
      </c>
      <c r="W3">
        <f t="shared" ref="W3:W8" si="4" xml:space="preserve"> FLOOR(((F4)*(1/PI())*(SQRT(M3))*(($G$4*LN(M3))+($H$4))),1)</f>
        <v>1860</v>
      </c>
      <c r="X3" s="94" t="s">
        <v>25</v>
      </c>
      <c r="Y3" s="94" t="s">
        <v>26</v>
      </c>
      <c r="Z3" s="80" t="s">
        <v>27</v>
      </c>
      <c r="AA3" s="94" t="s">
        <v>28</v>
      </c>
      <c r="AB3" s="94"/>
      <c r="BI3" s="1"/>
      <c r="BJ3" t="str">
        <f xml:space="preserve">  "time ("&amp;N4 &amp; " &amp;&amp; " &amp; N13&amp; " &amp;&amp; " &amp; N22&amp; " &amp;&amp; " &amp; Q4&amp; " &amp;&amp; " &amp; Q13&amp; " &amp;&amp; " &amp; Q22&amp; " &amp;&amp; " &amp; N76&amp; " &amp;&amp; " &amp; D22    &amp; ") 2&gt;&gt; Classical_To_" &amp; A5 &amp; ".txt"</f>
        <v>time (time(./polymult 61440 2 4 4256 h8mod16. /home/Class_Number_Tabulation/h8mod16 1 0 2 0 1 1 0 2 1 1 1 0 2 1 1)2&gt;&gt;polymult_h8mod16_to_983040_time &amp;&amp; time(./polymult 61440 2 4 4256 h4mod16. /home/Class_Number_Tabulation/h4mod16 1 0 2 1 1 1 0 2 0 1 1 0 2 0 1)2&gt;&gt;polymult_h4mod16_to_983040_time &amp;&amp; time(./polymult 122880 2 8 7802 h3mod8. /home/Class_Number_Tabulation/h3mod8 1 0 1 1 1 1 0 1 1 1 1 0 1 1 1)2&gt;&gt;polymult_h3mod8_to_983040_time &amp;&amp; time(mpirun ./clgrp 983040 2 8 16 h8mod16/h8mod16. /home/Class_Number_Tabulation)2&gt;&gt;clgrp_h8mod16_to_983040_time &amp;&amp; time(mpirun ./clgrp 983040 2 4 16 h4mod16/h4mod16. /home/Class_Number_Tabulation)2&gt;&gt;clgrp_h4mod16_to_983040_time &amp;&amp; time(mpirun ./clgrp 983040 2 3 8 h3mod8/h3mod8. /home/Class_Number_Tabulation)2&gt;&gt;clgrp_h3mod8_to_983040_time &amp;&amp; time(mpirun ./clgrp 983040 2 7 8 null /home/Class_Number_Tabulation)2&gt;&gt;clgrp_h7mod8_to_983040_time &amp;&amp; time( /home/anthony.kostalvazque/clgrp-1.3_NEW/verify 983040 2 /home/Class_Number_Tabulation)2&gt;&gt;verify__to_983040_time) 2&gt;&gt; Classical_To_983040.txt</v>
      </c>
    </row>
    <row r="4" spans="1:62" ht="18">
      <c r="A4" s="106">
        <f xml:space="preserve"> POWER(2,14) *3 * 5</f>
        <v>245760</v>
      </c>
      <c r="B4" s="107"/>
      <c r="C4" s="108"/>
      <c r="D4" s="18" t="str">
        <f t="shared" ref="D4:D9" si="5" xml:space="preserve"> "s(" &amp; FLOOR(SQRT(M3)/SQRT(3), 1) &amp;")"</f>
        <v>s(286)</v>
      </c>
      <c r="E4" s="19">
        <v>240</v>
      </c>
      <c r="F4" s="39">
        <f xml:space="preserve"> 31/10</f>
        <v>3.1</v>
      </c>
      <c r="G4" s="143">
        <f xml:space="preserve"> 1/4</f>
        <v>0.25</v>
      </c>
      <c r="H4" s="143">
        <f xml:space="preserve"> (5/4) - (LN(3)/2)</f>
        <v>0.70069385566594511</v>
      </c>
      <c r="I4" s="1"/>
      <c r="J4" s="11" t="s">
        <v>25</v>
      </c>
      <c r="K4" s="12">
        <v>8</v>
      </c>
      <c r="L4" s="12">
        <v>16</v>
      </c>
      <c r="M4" s="13">
        <f t="shared" si="0"/>
        <v>983040</v>
      </c>
      <c r="N4" s="99" t="str">
        <f t="shared" ref="N4:N6" si="6" xml:space="preserve"> "time(" &amp;G13 &amp; U4 &amp;" " &amp;F13 &amp;" " &amp; V4 &amp;" " &amp; W4 &amp;" " &amp; J4 &amp;". " &amp; D13 &amp; "/" &amp; J4 &amp;" " &amp;$Z$4 &amp;" "&amp;$AA$5 &amp;" "&amp;$AB$5 &amp; ")2&gt;&gt;polymult_" &amp; J4 &amp;"_to_" &amp; M4 &amp; "_time"</f>
        <v>time(./polymult 61440 2 4 4256 h8mod16. /home/Class_Number_Tabulation/h8mod16 1 0 2 0 1 1 0 2 1 1 1 0 2 1 1)2&gt;&gt;polymult_h8mod16_to_983040_time</v>
      </c>
      <c r="O4" s="99"/>
      <c r="P4" s="99"/>
      <c r="Q4" s="79" t="str">
        <f t="shared" si="1"/>
        <v>time(mpirun ./clgrp 983040 2 8 16 h8mod16/h8mod16. /home/Class_Number_Tabulation)2&gt;&gt;clgrp_h8mod16_to_983040_time</v>
      </c>
      <c r="R4" s="15">
        <f t="shared" si="2"/>
        <v>15</v>
      </c>
      <c r="S4" s="15"/>
      <c r="T4" s="1"/>
      <c r="U4" s="16">
        <f t="shared" si="3"/>
        <v>61440</v>
      </c>
      <c r="V4">
        <f xml:space="preserve"> POWER(2,2)</f>
        <v>4</v>
      </c>
      <c r="W4">
        <f t="shared" si="4"/>
        <v>4256</v>
      </c>
      <c r="X4" s="94"/>
      <c r="Y4" s="94"/>
      <c r="Z4" s="94" t="s">
        <v>29</v>
      </c>
      <c r="AA4" s="80" t="s">
        <v>30</v>
      </c>
      <c r="AB4" s="80" t="s">
        <v>30</v>
      </c>
      <c r="BI4" s="1"/>
      <c r="BJ4" t="str">
        <f xml:space="preserve">  "time ("&amp;N5 &amp; " &amp;&amp; " &amp; N14&amp; " &amp;&amp; " &amp; N23&amp; " &amp;&amp; " &amp; Q5&amp; " &amp;&amp; " &amp; Q14&amp; " &amp;&amp; " &amp; Q23&amp; " &amp;&amp; " &amp; N77&amp; " &amp;&amp; " &amp; D23    &amp; ") 2&gt;&gt; Classical_To_" &amp; A6 &amp; ".txt"</f>
        <v>time (time(./polymult 245760 8 4 9731 h8mod16. /home/Class_Number_Tabulation/h8mod16 1 0 2 0 1 1 0 2 1 1 1 0 2 1 1)2&gt;&gt;polymult_h8mod16_to_3932160_time &amp;&amp; time(./polymult 245760 8 4 9731 h4mod16. /home/Class_Number_Tabulation/h4mod16 1 0 2 1 1 1 0 2 0 1 1 0 2 0 1)2&gt;&gt;polymult_h4mod16_to_3932160_time &amp;&amp; time(./polymult 491520 8 8 17963 h3mod8. /home/Class_Number_Tabulation/h3mod8 1 0 1 1 1 1 0 1 1 1 1 0 1 1 1)2&gt;&gt;polymult_h3mod8_to_3932160_time &amp;&amp; time(mpirun ./clgrp 3932160 8 8 16 h8mod16/h8mod16. /home/Class_Number_Tabulation)2&gt;&gt;clgrp_h8mod16_to_3932160_time &amp;&amp; time(mpirun ./clgrp 3932160 8 4 16 h4mod16/h4mod16. /home/Class_Number_Tabulation)2&gt;&gt;clgrp_h4mod16_to_3932160_time &amp;&amp; time(mpirun ./clgrp 3932160 8 3 8 h3mod8/h3mod8. /home/Class_Number_Tabulation)2&gt;&gt;clgrp_h3mod8_to_3932160_time &amp;&amp; time(mpirun ./clgrp 3932160 8 7 8 null /home/Class_Number_Tabulation)2&gt;&gt;clgrp_h7mod8_to_3932160_time &amp;&amp; time( /home/anthony.kostalvazque/clgrp-1.3_NEW/verify 3932160 8 /home/Class_Number_Tabulation)2&gt;&gt;verify__to_3932160_time) 2&gt;&gt; Classical_To_3932160.txt</v>
      </c>
    </row>
    <row r="5" spans="1:62">
      <c r="A5" s="106">
        <f xml:space="preserve"> POWER(2,16) *3 * 5</f>
        <v>983040</v>
      </c>
      <c r="B5" s="107"/>
      <c r="C5" s="108"/>
      <c r="D5" s="18" t="str">
        <f t="shared" si="5"/>
        <v>s(572)</v>
      </c>
      <c r="E5" s="19">
        <v>360</v>
      </c>
      <c r="F5" s="39">
        <f xml:space="preserve"> 13/4</f>
        <v>3.25</v>
      </c>
      <c r="G5" s="129"/>
      <c r="H5" s="129"/>
      <c r="I5" s="1"/>
      <c r="J5" s="11" t="s">
        <v>25</v>
      </c>
      <c r="K5" s="12">
        <v>8</v>
      </c>
      <c r="L5" s="12">
        <v>16</v>
      </c>
      <c r="M5" s="13">
        <f t="shared" si="0"/>
        <v>3932160</v>
      </c>
      <c r="N5" s="99" t="str">
        <f t="shared" si="6"/>
        <v>time(./polymult 245760 8 4 9731 h8mod16. /home/Class_Number_Tabulation/h8mod16 1 0 2 0 1 1 0 2 1 1 1 0 2 1 1)2&gt;&gt;polymult_h8mod16_to_3932160_time</v>
      </c>
      <c r="O5" s="99"/>
      <c r="P5" s="99"/>
      <c r="Q5" s="79" t="str">
        <f t="shared" si="1"/>
        <v>time(mpirun ./clgrp 3932160 8 8 16 h8mod16/h8mod16. /home/Class_Number_Tabulation)2&gt;&gt;clgrp_h8mod16_to_3932160_time</v>
      </c>
      <c r="R5" s="15">
        <f t="shared" si="2"/>
        <v>15</v>
      </c>
      <c r="S5" s="15"/>
      <c r="T5" s="1"/>
      <c r="U5" s="16">
        <f t="shared" si="3"/>
        <v>245760</v>
      </c>
      <c r="V5">
        <f xml:space="preserve"> POWER(2,2)</f>
        <v>4</v>
      </c>
      <c r="W5">
        <f t="shared" si="4"/>
        <v>9731</v>
      </c>
      <c r="X5" s="94"/>
      <c r="Y5" s="94"/>
      <c r="Z5" s="94"/>
      <c r="AA5" s="94" t="s">
        <v>31</v>
      </c>
      <c r="AB5" s="94" t="s">
        <v>31</v>
      </c>
      <c r="BI5" s="1"/>
      <c r="BJ5" t="str">
        <f xml:space="preserve">  "time ("&amp;N6 &amp; " &amp;&amp; " &amp; N15&amp; " &amp;&amp; " &amp; N24&amp; " &amp;&amp; " &amp; Q6&amp; " &amp;&amp; " &amp; Q15&amp; " &amp;&amp; " &amp; Q24&amp; " &amp;&amp; " &amp; N78&amp; " &amp;&amp; " &amp; D24    &amp; ") 2&gt;&gt; Classical_To_" &amp; A7 &amp; ".txt"</f>
        <v>time (time(./polymult 983040 16 8 21662 h8mod16. /home/Class_Number_Tabulation/h8mod16 1 0 2 0 1 1 0 2 1 1 1 0 2 1 1)2&gt;&gt;polymult_h8mod16_to_15728640_time &amp;&amp; time(./polymult 983040 16 8 21662 h4mod16. /home/Class_Number_Tabulation/h4mod16 1 0 2 1 1 1 0 2 0 1 1 0 2 0 1)2&gt;&gt;polymult_h4mod16_to_15728640_time &amp;&amp; time(./polymult 1966080 16 16 40224 h3mod8. /home/Class_Number_Tabulation/h3mod8 1 0 1 1 1 1 0 1 1 1 1 0 1 1 1)2&gt;&gt;polymult_h3mod8_to_15728640_time &amp;&amp; time(mpirun ./clgrp 15728640 16 8 16 h8mod16/h8mod16. /home/Class_Number_Tabulation)2&gt;&gt;clgrp_h8mod16_to_15728640_time &amp;&amp; time(mpirun ./clgrp 15728640 16 4 16 h4mod16/h4mod16. /home/Class_Number_Tabulation)2&gt;&gt;clgrp_h4mod16_to_15728640_time &amp;&amp; time(mpirun ./clgrp 15728640 16 3 8 h3mod8/h3mod8. /home/Class_Number_Tabulation)2&gt;&gt;clgrp_h3mod8_to_15728640_time &amp;&amp; time(mpirun ./clgrp 15728640 16 7 8 null /home/Class_Number_Tabulation)2&gt;&gt;clgrp_h7mod8_to_15728640_time &amp;&amp; time( /home/anthony.kostalvazque/clgrp-1.3_NEW/verify 15728640 16 /home/Class_Number_Tabulation)2&gt;&gt;verify__to_15728640_time) 2&gt;&gt; Classical_To_15728640.txt</v>
      </c>
    </row>
    <row r="6" spans="1:62">
      <c r="A6" s="106">
        <f xml:space="preserve"> POWER(2,18) *3 * 5</f>
        <v>3932160</v>
      </c>
      <c r="B6" s="107"/>
      <c r="C6" s="108"/>
      <c r="D6" s="18" t="str">
        <f t="shared" si="5"/>
        <v>s(1144)</v>
      </c>
      <c r="E6" s="19">
        <v>840</v>
      </c>
      <c r="F6" s="39">
        <f xml:space="preserve"> 24/7</f>
        <v>3.4285714285714284</v>
      </c>
      <c r="G6" s="20" t="s">
        <v>32</v>
      </c>
      <c r="H6" s="20" t="s">
        <v>33</v>
      </c>
      <c r="I6" s="1"/>
      <c r="J6" s="11" t="s">
        <v>25</v>
      </c>
      <c r="K6" s="12">
        <v>8</v>
      </c>
      <c r="L6" s="12">
        <v>16</v>
      </c>
      <c r="M6" s="13">
        <f t="shared" si="0"/>
        <v>15728640</v>
      </c>
      <c r="N6" s="99" t="str">
        <f t="shared" si="6"/>
        <v>time(./polymult 983040 16 8 21662 h8mod16. /home/Class_Number_Tabulation/h8mod16 1 0 2 0 1 1 0 2 1 1 1 0 2 1 1)2&gt;&gt;polymult_h8mod16_to_15728640_time</v>
      </c>
      <c r="O6" s="99"/>
      <c r="P6" s="99"/>
      <c r="Q6" s="79" t="str">
        <f t="shared" si="1"/>
        <v>time(mpirun ./clgrp 15728640 16 8 16 h8mod16/h8mod16. /home/Class_Number_Tabulation)2&gt;&gt;clgrp_h8mod16_to_15728640_time</v>
      </c>
      <c r="R6" s="15">
        <f t="shared" si="2"/>
        <v>15</v>
      </c>
      <c r="S6" s="15"/>
      <c r="T6" s="1"/>
      <c r="U6" s="16">
        <f t="shared" si="3"/>
        <v>983040</v>
      </c>
      <c r="V6">
        <f xml:space="preserve"> POWER(2,3)</f>
        <v>8</v>
      </c>
      <c r="W6">
        <f t="shared" si="4"/>
        <v>21662</v>
      </c>
      <c r="X6" s="94"/>
      <c r="Y6" s="94"/>
      <c r="Z6" s="94"/>
      <c r="AA6" s="94"/>
      <c r="AB6" s="94"/>
      <c r="BI6" s="1"/>
      <c r="BJ6" t="str">
        <f xml:space="preserve">  "time ("&amp;N7 &amp; " &amp;&amp; " &amp; N16&amp; " &amp;&amp; " &amp; N25&amp; " &amp;&amp; " &amp; Q7&amp; " &amp;&amp; " &amp; Q16&amp; " &amp;&amp; " &amp; Q25&amp; " &amp;&amp; " &amp; N79&amp; " &amp;&amp; " &amp; D25    &amp; ") 2&gt;&gt; Classical_To_" &amp; A8 &amp; ".txt"</f>
        <v>time (time(./polymult 3932160 32 16 48670 h8mod16. /home/Class_Number_Tabulation/h8mod16 1 0 2 0 1 1 0 2 1 1 1 0 2 1 1)2&gt;&gt;polymult_h8mod16_to_62914560_time &amp;&amp; time(./polymult 3932160 32 16 48670 h4mod16. /home/Class_Number_Tabulation/h4mod16 1 0 2 1 1 1 0 2 0 1 1 0 2 0 1)2&gt;&gt;polymult_h4mod16_to_62914560_time &amp;&amp; time(./polymult 7864320 32 32 90841 h3mod8. /home/Class_Number_Tabulation/h3mod8 1 0 1 1 1 1 0 1 1 1 1 0 1 1 1)2&gt;&gt;polymult_h3mod8_to_62914560_time &amp;&amp; time(mpirun ./clgrp 62914560 32 8 16 h8mod16/h8mod16. /home/Class_Number_Tabulation)2&gt;&gt;clgrp_h8mod16_to_62914560_time &amp;&amp; time(mpirun ./clgrp 62914560 32 4 16 h4mod16/h4mod16. /home/Class_Number_Tabulation)2&gt;&gt;clgrp_h4mod16_to_62914560_time &amp;&amp; time(mpirun ./clgrp 62914560 32 3 8 h3mod8/h3mod8. /home/Class_Number_Tabulation)2&gt;&gt;clgrp_h3mod8_to_62914560_time &amp;&amp; time(mpirun ./clgrp 62914560 32 7 8 null /home/Class_Number_Tabulation)2&gt;&gt;clgrp_h7mod8_to_62914560_time &amp;&amp; time( /home/anthony.kostalvazque/clgrp-1.3_NEW/verify 62914560 32 /home/Class_Number_Tabulation)2&gt;&gt;verify__to_62914560_time) 2&gt;&gt; Classical_To_62914560.txt</v>
      </c>
    </row>
    <row r="7" spans="1:62">
      <c r="A7" s="106">
        <f xml:space="preserve"> POWER(2,20) *3 * 5</f>
        <v>15728640</v>
      </c>
      <c r="B7" s="107"/>
      <c r="C7" s="108"/>
      <c r="D7" s="18" t="str">
        <f t="shared" si="5"/>
        <v>s(2289)</v>
      </c>
      <c r="E7" s="19">
        <v>1680</v>
      </c>
      <c r="F7" s="39">
        <f xml:space="preserve"> 124/35</f>
        <v>3.5428571428571427</v>
      </c>
      <c r="G7" s="127">
        <f xml:space="preserve"> 1/2</f>
        <v>0.5</v>
      </c>
      <c r="H7" s="127">
        <f>(5/2)-(LN(6))</f>
        <v>0.70824053077194504</v>
      </c>
      <c r="I7" s="1"/>
      <c r="J7" s="11" t="s">
        <v>25</v>
      </c>
      <c r="K7" s="12">
        <v>8</v>
      </c>
      <c r="L7" s="12">
        <v>16</v>
      </c>
      <c r="M7" s="13">
        <f t="shared" si="0"/>
        <v>62914560</v>
      </c>
      <c r="N7" s="99" t="str">
        <f xml:space="preserve"> "time(" &amp;G16 &amp; U7 &amp;" " &amp;F16 &amp;" " &amp; V7 &amp;" " &amp; W7 &amp;" " &amp; J7 &amp;". " &amp; D16 &amp; "/" &amp; J7 &amp;" " &amp;$Z$4 &amp;" "&amp;$AA$5 &amp;" "&amp;$AB$5 &amp; ")2&gt;&gt;polymult_" &amp; J7 &amp;"_to_" &amp; M7 &amp; "_time"</f>
        <v>time(./polymult 3932160 32 16 48670 h8mod16. /home/Class_Number_Tabulation/h8mod16 1 0 2 0 1 1 0 2 1 1 1 0 2 1 1)2&gt;&gt;polymult_h8mod16_to_62914560_time</v>
      </c>
      <c r="O7" s="99"/>
      <c r="P7" s="99"/>
      <c r="Q7" s="79" t="str">
        <f xml:space="preserve"> "time(" &amp;  "mpirun" &amp; H16 &amp;M7 &amp;" " &amp;F16 &amp;" " &amp;K7 &amp;" " &amp;L7 &amp;" " &amp;J7 &amp; "/" &amp;J7 &amp;". " &amp;D16 &amp; ")2&gt;&gt;clgrp_" &amp; J7 &amp;"_to_" &amp; M7 &amp; "_time"</f>
        <v>time(mpirun ./clgrp 62914560 32 8 16 h8mod16/h8mod16. /home/Class_Number_Tabulation)2&gt;&gt;clgrp_h8mod16_to_62914560_time</v>
      </c>
      <c r="R7" s="15">
        <f t="shared" si="2"/>
        <v>15</v>
      </c>
      <c r="S7" s="15"/>
      <c r="T7" s="1"/>
      <c r="U7" s="16">
        <f t="shared" si="3"/>
        <v>3932160</v>
      </c>
      <c r="V7">
        <f xml:space="preserve"> POWER(2,4)</f>
        <v>16</v>
      </c>
      <c r="W7">
        <f t="shared" si="4"/>
        <v>48670</v>
      </c>
      <c r="X7" s="94"/>
      <c r="Y7" s="94"/>
      <c r="Z7" s="94"/>
      <c r="AA7" s="94"/>
      <c r="AB7" s="94"/>
      <c r="BI7" s="1"/>
    </row>
    <row r="8" spans="1:62">
      <c r="A8" s="106">
        <f xml:space="preserve"> POWER(2,22) *3 * 5</f>
        <v>62914560</v>
      </c>
      <c r="B8" s="107"/>
      <c r="C8" s="108"/>
      <c r="D8" s="18" t="str">
        <f t="shared" si="5"/>
        <v>s(4579)</v>
      </c>
      <c r="E8" s="19">
        <v>2520</v>
      </c>
      <c r="F8" s="39">
        <f xml:space="preserve"> 26/7</f>
        <v>3.7142857142857144</v>
      </c>
      <c r="G8" s="128"/>
      <c r="H8" s="128"/>
      <c r="I8" s="1"/>
      <c r="J8" s="11" t="s">
        <v>25</v>
      </c>
      <c r="K8" s="12">
        <v>8</v>
      </c>
      <c r="L8" s="12">
        <v>16</v>
      </c>
      <c r="M8" s="13">
        <f t="shared" si="0"/>
        <v>16492674416640</v>
      </c>
      <c r="N8" s="99" t="str">
        <f xml:space="preserve"> "time(" &amp;G17 &amp; U8 &amp;" " &amp;F17 &amp;" " &amp; V8 &amp;" " &amp; W8 &amp;" " &amp; J8 &amp;". " &amp; D17 &amp; "/" &amp; J8 &amp;" " &amp;$Z$4 &amp;" "&amp;$AA$5 &amp;" "&amp;$AB$5 &amp; ")2&gt;&gt;polymult_" &amp; J8 &amp;"_to_" &amp; M8 &amp; "_time"</f>
        <v>time(./polymult 1030792151040 4096 16384 49675027 h8mod16. /home/Class_Number_Tabulation/h8mod16 1 0 2 0 1 1 0 2 1 1 1 0 2 1 1)2&gt;&gt;polymult_h8mod16_to_16492674416640_time</v>
      </c>
      <c r="O8" s="99"/>
      <c r="P8" s="99"/>
      <c r="Q8" s="79" t="str">
        <f xml:space="preserve"> "time(" &amp;  "mpirun" &amp; H17 &amp;M8 &amp;" " &amp;F17 &amp;" " &amp;K8 &amp;" " &amp;L8 &amp;" " &amp;J8 &amp; "/" &amp;J8 &amp;". " &amp;D17 &amp; ")2&gt;&gt;clgrp_" &amp; J8 &amp;"_to_" &amp; M8 &amp; "_time"</f>
        <v>time(mpirun ./clgrp 16492674416640 4096 8 16 h8mod16/h8mod16. /home/Class_Number_Tabulation)2&gt;&gt;clgrp_h8mod16_to_16492674416640_time</v>
      </c>
      <c r="R8" s="15">
        <f t="shared" si="2"/>
        <v>30</v>
      </c>
      <c r="S8" s="15"/>
      <c r="T8" s="1"/>
      <c r="U8" s="16">
        <f t="shared" si="3"/>
        <v>1030792151040</v>
      </c>
      <c r="V8">
        <f xml:space="preserve"> POWER(2,14)</f>
        <v>16384</v>
      </c>
      <c r="W8">
        <f t="shared" si="4"/>
        <v>49675027</v>
      </c>
      <c r="X8" s="94"/>
      <c r="Y8" s="94"/>
      <c r="Z8" s="94"/>
      <c r="AA8" s="94"/>
      <c r="AB8" s="94"/>
      <c r="BI8" s="1"/>
    </row>
    <row r="9" spans="1:62">
      <c r="A9" s="124">
        <f xml:space="preserve"> POWER(2,40) *3 * 5</f>
        <v>16492674416640</v>
      </c>
      <c r="B9" s="125"/>
      <c r="C9" s="126"/>
      <c r="D9" s="18" t="str">
        <f t="shared" si="5"/>
        <v>s(2344687)</v>
      </c>
      <c r="E9" s="21">
        <v>2162160</v>
      </c>
      <c r="F9" s="40">
        <f xml:space="preserve"> 1984/429</f>
        <v>4.6247086247086244</v>
      </c>
      <c r="G9" s="129"/>
      <c r="H9" s="129"/>
      <c r="I9" s="1"/>
      <c r="J9" s="1"/>
      <c r="K9" s="1"/>
      <c r="L9" s="1"/>
      <c r="M9" s="22"/>
      <c r="N9" s="1"/>
      <c r="O9" s="1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2" ht="32.25">
      <c r="A10" s="121" t="s">
        <v>0</v>
      </c>
      <c r="B10" s="122"/>
      <c r="C10" s="122"/>
      <c r="D10" s="122"/>
      <c r="E10" s="122"/>
      <c r="F10" s="122"/>
      <c r="G10" s="122"/>
      <c r="H10" s="123"/>
      <c r="I10" s="1"/>
      <c r="J10" s="88" t="s">
        <v>1</v>
      </c>
      <c r="K10" s="88" t="s">
        <v>2</v>
      </c>
      <c r="L10" s="88" t="s">
        <v>3</v>
      </c>
      <c r="M10" s="91" t="s">
        <v>4</v>
      </c>
      <c r="N10" s="101" t="s">
        <v>5</v>
      </c>
      <c r="O10" s="101"/>
      <c r="P10" s="102"/>
      <c r="Q10" s="2" t="s">
        <v>6</v>
      </c>
      <c r="R10" s="95" t="s">
        <v>7</v>
      </c>
      <c r="S10" s="96"/>
      <c r="T10" s="1"/>
      <c r="U10" s="97" t="s">
        <v>8</v>
      </c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1"/>
      <c r="BJ10" s="42" t="s">
        <v>138</v>
      </c>
    </row>
    <row r="11" spans="1:62">
      <c r="A11" s="112" t="s">
        <v>4</v>
      </c>
      <c r="B11" s="113"/>
      <c r="C11" s="114"/>
      <c r="D11" s="23" t="s">
        <v>1</v>
      </c>
      <c r="E11" s="23" t="s">
        <v>34</v>
      </c>
      <c r="F11" s="24" t="s">
        <v>35</v>
      </c>
      <c r="G11" s="24" t="s">
        <v>153</v>
      </c>
      <c r="H11" s="24" t="s">
        <v>154</v>
      </c>
      <c r="I11" s="1"/>
      <c r="J11" s="89"/>
      <c r="K11" s="90"/>
      <c r="L11" s="90"/>
      <c r="M11" s="91"/>
      <c r="N11" s="100" t="s">
        <v>14</v>
      </c>
      <c r="O11" s="100"/>
      <c r="P11" s="100"/>
      <c r="Q11" s="6" t="s">
        <v>15</v>
      </c>
      <c r="R11" s="77" t="s">
        <v>16</v>
      </c>
      <c r="S11" s="77"/>
      <c r="T11" s="1"/>
      <c r="U11" s="8" t="s">
        <v>17</v>
      </c>
      <c r="V11" s="78" t="s">
        <v>18</v>
      </c>
      <c r="W11" s="78" t="s">
        <v>19</v>
      </c>
      <c r="X11" s="78" t="s">
        <v>20</v>
      </c>
      <c r="Y11" s="98" t="s">
        <v>21</v>
      </c>
      <c r="Z11" s="98"/>
      <c r="AA11" s="98"/>
      <c r="AB11" s="98"/>
      <c r="AC11" s="98"/>
      <c r="AD11" s="98"/>
      <c r="AE11" s="9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1"/>
      <c r="BJ11" t="str">
        <f t="shared" ref="BJ11:BJ16" si="7" xml:space="preserve">  "time (" &amp; N3&amp; " &amp;&amp; " &amp; N12&amp; " &amp;&amp; " &amp; N21&amp; " &amp;&amp; " &amp; N30 &amp; " &amp;&amp; " &amp;N39&amp; " &amp;&amp; " &amp; N48&amp; " &amp;&amp; " &amp; O48&amp; " &amp;&amp; " &amp; P48&amp; " &amp;&amp; " &amp; N57&amp; " &amp;&amp; " &amp; O57 &amp; " &amp;&amp; " &amp;P57 &amp; " &amp;&amp; " &amp;N66 &amp; " &amp;&amp; " &amp;O66 &amp; " &amp;&amp; " &amp;P66 &amp; " &amp;&amp; " &amp;Q3 &amp; " &amp;&amp; " &amp;Q12 &amp; " &amp;&amp; " &amp;Q21 &amp; " &amp;&amp; " &amp;Q30 &amp; " &amp;&amp; " &amp;Q39 &amp; " &amp;&amp; " &amp;Q48 &amp; " &amp;&amp; " &amp;Q57 &amp; " &amp;&amp; " &amp;Q66 &amp; " &amp;&amp; " &amp;N75 &amp; " &amp;&amp; " &amp;N84 &amp; " &amp;&amp; " &amp;N93    &amp; ") 2&gt;&gt; New_Formulas_To_" &amp; A4 &amp; ".txt"</f>
        <v>time (time(./polymult 15360 2 2 1860 h8mod16. /home/Class_Number_Tabulation/h8mod16 1 0 2 0 1 1 0 2 1 1 1 0 2 1 1)2&gt;&gt;polymult_h8mod16_to_245760_time &amp;&amp; time(./polymult 15360 2 2 1860 h4mod16. /home/Class_Number_Tabulation/h4mod16 1 0 2 1 1 1 0 2 0 1 1 0 2 0 1)2&gt;&gt;polymult_h4mod16_to_245760_time &amp;&amp; time(./polymult 30720 2 2 3382 h3mod8. /home/Class_Number_Tabulation/h3mod8 1 0 1 1 1 1 0 1 1 1 1 0 1 1 1)2&gt;&gt;polymult_h3mod8_to_245760_time &amp;&amp; time(./polymult 10240 2 2 3382 h7mod24. /home/Class_Number_Tabulation/h7mod24 1 0 1 1 1 1 0 1 1 3 1 0 1 1 1 1 0 4 1 3 1 0 4 0 1 2 1 4 2 3 1 0 4 1 1)2&gt;&gt;polymult_h7mod24_to_245760_time &amp;&amp; time(./polymult 10240 2 2 3382 h15mod24. /home/Class_Number_Tabulation/h15mod24 1 0 1 1 1 1 0 3 1 1 1 0 1 1 1 1 1 12 1 1 1 0 4 0 1 1 0 12 0 1 1 0 4 1 1)2&gt;&gt;polymult_h15mod24_to_245760_time &amp;&amp; ./polymult 2048 2 2 3382 h23mod120PART1. /home/Class_Number_Tabulation/h23mod120 1 0 1 1 3 2 0 2 2 15 1 0 2 1 3 1 1 2 8 15 1 0 2 1 3 1 1 2 7 15 1 0 2 2 3 1 3 2 13 15 1 0 2 2 3 1 3 2 12 15 1 0 6 1 1 1 0 2 3 15 1 0 6 0 1  &amp;&amp; ./polymult 2048 2 2 3382 h23mod120PART2. /home/Class_Number_Tabulation/h23mod120 1 0 3 1 1 2 1 2 2 15 1 0 6 1 1 2 2 2 8 15 1 0 6 1 1 1 1 2 7 15 1 0 6 0 1 1 3 2 13 15 1 0 6 0 1  &amp;&amp; ./polyadd /home/Class_Number_Tabulation 23 120 &amp;&amp; ./polymult 2048 2 2 3382 h47mod120PART1. /home/Class_Number_Tabulation/h47mod120 1 0 1 1 3 2 1 2 4 15 1 0 2 1 3 2 3 2 14 15 1 0 2 1 3 2 0 2 1 15 1 0 2 2 3 2 2 2 11 15 1 0 2 2 3 2 1 2 6 15 1 0 6 1 1 1 1 2 9 15 1 0 6 0 1 &amp;&amp; ./polymult 2048 2 2 3382 h47mod120PART2. /home/Class_Number_Tabulation/h47mod120 1 0 3 1 1 4 1 2 4 15 1 0 6 1 1 4 4 2 14 15 1 0 6 1 1 2 0 2 1 15 1 0 6 1 1 2 2 2 11 15 1 0 6 0 1 &amp;&amp; ./polyadd /home/Class_Number_Tabulation 47 120 &amp;&amp; ./polymult 2048 2 2 3382 h95mod120PART1. /home/Class_Number_Tabulation/h95mod120 2 0 1 1 3 2 1 2 10 15 1 0 2 1 3 2 0 2 5 15 1 0 2 2 3 1 0 30 0 1 1 0 6 1 1 1 3 30 1 1 1 0 6 0 1 &amp;&amp; ./polymult 2048 2 2 3382 h95mod120PART2. /home/Class_Number_Tabulation/h95mod120 1 0 3 1 1 2 0 2 5 15 1 0 6 0 1 4 2 2 10 15 1 0 6 1 1 &amp;&amp; ./polyadd /home/Class_Number_Tabulation 95 120 &amp;&amp; time(mpirun ./clgrp 245760 2 8 16 h8mod16/h8mod16. /home/Class_Number_Tabulation)2&gt;&gt;clgrp_h8mod16_to_245760_time &amp;&amp; time(mpirun ./clgrp 245760 2 4 16 h4mod16/h4mod16. /home/Class_Number_Tabulation)2&gt;&gt;clgrp_h4mod16_to_245760_time &amp;&amp; time(mpirun ./clgrp 245760 2 3 8 h3mod8/h3mod8. /home/Class_Number_Tabulation)2&gt;&gt;clgrp_h3mod8_to_245760_time &amp;&amp; time(mpirun ./clgrp 245760 2 7 24 h7mod24/h7mod24. /home/Class_Number_Tabulation)2&gt;&gt;clgrp_h7mod24_to_245760_time &amp;&amp; time(mpirun ./clgrp 245760 2 15 24 h15mod24/h15mod24. /home/Class_Number_Tabulation)2&gt;&gt;clgrp_h15mod24_to_245760_time &amp;&amp; time(mpirun245760  23 120 h23mod120/h23mod120. /home/Class_Number_Tabulation)2&gt;&gt;clgrp_h23mod120_to_245760_time &amp;&amp; time(mpirun245760  47 120 h47mod120/h47mod120. /home/Class_Number_Tabulation)2&gt;&gt;clgrp_h47mod120_to_245760_time &amp;&amp; time(mpirun245760  95 120 h95mod120/h95mod120. /home/Class_Number_Tabulation)2&gt;&gt;clgrp_h95mod120_to_245760_time &amp;&amp; time(mpirun ./clgrp 245760 2 7 8 null /home/Class_Number_Tabulation)2&gt;&gt;clgrp_h7mod8_to_245760_time &amp;&amp; mpirun -np 2 ./clgrp 245760 2 71 120 null /home/Class_Number_Tabulation &amp;&amp; mpirun -np 2 ./clgrp 245760 2 119 120 null /home/Class_Number_Tabulation) 2&gt;&gt; New_Formulas_To_245760.txt</v>
      </c>
    </row>
    <row r="12" spans="1:62" ht="18">
      <c r="A12" s="106">
        <f t="shared" ref="A12:A17" si="8">A4</f>
        <v>245760</v>
      </c>
      <c r="B12" s="107"/>
      <c r="C12" s="108"/>
      <c r="D12" s="25" t="s">
        <v>36</v>
      </c>
      <c r="E12" s="26">
        <v>2</v>
      </c>
      <c r="F12" s="27">
        <f xml:space="preserve"> POWER(2,ROW()-ROW($F$12)+1)</f>
        <v>2</v>
      </c>
      <c r="G12" s="27" t="s">
        <v>166</v>
      </c>
      <c r="H12" s="27" t="s">
        <v>167</v>
      </c>
      <c r="I12" s="1"/>
      <c r="J12" s="11" t="str">
        <f t="shared" ref="J12:J17" si="9" xml:space="preserve"> "h" &amp;K12 &amp; "mod" &amp;L12</f>
        <v>h4mod16</v>
      </c>
      <c r="K12" s="12">
        <v>4</v>
      </c>
      <c r="L12" s="12">
        <v>16</v>
      </c>
      <c r="M12" s="13">
        <f t="shared" ref="M12:M17" si="10" xml:space="preserve"> A4</f>
        <v>245760</v>
      </c>
      <c r="N12" s="99" t="str">
        <f t="shared" ref="N12:N15" si="11" xml:space="preserve"> "time(" &amp; G12 &amp; U12 &amp;" " &amp;F12 &amp;" " &amp; V12 &amp;" " &amp; W12 &amp;" " &amp; J12 &amp;". " &amp; D12 &amp; "/" &amp; J12 &amp;" " &amp;$Z$13&amp;" " &amp; $AA$14&amp;" " &amp; $AB$14 &amp; ")2&gt;&gt;polymult_" &amp; J12 &amp;"_to_" &amp; M12 &amp; "_time"</f>
        <v>time(./polymult 15360 2 2 1860 h4mod16. /home/Class_Number_Tabulation/h4mod16 1 0 2 1 1 1 0 2 0 1 1 0 2 0 1)2&gt;&gt;polymult_h4mod16_to_245760_time</v>
      </c>
      <c r="O12" s="99"/>
      <c r="P12" s="99"/>
      <c r="Q12" s="79" t="str">
        <f t="shared" ref="Q12:Q15" si="12" xml:space="preserve"> "time(" &amp;  "mpirun" &amp; H12 &amp;M12 &amp;" " &amp;F12 &amp;" " &amp;K12 &amp;" " &amp;L12 &amp;" " &amp;J12 &amp; "/" &amp;J12 &amp;". " &amp;D$12 &amp; ")2&gt;&gt;clgrp_" &amp; J12 &amp;"_to_" &amp; M12 &amp; "_time"</f>
        <v>time(mpirun ./clgrp 245760 2 4 16 h4mod16/h4mod16. /home/Class_Number_Tabulation)2&gt;&gt;clgrp_h4mod16_to_245760_time</v>
      </c>
      <c r="R12" s="15">
        <f t="shared" ref="R12:R17" si="13" xml:space="preserve"> (U12 / (F12*V12))/512</f>
        <v>7.5</v>
      </c>
      <c r="S12" s="15"/>
      <c r="T12" s="1"/>
      <c r="U12" s="16">
        <f t="shared" ref="U12:U17" si="14" xml:space="preserve"> M12 / 16</f>
        <v>15360</v>
      </c>
      <c r="V12">
        <f xml:space="preserve"> POWER(2,1)</f>
        <v>2</v>
      </c>
      <c r="W12">
        <f t="shared" ref="W12:W17" si="15" xml:space="preserve"> FLOOR((($F4)*(1/PI())*(SQRT(M12))*(($G$4*LN(M12))+($H$4))),1)</f>
        <v>1860</v>
      </c>
      <c r="X12" s="94" t="str">
        <f xml:space="preserve"> J12</f>
        <v>h4mod16</v>
      </c>
      <c r="Y12" s="94" t="s">
        <v>37</v>
      </c>
      <c r="Z12" s="80" t="s">
        <v>38</v>
      </c>
      <c r="AA12" s="94" t="s">
        <v>39</v>
      </c>
      <c r="AB12" s="94"/>
      <c r="BI12" s="1"/>
      <c r="BJ12" t="str">
        <f t="shared" si="7"/>
        <v>time (time(./polymult 61440 2 4 4256 h8mod16. /home/Class_Number_Tabulation/h8mod16 1 0 2 0 1 1 0 2 1 1 1 0 2 1 1)2&gt;&gt;polymult_h8mod16_to_983040_time &amp;&amp; time(./polymult 61440 2 4 4256 h4mod16. /home/Class_Number_Tabulation/h4mod16 1 0 2 1 1 1 0 2 0 1 1 0 2 0 1)2&gt;&gt;polymult_h4mod16_to_983040_time &amp;&amp; time(./polymult 122880 2 8 7802 h3mod8. /home/Class_Number_Tabulation/h3mod8 1 0 1 1 1 1 0 1 1 1 1 0 1 1 1)2&gt;&gt;polymult_h3mod8_to_983040_time &amp;&amp; time(./polymult 40960 2 4 7802 h7mod24. /home/Class_Number_Tabulation/h7mod24 1 0 1 1 1 1 0 1 1 3 1 0 1 1 1 1 0 4 1 3 1 0 4 0 1 2 1 4 2 3 1 0 4 1 1)2&gt;&gt;polymult_h7mod24_to_983040_time &amp;&amp; time(./polymult 40960 2 4 7802 h15mod24. /home/Class_Number_Tabulation/h15mod24 1 0 1 1 1 1 0 3 1 1 1 0 1 1 1 1 1 12 1 1 1 0 4 0 1 1 0 12 0 1 1 0 4 1 1)2&gt;&gt;polymult_h15mod24_to_983040_time &amp;&amp; ./polymult 8192 2 4 7802 h23mod120PART1. /home/Class_Number_Tabulation/h23mod120 1 0 1 1 3 2 0 2 2 15 1 0 2 1 3 1 1 2 8 15 1 0 2 1 3 1 1 2 7 15 1 0 2 2 3 1 3 2 13 15 1 0 2 2 3 1 3 2 12 15 1 0 6 1 1 1 0 2 3 15 1 0 6 0 1  &amp;&amp; ./polymult 8192 2 4 7802 h23mod120PART2. /home/Class_Number_Tabulation/h23mod120 1 0 3 1 1 2 1 2 2 15 1 0 6 1 1 2 2 2 8 15 1 0 6 1 1 1 1 2 7 15 1 0 6 0 1 1 3 2 13 15 1 0 6 0 1  &amp;&amp; ./polyadd /home/Class_Number_Tabulation 23 120 &amp;&amp; ./polymult 8192 2 4 7802 h47mod120PART1. /home/Class_Number_Tabulation/h47mod120 1 0 1 1 3 2 1 2 4 15 1 0 2 1 3 2 3 2 14 15 1 0 2 1 3 2 0 2 1 15 1 0 2 2 3 2 2 2 11 15 1 0 2 2 3 2 1 2 6 15 1 0 6 1 1 1 1 2 9 15 1 0 6 0 1 &amp;&amp; ./polymult 8192 2 4 7802 h47mod120PART2. /home/Class_Number_Tabulation/h47mod120 1 0 3 1 1 4 1 2 4 15 1 0 6 1 1 4 4 2 14 15 1 0 6 1 1 2 0 2 1 15 1 0 6 1 1 2 2 2 11 15 1 0 6 0 1 &amp;&amp; ./polyadd /home/Class_Number_Tabulation 47 120 &amp;&amp; ./polymult 8192 2 4 7802 h95mod120PART1. /home/Class_Number_Tabulation/h95mod120 2 0 1 1 3 2 1 2 10 15 1 0 2 1 3 2 0 2 5 15 1 0 2 2 3 1 0 30 0 1 1 0 6 1 1 1 3 30 1 1 1 0 6 0 1 &amp;&amp; ./polymult 8192 2 4 7802 h95mod120PART2. /home/Class_Number_Tabulation/h95mod120 1 0 3 1 1 2 0 2 5 15 1 0 6 0 1 4 2 2 10 15 1 0 6 1 1 &amp;&amp; ./polyadd /home/Class_Number_Tabulation 95 120 &amp;&amp; time(mpirun ./clgrp 983040 2 8 16 h8mod16/h8mod16. /home/Class_Number_Tabulation)2&gt;&gt;clgrp_h8mod16_to_983040_time &amp;&amp; time(mpirun ./clgrp 983040 2 4 16 h4mod16/h4mod16. /home/Class_Number_Tabulation)2&gt;&gt;clgrp_h4mod16_to_983040_time &amp;&amp; time(mpirun ./clgrp 983040 2 3 8 h3mod8/h3mod8. /home/Class_Number_Tabulation)2&gt;&gt;clgrp_h3mod8_to_983040_time &amp;&amp; time(mpirun ./clgrp 983040 2 7 24 h7mod24/h7mod24. /home/Class_Number_Tabulation)2&gt;&gt;clgrp_h7mod24_to_983040_time &amp;&amp; time(mpirun ./clgrp 983040 2 15 24 h15mod24/h15mod24. /home/Class_Number_Tabulation)2&gt;&gt;clgrp_h15mod24_to_983040_time &amp;&amp; time(mpirun983040  23 120 h23mod120/h23mod120. /home/Class_Number_Tabulation)2&gt;&gt;clgrp_h23mod120_to_983040_time &amp;&amp; time(mpirun983040  47 120 h47mod120/h47mod120. /home/Class_Number_Tabulation)2&gt;&gt;clgrp_h47mod120_to_983040_time &amp;&amp; time(mpirun983040  95 120 h95mod120/h95mod120. /home/Class_Number_Tabulation)2&gt;&gt;clgrp_h95mod120_to_983040_time &amp;&amp; time(mpirun ./clgrp 983040 2 7 8 null /home/Class_Number_Tabulation)2&gt;&gt;clgrp_h7mod8_to_983040_time &amp;&amp; mpirun -np 2 ./clgrp 983040 2 71 120 null /home/Class_Number_Tabulation &amp;&amp; mpirun -np 2 ./clgrp 983040 2 119 120 null /home/Class_Number_Tabulation) 2&gt;&gt; New_Formulas_To_983040.txt</v>
      </c>
    </row>
    <row r="13" spans="1:62" ht="18">
      <c r="A13" s="106">
        <f t="shared" si="8"/>
        <v>983040</v>
      </c>
      <c r="B13" s="107"/>
      <c r="C13" s="108"/>
      <c r="D13" s="25" t="s">
        <v>36</v>
      </c>
      <c r="E13" s="29">
        <v>2</v>
      </c>
      <c r="F13" s="27">
        <v>2</v>
      </c>
      <c r="G13" s="27" t="s">
        <v>166</v>
      </c>
      <c r="H13" s="27" t="s">
        <v>167</v>
      </c>
      <c r="I13" s="1"/>
      <c r="J13" s="11" t="str">
        <f t="shared" si="9"/>
        <v>h4mod16</v>
      </c>
      <c r="K13" s="12">
        <v>4</v>
      </c>
      <c r="L13" s="12">
        <v>16</v>
      </c>
      <c r="M13" s="13">
        <f t="shared" si="10"/>
        <v>983040</v>
      </c>
      <c r="N13" s="99" t="str">
        <f t="shared" si="11"/>
        <v>time(./polymult 61440 2 4 4256 h4mod16. /home/Class_Number_Tabulation/h4mod16 1 0 2 1 1 1 0 2 0 1 1 0 2 0 1)2&gt;&gt;polymult_h4mod16_to_983040_time</v>
      </c>
      <c r="O13" s="99"/>
      <c r="P13" s="99"/>
      <c r="Q13" s="79" t="str">
        <f t="shared" si="12"/>
        <v>time(mpirun ./clgrp 983040 2 4 16 h4mod16/h4mod16. /home/Class_Number_Tabulation)2&gt;&gt;clgrp_h4mod16_to_983040_time</v>
      </c>
      <c r="R13" s="15">
        <f t="shared" si="13"/>
        <v>15</v>
      </c>
      <c r="S13" s="15"/>
      <c r="T13" s="1"/>
      <c r="U13" s="16">
        <f t="shared" si="14"/>
        <v>61440</v>
      </c>
      <c r="V13">
        <f xml:space="preserve"> POWER(2,2)</f>
        <v>4</v>
      </c>
      <c r="W13">
        <f t="shared" si="15"/>
        <v>4256</v>
      </c>
      <c r="X13" s="94"/>
      <c r="Y13" s="94"/>
      <c r="Z13" s="94" t="s">
        <v>31</v>
      </c>
      <c r="AA13" s="80" t="s">
        <v>40</v>
      </c>
      <c r="AB13" s="80" t="s">
        <v>40</v>
      </c>
      <c r="BI13" s="1"/>
      <c r="BJ13" t="str">
        <f t="shared" si="7"/>
        <v>time (time(./polymult 245760 8 4 9731 h8mod16. /home/Class_Number_Tabulation/h8mod16 1 0 2 0 1 1 0 2 1 1 1 0 2 1 1)2&gt;&gt;polymult_h8mod16_to_3932160_time &amp;&amp; time(./polymult 245760 8 4 9731 h4mod16. /home/Class_Number_Tabulation/h4mod16 1 0 2 1 1 1 0 2 0 1 1 0 2 0 1)2&gt;&gt;polymult_h4mod16_to_3932160_time &amp;&amp; time(./polymult 491520 8 8 17963 h3mod8. /home/Class_Number_Tabulation/h3mod8 1 0 1 1 1 1 0 1 1 1 1 0 1 1 1)2&gt;&gt;polymult_h3mod8_to_3932160_time &amp;&amp; time(./polymult 163840 8 4 17963 h7mod24. /home/Class_Number_Tabulation/h7mod24 1 0 1 1 1 1 0 1 1 3 1 0 1 1 1 1 0 4 1 3 1 0 4 0 1 2 1 4 2 3 1 0 4 1 1)2&gt;&gt;polymult_h7mod24_to_3932160_time &amp;&amp; time(./polymult 163840 8 4 17963 h15mod24. /home/Class_Number_Tabulation/h15mod24 1 0 1 1 1 1 0 3 1 1 1 0 1 1 1 1 1 12 1 1 1 0 4 0 1 1 0 12 0 1 1 0 4 1 1)2&gt;&gt;polymult_h15mod24_to_3932160_time &amp;&amp; ./polymult 32768 8 4 17963 h23mod120PART1. /home/Class_Number_Tabulation/h23mod120 1 0 1 1 3 2 0 2 2 15 1 0 2 1 3 1 1 2 8 15 1 0 2 1 3 1 1 2 7 15 1 0 2 2 3 1 3 2 13 15 1 0 2 2 3 1 3 2 12 15 1 0 6 1 1 1 0 2 3 15 1 0 6 0 1  &amp;&amp; ./polymult 32768 8 4 17963 h23mod120PART2. /home/Class_Number_Tabulation/h23mod120 1 0 3 1 1 2 1 2 2 15 1 0 6 1 1 2 2 2 8 15 1 0 6 1 1 1 1 2 7 15 1 0 6 0 1 1 3 2 13 15 1 0 6 0 1  &amp;&amp; ./polyadd /home/Class_Number_Tabulation 23 120 &amp;&amp; ./polymult 32768 8 4 17963 h47mod120PART1. /home/Class_Number_Tabulation/h47mod120 1 0 1 1 3 2 1 2 4 15 1 0 2 1 3 2 3 2 14 15 1 0 2 1 3 2 0 2 1 15 1 0 2 2 3 2 2 2 11 15 1 0 2 2 3 2 1 2 6 15 1 0 6 1 1 1 1 2 9 15 1 0 6 0 1 &amp;&amp; ./polymult 32768 8 4 17963 h47mod120PART2. /home/Class_Number_Tabulation/h47mod120 1 0 3 1 1 4 1 2 4 15 1 0 6 1 1 4 4 2 14 15 1 0 6 1 1 2 0 2 1 15 1 0 6 1 1 2 2 2 11 15 1 0 6 0 1 &amp;&amp; ./polyadd /home/Class_Number_Tabulation 47 120 &amp;&amp; ./polymult 32768 8 4 17963 h95mod120PART1. /home/Class_Number_Tabulation/h95mod120 2 0 1 1 3 2 1 2 10 15 1 0 2 1 3 2 0 2 5 15 1 0 2 2 3 1 0 30 0 1 1 0 6 1 1 1 3 30 1 1 1 0 6 0 1 &amp;&amp; ./polymult 32768 8 4 17963 h95mod120PART2. /home/Class_Number_Tabulation/h95mod120 1 0 3 1 1 2 0 2 5 15 1 0 6 0 1 4 2 2 10 15 1 0 6 1 1 &amp;&amp; ./polyadd /home/Class_Number_Tabulation 95 120 &amp;&amp; time(mpirun ./clgrp 3932160 8 8 16 h8mod16/h8mod16. /home/Class_Number_Tabulation)2&gt;&gt;clgrp_h8mod16_to_3932160_time &amp;&amp; time(mpirun ./clgrp 3932160 8 4 16 h4mod16/h4mod16. /home/Class_Number_Tabulation)2&gt;&gt;clgrp_h4mod16_to_3932160_time &amp;&amp; time(mpirun ./clgrp 3932160 8 3 8 h3mod8/h3mod8. /home/Class_Number_Tabulation)2&gt;&gt;clgrp_h3mod8_to_3932160_time &amp;&amp; time(mpirun ./clgrp 3932160 8 7 24 h7mod24/h7mod24. /home/Class_Number_Tabulation)2&gt;&gt;clgrp_h7mod24_to_3932160_time &amp;&amp; time(mpirun ./clgrp 3932160 8 15 24 h15mod24/h15mod24. /home/Class_Number_Tabulation)2&gt;&gt;clgrp_h15mod24_to_3932160_time &amp;&amp; time(mpirun3932160  23 120 h23mod120/h23mod120. /home/Class_Number_Tabulation)2&gt;&gt;clgrp_h23mod120_to_3932160_time &amp;&amp; time(mpirun3932160  47 120 h47mod120/h47mod120. /home/Class_Number_Tabulation)2&gt;&gt;clgrp_h47mod120_to_3932160_time &amp;&amp; time(mpirun3932160  95 120 h95mod120/h95mod120. /home/Class_Number_Tabulation)2&gt;&gt;clgrp_h95mod120_to_3932160_time &amp;&amp; time(mpirun ./clgrp 3932160 8 7 8 null /home/Class_Number_Tabulation)2&gt;&gt;clgrp_h7mod8_to_3932160_time &amp;&amp; mpirun -np 6 ./clgrp 3932160 8 71 120 null /home/Class_Number_Tabulation &amp;&amp; mpirun -np 6 ./clgrp 3932160 8 119 120 null /home/Class_Number_Tabulation) 2&gt;&gt; New_Formulas_To_3932160.txt</v>
      </c>
    </row>
    <row r="14" spans="1:62">
      <c r="A14" s="106">
        <f t="shared" si="8"/>
        <v>3932160</v>
      </c>
      <c r="B14" s="107"/>
      <c r="C14" s="108"/>
      <c r="D14" s="25" t="s">
        <v>36</v>
      </c>
      <c r="E14" s="29">
        <v>6</v>
      </c>
      <c r="F14" s="27">
        <f xml:space="preserve"> POWER(2,ROW()-ROW($F$12)+1)</f>
        <v>8</v>
      </c>
      <c r="G14" s="27" t="s">
        <v>166</v>
      </c>
      <c r="H14" s="27" t="s">
        <v>167</v>
      </c>
      <c r="I14" s="1"/>
      <c r="J14" s="11" t="str">
        <f t="shared" si="9"/>
        <v>h4mod16</v>
      </c>
      <c r="K14" s="12">
        <v>4</v>
      </c>
      <c r="L14" s="12">
        <v>16</v>
      </c>
      <c r="M14" s="13">
        <f t="shared" si="10"/>
        <v>3932160</v>
      </c>
      <c r="N14" s="99" t="str">
        <f t="shared" si="11"/>
        <v>time(./polymult 245760 8 4 9731 h4mod16. /home/Class_Number_Tabulation/h4mod16 1 0 2 1 1 1 0 2 0 1 1 0 2 0 1)2&gt;&gt;polymult_h4mod16_to_3932160_time</v>
      </c>
      <c r="O14" s="99"/>
      <c r="P14" s="99"/>
      <c r="Q14" s="79" t="str">
        <f t="shared" si="12"/>
        <v>time(mpirun ./clgrp 3932160 8 4 16 h4mod16/h4mod16. /home/Class_Number_Tabulation)2&gt;&gt;clgrp_h4mod16_to_3932160_time</v>
      </c>
      <c r="R14" s="15">
        <f t="shared" si="13"/>
        <v>15</v>
      </c>
      <c r="S14" s="15"/>
      <c r="T14" s="1"/>
      <c r="U14" s="16">
        <f t="shared" si="14"/>
        <v>245760</v>
      </c>
      <c r="V14">
        <f xml:space="preserve"> POWER(2,2)</f>
        <v>4</v>
      </c>
      <c r="W14">
        <f t="shared" si="15"/>
        <v>9731</v>
      </c>
      <c r="X14" s="94"/>
      <c r="Y14" s="94"/>
      <c r="Z14" s="94"/>
      <c r="AA14" s="94" t="s">
        <v>29</v>
      </c>
      <c r="AB14" s="94" t="s">
        <v>29</v>
      </c>
      <c r="BI14" s="1"/>
      <c r="BJ14" t="str">
        <f t="shared" si="7"/>
        <v>time (time(./polymult 983040 16 8 21662 h8mod16. /home/Class_Number_Tabulation/h8mod16 1 0 2 0 1 1 0 2 1 1 1 0 2 1 1)2&gt;&gt;polymult_h8mod16_to_15728640_time &amp;&amp; time(./polymult 983040 16 8 21662 h4mod16. /home/Class_Number_Tabulation/h4mod16 1 0 2 1 1 1 0 2 0 1 1 0 2 0 1)2&gt;&gt;polymult_h4mod16_to_15728640_time &amp;&amp; time(./polymult 1966080 16 16 40224 h3mod8. /home/Class_Number_Tabulation/h3mod8 1 0 1 1 1 1 0 1 1 1 1 0 1 1 1)2&gt;&gt;polymult_h3mod8_to_15728640_time &amp;&amp; time(./polymult 655360 16 8 40224 h7mod24. /home/Class_Number_Tabulation/h7mod24 1 0 1 1 1 1 0 1 1 3 1 0 1 1 1 1 0 4 1 3 1 0 4 0 1 2 1 4 2 3 1 0 4 1 1)2&gt;&gt;polymult_h7mod24_to_15728640_time &amp;&amp; time(./polymult 655360 16 8 40224 h15mod24. /home/Class_Number_Tabulation/h15mod24 1 0 1 1 1 1 0 3 1 1 1 0 1 1 1 1 1 12 1 1 1 0 4 0 1 1 0 12 0 1 1 0 4 1 1)2&gt;&gt;polymult_h15mod24_to_15728640_time &amp;&amp; ./polymult 131072 16 8 40224 h23mod120PART1. /home/Class_Number_Tabulation/h23mod120 1 0 1 1 3 2 0 2 2 15 1 0 2 1 3 1 1 2 8 15 1 0 2 1 3 1 1 2 7 15 1 0 2 2 3 1 3 2 13 15 1 0 2 2 3 1 3 2 12 15 1 0 6 1 1 1 0 2 3 15 1 0 6 0 1  &amp;&amp; ./polymult 131072 16 8 40224 h23mod120PART2. /home/Class_Number_Tabulation/h23mod120 1 0 3 1 1 2 1 2 2 15 1 0 6 1 1 2 2 2 8 15 1 0 6 1 1 1 1 2 7 15 1 0 6 0 1 1 3 2 13 15 1 0 6 0 1  &amp;&amp; ./polyadd /home/Class_Number_Tabulation 23 120 &amp;&amp; ./polymult 131072 16 8 40224 h47mod120PART1. /home/Class_Number_Tabulation/h47mod120 1 0 1 1 3 2 1 2 4 15 1 0 2 1 3 2 3 2 14 15 1 0 2 1 3 2 0 2 1 15 1 0 2 2 3 2 2 2 11 15 1 0 2 2 3 2 1 2 6 15 1 0 6 1 1 1 1 2 9 15 1 0 6 0 1 &amp;&amp; ./polymult 131072 16 8 40224 h47mod120PART2. /home/Class_Number_Tabulation/h47mod120 1 0 3 1 1 4 1 2 4 15 1 0 6 1 1 4 4 2 14 15 1 0 6 1 1 2 0 2 1 15 1 0 6 1 1 2 2 2 11 15 1 0 6 0 1 &amp;&amp; ./polyadd /home/Class_Number_Tabulation 47 120 &amp;&amp; ./polymult 131072 16 8 40224 h95mod120PART1. /home/Class_Number_Tabulation/h95mod120 2 0 1 1 3 2 1 2 10 15 1 0 2 1 3 2 0 2 5 15 1 0 2 2 3 1 0 30 0 1 1 0 6 1 1 1 3 30 1 1 1 0 6 0 1 &amp;&amp; ./polymult 131072 16 8 40224 h95mod120PART2. /home/Class_Number_Tabulation/h95mod120 1 0 3 1 1 2 0 2 5 15 1 0 6 0 1 4 2 2 10 15 1 0 6 1 1 &amp;&amp; ./polyadd /home/Class_Number_Tabulation 95 120 &amp;&amp; time(mpirun ./clgrp 15728640 16 8 16 h8mod16/h8mod16. /home/Class_Number_Tabulation)2&gt;&gt;clgrp_h8mod16_to_15728640_time &amp;&amp; time(mpirun ./clgrp 15728640 16 4 16 h4mod16/h4mod16. /home/Class_Number_Tabulation)2&gt;&gt;clgrp_h4mod16_to_15728640_time &amp;&amp; time(mpirun ./clgrp 15728640 16 3 8 h3mod8/h3mod8. /home/Class_Number_Tabulation)2&gt;&gt;clgrp_h3mod8_to_15728640_time &amp;&amp; time(mpirun ./clgrp 15728640 16 7 24 h7mod24/h7mod24. /home/Class_Number_Tabulation)2&gt;&gt;clgrp_h7mod24_to_15728640_time &amp;&amp; time(mpirun ./clgrp 15728640 16 15 24 h15mod24/h15mod24. /home/Class_Number_Tabulation)2&gt;&gt;clgrp_h15mod24_to_15728640_time &amp;&amp; time(mpirun15728640  23 120 h23mod120/h23mod120. /home/Class_Number_Tabulation)2&gt;&gt;clgrp_h23mod120_to_15728640_time &amp;&amp; time(mpirun15728640  47 120 h47mod120/h47mod120. /home/Class_Number_Tabulation)2&gt;&gt;clgrp_h47mod120_to_15728640_time &amp;&amp; time(mpirun15728640  95 120 h95mod120/h95mod120. /home/Class_Number_Tabulation)2&gt;&gt;clgrp_h95mod120_to_15728640_time &amp;&amp; time(mpirun ./clgrp 15728640 16 7 8 null /home/Class_Number_Tabulation)2&gt;&gt;clgrp_h7mod8_to_15728640_time &amp;&amp; mpirun -np 6 ./clgrp 15728640 16 71 120 null /home/Class_Number_Tabulation &amp;&amp; mpirun -np 6 ./clgrp 15728640 16 119 120 null /home/Class_Number_Tabulation) 2&gt;&gt; New_Formulas_To_15728640.txt</v>
      </c>
    </row>
    <row r="15" spans="1:62">
      <c r="A15" s="106">
        <f t="shared" si="8"/>
        <v>15728640</v>
      </c>
      <c r="B15" s="107"/>
      <c r="C15" s="108"/>
      <c r="D15" s="25" t="s">
        <v>36</v>
      </c>
      <c r="E15" s="29">
        <v>6</v>
      </c>
      <c r="F15" s="27">
        <f xml:space="preserve"> POWER(2,ROW()-ROW($F$12)+1)</f>
        <v>16</v>
      </c>
      <c r="G15" s="27" t="s">
        <v>166</v>
      </c>
      <c r="H15" s="27" t="s">
        <v>167</v>
      </c>
      <c r="I15" s="1"/>
      <c r="J15" s="11" t="str">
        <f t="shared" si="9"/>
        <v>h4mod16</v>
      </c>
      <c r="K15" s="12">
        <v>4</v>
      </c>
      <c r="L15" s="12">
        <v>16</v>
      </c>
      <c r="M15" s="13">
        <f t="shared" si="10"/>
        <v>15728640</v>
      </c>
      <c r="N15" s="99" t="str">
        <f t="shared" si="11"/>
        <v>time(./polymult 983040 16 8 21662 h4mod16. /home/Class_Number_Tabulation/h4mod16 1 0 2 1 1 1 0 2 0 1 1 0 2 0 1)2&gt;&gt;polymult_h4mod16_to_15728640_time</v>
      </c>
      <c r="O15" s="99"/>
      <c r="P15" s="99"/>
      <c r="Q15" s="79" t="str">
        <f t="shared" si="12"/>
        <v>time(mpirun ./clgrp 15728640 16 4 16 h4mod16/h4mod16. /home/Class_Number_Tabulation)2&gt;&gt;clgrp_h4mod16_to_15728640_time</v>
      </c>
      <c r="R15" s="15">
        <f t="shared" si="13"/>
        <v>15</v>
      </c>
      <c r="S15" s="15"/>
      <c r="T15" s="1"/>
      <c r="U15" s="16">
        <f t="shared" si="14"/>
        <v>983040</v>
      </c>
      <c r="V15">
        <f xml:space="preserve"> POWER(2,3)</f>
        <v>8</v>
      </c>
      <c r="W15">
        <f t="shared" si="15"/>
        <v>21662</v>
      </c>
      <c r="X15" s="94"/>
      <c r="Y15" s="94"/>
      <c r="Z15" s="94"/>
      <c r="AA15" s="94"/>
      <c r="AB15" s="94"/>
      <c r="BI15" s="1"/>
      <c r="BJ15" t="str">
        <f t="shared" si="7"/>
        <v>time (time(./polymult 3932160 32 16 48670 h8mod16. /home/Class_Number_Tabulation/h8mod16 1 0 2 0 1 1 0 2 1 1 1 0 2 1 1)2&gt;&gt;polymult_h8mod16_to_62914560_time &amp;&amp; time(./polymult 3932160 32 16 48670 h4mod16. /home/Class_Number_Tabulation/h4mod16 1 0 2 1 1 1 0 2 0 1 1 0 2 0 1)2&gt;&gt;polymult_h4mod16_to_62914560_time &amp;&amp; time(./polymult 7864320 32 32 90841 h3mod8. /home/Class_Number_Tabulation/h3mod8 1 0 1 1 1 1 0 1 1 1 1 0 1 1 1)2&gt;&gt;polymult_h3mod8_to_62914560_time &amp;&amp; time(./polymult 2621440 32 16 90841 h7mod24. /home/Class_Number_Tabulation/h7mod24 1 0 1 1 1 1 0 1 1 3 1 0 1 1 1 1 0 4 1 3 1 0 4 0 1 2 1 4 2 3 1 0 4 1 1)2&gt;&gt;polymult_h7mod24_to_62914560_time &amp;&amp; time(./polymult 2621440 32 16 90841 h15mod24. /home/Class_Number_Tabulation/h15mod24 1 0 1 1 1 1 0 3 1 1 1 0 1 1 1 1 1 12 1 1 1 0 4 0 1 1 0 12 0 1 1 0 4 1 1)2&gt;&gt;polymult_h15mod24_to_62914560_time &amp;&amp; ./polymult 524288 32 16 90841 h23mod120PART1. /home/Class_Number_Tabulation/h23mod120 1 0 1 1 3 2 0 2 2 15 1 0 2 1 3 1 1 2 8 15 1 0 2 1 3 1 1 2 7 15 1 0 2 2 3 1 3 2 13 15 1 0 2 2 3 1 3 2 12 15 1 0 6 1 1 1 0 2 3 15 1 0 6 0 1  &amp;&amp; ./polymult 524288 32 16 90841 h23mod120PART2. /home/Class_Number_Tabulation/h23mod120 1 0 3 1 1 2 1 2 2 15 1 0 6 1 1 2 2 2 8 15 1 0 6 1 1 1 1 2 7 15 1 0 6 0 1 1 3 2 13 15 1 0 6 0 1  &amp;&amp; ./polyadd /home/Class_Number_Tabulation 23 120 &amp;&amp; ./polymult 524288 32 16 90841 h47mod120PART1. /home/Class_Number_Tabulation/h47mod120 1 0 1 1 3 2 1 2 4 15 1 0 2 1 3 2 3 2 14 15 1 0 2 1 3 2 0 2 1 15 1 0 2 2 3 2 2 2 11 15 1 0 2 2 3 2 1 2 6 15 1 0 6 1 1 1 1 2 9 15 1 0 6 0 1 &amp;&amp; ./polymult 524288 32 16 90841 h47mod120PART2. /home/Class_Number_Tabulation/h47mod120 1 0 3 1 1 4 1 2 4 15 1 0 6 1 1 4 4 2 14 15 1 0 6 1 1 2 0 2 1 15 1 0 6 1 1 2 2 2 11 15 1 0 6 0 1 &amp;&amp; ./polyadd /home/Class_Number_Tabulation 47 120 &amp;&amp; ./polymult 524288 32 16 90841 h95mod120PART1. /home/Class_Number_Tabulation/h95mod120 2 0 1 1 3 2 1 2 10 15 1 0 2 1 3 2 0 2 5 15 1 0 2 2 3 1 0 30 0 1 1 0 6 1 1 1 3 30 1 1 1 0 6 0 1 &amp;&amp; ./polymult 524288 32 16 90841 h95mod120PART2. /home/Class_Number_Tabulation/h95mod120 1 0 3 1 1 2 0 2 5 15 1 0 6 0 1 4 2 2 10 15 1 0 6 1 1 &amp;&amp; ./polyadd /home/Class_Number_Tabulation 95 120 &amp;&amp; time(mpirun ./clgrp 62914560 32 8 16 h8mod16/h8mod16. /home/Class_Number_Tabulation)2&gt;&gt;clgrp_h8mod16_to_62914560_time &amp;&amp; time(mpirun ./clgrp 62914560 32 4 16 h4mod16/h4mod16. /home/Class_Number_Tabulation)2&gt;&gt;clgrp_h4mod16_to_62914560_time &amp;&amp; time(mpirun ./clgrp 62914560 32 3 8 h3mod8/h3mod8. /home/Class_Number_Tabulation)2&gt;&gt;clgrp_h3mod8_to_62914560_time &amp;&amp; time(mpirun ./clgrp 62914560 32 7 24 h7mod24/h7mod24. /home/Class_Number_Tabulation)2&gt;&gt;clgrp_h7mod24_to_62914560_time &amp;&amp; time(mpirun ./clgrp 62914560 32 15 24 h15mod24/h15mod24. /home/Class_Number_Tabulation)2&gt;&gt;clgrp_h15mod24_to_62914560_time &amp;&amp; time(mpirun62914560  23 120 h23mod120/h23mod120. /home/Class_Number_Tabulation)2&gt;&gt;clgrp_h23mod120_to_62914560_time &amp;&amp; time(mpirun62914560  47 120 h47mod120/h47mod120. /home/Class_Number_Tabulation)2&gt;&gt;clgrp_h47mod120_to_62914560_time &amp;&amp; time(mpirun62914560  95 120 h95mod120/h95mod120. /home/Class_Number_Tabulation)2&gt;&gt;clgrp_h95mod120_to_62914560_time &amp;&amp; time(mpirun ./clgrp 62914560 32 7 8 null /home/Class_Number_Tabulation)2&gt;&gt;clgrp_h7mod8_to_62914560_time &amp;&amp; mpirun -np 6 ./clgrp 62914560 32 71 120 null /home/Class_Number_Tabulation &amp;&amp; mpirun -np 6 ./clgrp 62914560 32 119 120 null /home/Class_Number_Tabulation) 2&gt;&gt; New_Formulas_To_62914560.txt</v>
      </c>
    </row>
    <row r="16" spans="1:62">
      <c r="A16" s="106">
        <f t="shared" si="8"/>
        <v>62914560</v>
      </c>
      <c r="B16" s="107"/>
      <c r="C16" s="108"/>
      <c r="D16" s="25" t="s">
        <v>36</v>
      </c>
      <c r="E16" s="29">
        <v>6</v>
      </c>
      <c r="F16" s="27">
        <f xml:space="preserve"> POWER(2,ROW()-ROW($F$12)+1)</f>
        <v>32</v>
      </c>
      <c r="G16" s="27" t="s">
        <v>166</v>
      </c>
      <c r="H16" s="27" t="s">
        <v>167</v>
      </c>
      <c r="I16" s="1"/>
      <c r="J16" s="11" t="str">
        <f t="shared" si="9"/>
        <v>h4mod16</v>
      </c>
      <c r="K16" s="12">
        <v>4</v>
      </c>
      <c r="L16" s="12">
        <v>16</v>
      </c>
      <c r="M16" s="13">
        <f t="shared" si="10"/>
        <v>62914560</v>
      </c>
      <c r="N16" s="99" t="str">
        <f xml:space="preserve"> "time(" &amp; G16 &amp; U16 &amp;" " &amp;F16 &amp;" " &amp; V16 &amp;" " &amp; W16 &amp;" " &amp; J16 &amp;". " &amp; D16 &amp; "/" &amp; J16 &amp;" " &amp;$Z$13&amp;" " &amp; $AA$14&amp;" " &amp; $AB$14 &amp; ")2&gt;&gt;polymult_" &amp; J16 &amp;"_to_" &amp; M16 &amp; "_time"</f>
        <v>time(./polymult 3932160 32 16 48670 h4mod16. /home/Class_Number_Tabulation/h4mod16 1 0 2 1 1 1 0 2 0 1 1 0 2 0 1)2&gt;&gt;polymult_h4mod16_to_62914560_time</v>
      </c>
      <c r="O16" s="99"/>
      <c r="P16" s="99"/>
      <c r="Q16" s="79" t="str">
        <f xml:space="preserve"> "time(" &amp;  "mpirun" &amp; H16 &amp;M16 &amp;" " &amp;F16 &amp;" " &amp;K16 &amp;" " &amp;L16 &amp;" " &amp;J16 &amp; "/" &amp;J16 &amp;". " &amp;D$12 &amp; ")2&gt;&gt;clgrp_" &amp; J16 &amp;"_to_" &amp; M16 &amp; "_time"</f>
        <v>time(mpirun ./clgrp 62914560 32 4 16 h4mod16/h4mod16. /home/Class_Number_Tabulation)2&gt;&gt;clgrp_h4mod16_to_62914560_time</v>
      </c>
      <c r="R16" s="15">
        <f t="shared" si="13"/>
        <v>15</v>
      </c>
      <c r="S16" s="15"/>
      <c r="T16" s="1"/>
      <c r="U16" s="16">
        <f t="shared" si="14"/>
        <v>3932160</v>
      </c>
      <c r="V16">
        <f xml:space="preserve"> POWER(2,4)</f>
        <v>16</v>
      </c>
      <c r="W16">
        <f t="shared" si="15"/>
        <v>48670</v>
      </c>
      <c r="X16" s="94"/>
      <c r="Y16" s="94"/>
      <c r="Z16" s="94"/>
      <c r="AA16" s="94"/>
      <c r="AB16" s="94"/>
      <c r="BI16" s="1"/>
      <c r="BJ16" t="str">
        <f t="shared" si="7"/>
        <v>time (time(./polymult 1030792151040 4096 16384 49675027 h8mod16. /home/Class_Number_Tabulation/h8mod16 1 0 2 0 1 1 0 2 1 1 1 0 2 1 1)2&gt;&gt;polymult_h8mod16_to_16492674416640_time &amp;&amp; time(./polymult 1030792151040 4096 16384 49675027 h4mod16. /home/Class_Number_Tabulation/h4mod16 1 0 2 1 1 1 0 2 0 1 1 0 2 0 1)2&gt;&gt;polymult_h4mod16_to_16492674416640_time &amp;&amp; time(./polymult 2061584302080 4096 32768 95206191 h3mod8. /home/Class_Number_Tabulation/h3mod8 1 0 1 1 1 1 0 1 1 1 1 0 1 1 1)2&gt;&gt;polymult_h3mod8_to_16492674416640_time &amp;&amp; time(./polymult 687194767360 4096 16384 95206191 h7mod24. /home/Class_Number_Tabulation/h7mod24 1 0 1 1 1 1 0 1 1 3 1 0 1 1 1 1 0 4 1 3 1 0 4 0 1 2 1 4 2 3 1 0 4 1 1)2&gt;&gt;polymult_h7mod24_to_16492674416640_time &amp;&amp; time(./polymult 687194767360 4096 16384 95206191 h15mod24. /home/Class_Number_Tabulation/h15mod24 1 0 1 1 1 1 0 3 1 1 1 0 1 1 1 1 1 12 1 1 1 0 4 0 1 1 0 12 0 1 1 0 4 1 1)2&gt;&gt;polymult_h15mod24_to_16492674416640_time &amp;&amp; ./polymult 137438953472 4096 16384 95206191 h23mod120PART1. /home/Class_Number_Tabulation/h23mod120 1 0 1 1 3 2 0 2 2 15 1 0 2 1 3 1 1 2 8 15 1 0 2 1 3 1 1 2 7 15 1 0 2 2 3 1 3 2 13 15 1 0 2 2 3 1 3 2 12 15 1 0 6 1 1 1 0 2 3 15 1 0 6 0 1  &amp;&amp; ./polymult 137438953472 4096 16384 95206191 h23mod120PART2. /home/Class_Number_Tabulation/h23mod120 1 0 3 1 1 2 1 2 2 15 1 0 6 1 1 2 2 2 8 15 1 0 6 1 1 1 1 2 7 15 1 0 6 0 1 1 3 2 13 15 1 0 6 0 1  &amp;&amp; ./polyadd /home/Class_Number_Tabulation 23 120 &amp;&amp; ./polymult 137438953472 4096 16384 95206191 h47mod120PART1. /home/Class_Number_Tabulation/h47mod120 1 0 1 1 3 2 1 2 4 15 1 0 2 1 3 2 3 2 14 15 1 0 2 1 3 2 0 2 1 15 1 0 2 2 3 2 2 2 11 15 1 0 2 2 3 2 1 2 6 15 1 0 6 1 1 1 1 2 9 15 1 0 6 0 1 &amp;&amp; ./polymult 137438953472 4096 16384 95206191 h47mod120PART2. /home/Class_Number_Tabulation/h47mod120 1 0 3 1 1 4 1 2 4 15 1 0 6 1 1 4 4 2 14 15 1 0 6 1 1 2 0 2 1 15 1 0 6 1 1 2 2 2 11 15 1 0 6 0 1 &amp;&amp; ./polyadd /home/Class_Number_Tabulation 47 120 &amp;&amp; ./polymult 137438953472 4096 16384 95206191 h95mod120PART1. /home/Class_Number_Tabulation/h95mod120 2 0 1 1 3 2 1 2 10 15 1 0 2 1 3 2 0 2 5 15 1 0 2 2 3 1 0 30 0 1 1 0 6 1 1 1 3 30 1 1 1 0 6 0 1 &amp;&amp; ./polymult 137438953472 4096 16384 95206191 h95mod120PART2. /home/Class_Number_Tabulation/h95mod120 1 0 3 1 1 2 0 2 5 15 1 0 6 0 1 4 2 2 10 15 1 0 6 1 1 &amp;&amp; ./polyadd /home/Class_Number_Tabulation 95 120 &amp;&amp; time(mpirun ./clgrp 16492674416640 4096 8 16 h8mod16/h8mod16. /home/Class_Number_Tabulation)2&gt;&gt;clgrp_h8mod16_to_16492674416640_time &amp;&amp; time(mpirun ./clgrp 16492674416640 4096 4 16 h4mod16/h4mod16. /home/Class_Number_Tabulation)2&gt;&gt;clgrp_h4mod16_to_16492674416640_time &amp;&amp; time(mpirun ./clgrp 16492674416640 4096 3 8 h3mod8/h3mod8. /home/Class_Number_Tabulation)2&gt;&gt;clgrp_h3mod8_to_16492674416640_time &amp;&amp; time(mpirun ./clgrp 16492674416640 4096 7 24 h7mod24/h7mod24. /home/Class_Number_Tabulation)2&gt;&gt;clgrp_h7mod24_to_16492674416640_time &amp;&amp; time(mpirun ./clgrp 16492674416640 4096 15 24 h15mod24/h15mod24. /home/Class_Number_Tabulation)2&gt;&gt;clgrp_h15mod24_to_16492674416640_time &amp;&amp; time(mpirun16492674416640  23 120 h23mod120/h23mod120. /home/Class_Number_Tabulation)2&gt;&gt;clgrp_h23mod120_to_16492674416640_time &amp;&amp; time(mpirun16492674416640  47 120 h47mod120/h47mod120. /home/Class_Number_Tabulation)2&gt;&gt;clgrp_h47mod120_to_16492674416640_time &amp;&amp; time(mpirun16492674416640  95 120 h95mod120/h95mod120. /home/Class_Number_Tabulation)2&gt;&gt;clgrp_h95mod120_to_16492674416640_time &amp;&amp; time(mpirun ./clgrp 16492674416640 4096 7 8 null /home/Class_Number_Tabulation)2&gt;&gt;clgrp_h7mod8_to_16492674416640_time &amp;&amp; mpirun -np 6 ./clgrp 16492674416640 4096 71 120 null /home/Class_Number_Tabulation &amp;&amp; mpirun -np 6 ./clgrp 16492674416640 4096 119 120 null /home/Class_Number_Tabulation) 2&gt;&gt; New_Formulas_To_16492674416640.txt</v>
      </c>
    </row>
    <row r="17" spans="1:62">
      <c r="A17" s="124">
        <f t="shared" si="8"/>
        <v>16492674416640</v>
      </c>
      <c r="B17" s="125"/>
      <c r="C17" s="126"/>
      <c r="D17" s="25" t="s">
        <v>36</v>
      </c>
      <c r="E17" s="29">
        <v>6</v>
      </c>
      <c r="F17" s="27">
        <f xml:space="preserve"> POWER(2,12)</f>
        <v>4096</v>
      </c>
      <c r="G17" s="27" t="s">
        <v>166</v>
      </c>
      <c r="H17" s="27" t="s">
        <v>167</v>
      </c>
      <c r="I17" s="1"/>
      <c r="J17" s="11" t="str">
        <f t="shared" si="9"/>
        <v>h4mod16</v>
      </c>
      <c r="K17" s="12">
        <v>4</v>
      </c>
      <c r="L17" s="12">
        <v>16</v>
      </c>
      <c r="M17" s="13">
        <f t="shared" si="10"/>
        <v>16492674416640</v>
      </c>
      <c r="N17" s="99" t="str">
        <f xml:space="preserve"> "time(" &amp; G17 &amp; U17 &amp;" " &amp;F17 &amp;" " &amp; V17 &amp;" " &amp; W17 &amp;" " &amp; J17 &amp;". " &amp; D17 &amp; "/" &amp; J17 &amp;" " &amp;$Z$13&amp;" " &amp; $AA$14&amp;" " &amp; $AB$14 &amp; ")2&gt;&gt;polymult_" &amp; J17 &amp;"_to_" &amp; M17 &amp; "_time"</f>
        <v>time(./polymult 1030792151040 4096 16384 49675027 h4mod16. /home/Class_Number_Tabulation/h4mod16 1 0 2 1 1 1 0 2 0 1 1 0 2 0 1)2&gt;&gt;polymult_h4mod16_to_16492674416640_time</v>
      </c>
      <c r="O17" s="99"/>
      <c r="P17" s="99"/>
      <c r="Q17" s="79" t="str">
        <f xml:space="preserve"> "time(" &amp;  "mpirun" &amp; H17 &amp;M17 &amp;" " &amp;F17 &amp;" " &amp;K17 &amp;" " &amp;L17 &amp;" " &amp;J17 &amp; "/" &amp;J17 &amp;". " &amp;D$12 &amp; ")2&gt;&gt;clgrp_" &amp; J17 &amp;"_to_" &amp; M17 &amp; "_time"</f>
        <v>time(mpirun ./clgrp 16492674416640 4096 4 16 h4mod16/h4mod16. /home/Class_Number_Tabulation)2&gt;&gt;clgrp_h4mod16_to_16492674416640_time</v>
      </c>
      <c r="R17" s="15">
        <f t="shared" si="13"/>
        <v>30</v>
      </c>
      <c r="S17" s="15"/>
      <c r="T17" s="1"/>
      <c r="U17" s="16">
        <f t="shared" si="14"/>
        <v>1030792151040</v>
      </c>
      <c r="V17">
        <f xml:space="preserve"> POWER(2,14)</f>
        <v>16384</v>
      </c>
      <c r="W17">
        <f t="shared" si="15"/>
        <v>49675027</v>
      </c>
      <c r="X17" s="94"/>
      <c r="Y17" s="94"/>
      <c r="Z17" s="94"/>
      <c r="AA17" s="94"/>
      <c r="AB17" s="94"/>
      <c r="BI17" s="1"/>
    </row>
    <row r="18" spans="1:6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2"/>
      <c r="N18" s="1"/>
      <c r="O18" s="1"/>
      <c r="P18" s="1"/>
      <c r="Q18" s="1"/>
      <c r="R18" s="1"/>
      <c r="S18" s="1"/>
      <c r="T18" s="1"/>
      <c r="U18" s="22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2" ht="32.25">
      <c r="A19" s="118" t="s">
        <v>41</v>
      </c>
      <c r="B19" s="119"/>
      <c r="C19" s="119"/>
      <c r="D19" s="119"/>
      <c r="E19" s="119"/>
      <c r="F19" s="119"/>
      <c r="G19" s="119"/>
      <c r="H19" s="120"/>
      <c r="I19" s="1"/>
      <c r="J19" s="88" t="s">
        <v>1</v>
      </c>
      <c r="K19" s="88" t="s">
        <v>2</v>
      </c>
      <c r="L19" s="88" t="s">
        <v>3</v>
      </c>
      <c r="M19" s="91" t="s">
        <v>4</v>
      </c>
      <c r="N19" s="101" t="s">
        <v>5</v>
      </c>
      <c r="O19" s="101"/>
      <c r="P19" s="102"/>
      <c r="Q19" s="2" t="s">
        <v>6</v>
      </c>
      <c r="R19" s="95" t="s">
        <v>7</v>
      </c>
      <c r="S19" s="96"/>
      <c r="T19" s="1"/>
      <c r="U19" s="97" t="s">
        <v>8</v>
      </c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1"/>
      <c r="BJ19" s="43" t="s">
        <v>139</v>
      </c>
    </row>
    <row r="20" spans="1:62">
      <c r="A20" s="112" t="s">
        <v>4</v>
      </c>
      <c r="B20" s="113"/>
      <c r="C20" s="114"/>
      <c r="D20" s="115"/>
      <c r="E20" s="116"/>
      <c r="F20" s="116"/>
      <c r="G20" s="116"/>
      <c r="H20" s="117"/>
      <c r="I20" s="1"/>
      <c r="J20" s="89"/>
      <c r="K20" s="90"/>
      <c r="L20" s="90"/>
      <c r="M20" s="91"/>
      <c r="N20" s="100" t="s">
        <v>14</v>
      </c>
      <c r="O20" s="100"/>
      <c r="P20" s="100"/>
      <c r="Q20" s="6" t="s">
        <v>15</v>
      </c>
      <c r="R20" s="77" t="s">
        <v>16</v>
      </c>
      <c r="S20" s="77"/>
      <c r="T20" s="1"/>
      <c r="U20" s="8" t="s">
        <v>42</v>
      </c>
      <c r="V20" s="78" t="s">
        <v>18</v>
      </c>
      <c r="W20" s="78" t="s">
        <v>19</v>
      </c>
      <c r="X20" s="78" t="s">
        <v>20</v>
      </c>
      <c r="Y20" s="98" t="s">
        <v>21</v>
      </c>
      <c r="Z20" s="98"/>
      <c r="AA20" s="98"/>
      <c r="AB20" s="98"/>
      <c r="AC20" s="98"/>
      <c r="AD20" s="98"/>
      <c r="AE20" s="9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1"/>
      <c r="BJ20" t="s">
        <v>67</v>
      </c>
    </row>
    <row r="21" spans="1:62" ht="18">
      <c r="A21" s="103">
        <f t="shared" ref="A21:A26" si="16">A4</f>
        <v>245760</v>
      </c>
      <c r="B21" s="104"/>
      <c r="C21" s="105"/>
      <c r="D21" s="106" t="str">
        <f xml:space="preserve"> "time(" &amp;  " /home/anthony.kostalvazque/clgrp-1.3_NEW/verify " &amp;A21 &amp; " "&amp;F12 &amp; " " &amp;D12 &amp; ")2&gt;&gt;verify_" &amp;"_to_" &amp; A21 &amp; "_time"</f>
        <v>time( /home/anthony.kostalvazque/clgrp-1.3_NEW/verify 245760 2 /home/Class_Number_Tabulation)2&gt;&gt;verify__to_245760_time</v>
      </c>
      <c r="E21" s="107"/>
      <c r="F21" s="107"/>
      <c r="G21" s="107"/>
      <c r="H21" s="108"/>
      <c r="I21" s="1"/>
      <c r="J21" s="11" t="str">
        <f t="shared" ref="J21:J26" si="17" xml:space="preserve"> "h" &amp;K21 &amp; "mod" &amp;L21</f>
        <v>h3mod8</v>
      </c>
      <c r="K21" s="12">
        <v>3</v>
      </c>
      <c r="L21" s="12">
        <v>8</v>
      </c>
      <c r="M21" s="13">
        <f t="shared" ref="M21:M26" si="18" xml:space="preserve"> A4</f>
        <v>245760</v>
      </c>
      <c r="N21" s="99" t="str">
        <f t="shared" ref="N21:N24" si="19" xml:space="preserve"> "time(" &amp; G12 &amp; U21 &amp;" " &amp;F12 &amp;" " &amp; V21 &amp;" " &amp; W21 &amp;" " &amp; J21 &amp;". " &amp; D12 &amp; "/" &amp; J21 &amp;" " &amp;$Z$22&amp;" " &amp; $AA$22&amp;" " &amp; $AB$22 &amp; ")2&gt;&gt;polymult_" &amp; J21 &amp;"_to_" &amp; M21 &amp; "_time"</f>
        <v>time(./polymult 30720 2 2 3382 h3mod8. /home/Class_Number_Tabulation/h3mod8 1 0 1 1 1 1 0 1 1 1 1 0 1 1 1)2&gt;&gt;polymult_h3mod8_to_245760_time</v>
      </c>
      <c r="O21" s="99"/>
      <c r="P21" s="99"/>
      <c r="Q21" s="79" t="str">
        <f t="shared" ref="Q21:Q24" si="20" xml:space="preserve"> "time(" &amp;  "mpirun" &amp; H12 &amp;M21 &amp;" " &amp;F12 &amp;" " &amp;K21 &amp;" " &amp;L21 &amp;" " &amp;J21 &amp; "/" &amp;J21 &amp;". " &amp;D$12 &amp; ")2&gt;&gt;clgrp_" &amp; J21 &amp;"_to_" &amp; M21 &amp; "_time"</f>
        <v>time(mpirun ./clgrp 245760 2 3 8 h3mod8/h3mod8. /home/Class_Number_Tabulation)2&gt;&gt;clgrp_h3mod8_to_245760_time</v>
      </c>
      <c r="R21" s="15">
        <f t="shared" ref="R21:R26" si="21" xml:space="preserve"> (U21 / (F12*V21))/512</f>
        <v>15</v>
      </c>
      <c r="S21" s="15"/>
      <c r="T21" s="1"/>
      <c r="U21" s="16">
        <f t="shared" ref="U21:U26" si="22" xml:space="preserve"> M21 / 8</f>
        <v>30720</v>
      </c>
      <c r="V21">
        <f xml:space="preserve"> POWER(2,1)</f>
        <v>2</v>
      </c>
      <c r="W21">
        <f t="shared" ref="W21:W26" si="23" xml:space="preserve"> FLOOR(((F4)*(1/PI())*(SQRT(M21))*(($G$7*LN(M21))+($H$7))),1)</f>
        <v>3382</v>
      </c>
      <c r="X21" s="94" t="str">
        <f xml:space="preserve"> J21</f>
        <v>h3mod8</v>
      </c>
      <c r="Y21" s="94" t="s">
        <v>43</v>
      </c>
      <c r="Z21" s="94" t="s">
        <v>44</v>
      </c>
      <c r="AA21" s="94"/>
      <c r="AB21" s="94"/>
      <c r="AC21" s="30"/>
      <c r="AF21" s="30"/>
      <c r="AJ21" s="30"/>
      <c r="AM21" s="30"/>
      <c r="BI21" s="1"/>
    </row>
    <row r="22" spans="1:62">
      <c r="A22" s="103">
        <f t="shared" si="16"/>
        <v>983040</v>
      </c>
      <c r="B22" s="104"/>
      <c r="C22" s="105"/>
      <c r="D22" s="106" t="str">
        <f t="shared" ref="D22:D26" si="24" xml:space="preserve"> "time(" &amp;  " /home/anthony.kostalvazque/clgrp-1.3_NEW/verify " &amp;A22 &amp; " "&amp;F13 &amp; " " &amp;D13 &amp; ")2&gt;&gt;verify_" &amp;"_to_" &amp; A22 &amp; "_time"</f>
        <v>time( /home/anthony.kostalvazque/clgrp-1.3_NEW/verify 983040 2 /home/Class_Number_Tabulation)2&gt;&gt;verify__to_983040_time</v>
      </c>
      <c r="E22" s="107"/>
      <c r="F22" s="107"/>
      <c r="G22" s="107"/>
      <c r="H22" s="108"/>
      <c r="I22" s="1"/>
      <c r="J22" s="11" t="str">
        <f t="shared" si="17"/>
        <v>h3mod8</v>
      </c>
      <c r="K22" s="12">
        <v>3</v>
      </c>
      <c r="L22" s="12">
        <v>8</v>
      </c>
      <c r="M22" s="13">
        <f t="shared" si="18"/>
        <v>983040</v>
      </c>
      <c r="N22" s="99" t="str">
        <f t="shared" si="19"/>
        <v>time(./polymult 122880 2 8 7802 h3mod8. /home/Class_Number_Tabulation/h3mod8 1 0 1 1 1 1 0 1 1 1 1 0 1 1 1)2&gt;&gt;polymult_h3mod8_to_983040_time</v>
      </c>
      <c r="O22" s="99"/>
      <c r="P22" s="99"/>
      <c r="Q22" s="79" t="str">
        <f t="shared" si="20"/>
        <v>time(mpirun ./clgrp 983040 2 3 8 h3mod8/h3mod8. /home/Class_Number_Tabulation)2&gt;&gt;clgrp_h3mod8_to_983040_time</v>
      </c>
      <c r="R22" s="15">
        <f t="shared" si="21"/>
        <v>15</v>
      </c>
      <c r="S22" s="15"/>
      <c r="T22" s="1"/>
      <c r="U22" s="16">
        <f t="shared" si="22"/>
        <v>122880</v>
      </c>
      <c r="V22">
        <f xml:space="preserve"> POWER(2,3)</f>
        <v>8</v>
      </c>
      <c r="W22">
        <f t="shared" si="23"/>
        <v>7802</v>
      </c>
      <c r="X22" s="94"/>
      <c r="Y22" s="94"/>
      <c r="Z22" s="94" t="s">
        <v>45</v>
      </c>
      <c r="AA22" s="94" t="s">
        <v>45</v>
      </c>
      <c r="AB22" s="94" t="s">
        <v>45</v>
      </c>
      <c r="AC22" s="30"/>
      <c r="AF22" s="30"/>
      <c r="AJ22" s="30"/>
      <c r="AM22" s="30"/>
      <c r="BI22" s="1"/>
    </row>
    <row r="23" spans="1:62">
      <c r="A23" s="103">
        <f t="shared" si="16"/>
        <v>3932160</v>
      </c>
      <c r="B23" s="104"/>
      <c r="C23" s="105"/>
      <c r="D23" s="106" t="str">
        <f t="shared" si="24"/>
        <v>time( /home/anthony.kostalvazque/clgrp-1.3_NEW/verify 3932160 8 /home/Class_Number_Tabulation)2&gt;&gt;verify__to_3932160_time</v>
      </c>
      <c r="E23" s="107"/>
      <c r="F23" s="107"/>
      <c r="G23" s="107"/>
      <c r="H23" s="108"/>
      <c r="I23" s="1"/>
      <c r="J23" s="11" t="str">
        <f t="shared" si="17"/>
        <v>h3mod8</v>
      </c>
      <c r="K23" s="12">
        <v>3</v>
      </c>
      <c r="L23" s="12">
        <v>8</v>
      </c>
      <c r="M23" s="13">
        <f t="shared" si="18"/>
        <v>3932160</v>
      </c>
      <c r="N23" s="99" t="str">
        <f t="shared" si="19"/>
        <v>time(./polymult 491520 8 8 17963 h3mod8. /home/Class_Number_Tabulation/h3mod8 1 0 1 1 1 1 0 1 1 1 1 0 1 1 1)2&gt;&gt;polymult_h3mod8_to_3932160_time</v>
      </c>
      <c r="O23" s="99"/>
      <c r="P23" s="99"/>
      <c r="Q23" s="79" t="str">
        <f t="shared" si="20"/>
        <v>time(mpirun ./clgrp 3932160 8 3 8 h3mod8/h3mod8. /home/Class_Number_Tabulation)2&gt;&gt;clgrp_h3mod8_to_3932160_time</v>
      </c>
      <c r="R23" s="15">
        <f t="shared" si="21"/>
        <v>15</v>
      </c>
      <c r="S23" s="15"/>
      <c r="T23" s="1"/>
      <c r="U23" s="16">
        <f t="shared" si="22"/>
        <v>491520</v>
      </c>
      <c r="V23">
        <f xml:space="preserve"> POWER(2,3)</f>
        <v>8</v>
      </c>
      <c r="W23">
        <f t="shared" si="23"/>
        <v>17963</v>
      </c>
      <c r="X23" s="94"/>
      <c r="Y23" s="94"/>
      <c r="Z23" s="94"/>
      <c r="AA23" s="94"/>
      <c r="AB23" s="94"/>
      <c r="AC23" s="30"/>
      <c r="AF23" s="30"/>
      <c r="AJ23" s="30"/>
      <c r="AM23" s="30"/>
      <c r="BI23" s="1"/>
    </row>
    <row r="24" spans="1:62">
      <c r="A24" s="103">
        <f t="shared" si="16"/>
        <v>15728640</v>
      </c>
      <c r="B24" s="104"/>
      <c r="C24" s="105"/>
      <c r="D24" s="106" t="str">
        <f t="shared" si="24"/>
        <v>time( /home/anthony.kostalvazque/clgrp-1.3_NEW/verify 15728640 16 /home/Class_Number_Tabulation)2&gt;&gt;verify__to_15728640_time</v>
      </c>
      <c r="E24" s="107"/>
      <c r="F24" s="107"/>
      <c r="G24" s="107"/>
      <c r="H24" s="108"/>
      <c r="I24" s="1"/>
      <c r="J24" s="11" t="str">
        <f t="shared" si="17"/>
        <v>h3mod8</v>
      </c>
      <c r="K24" s="12">
        <v>3</v>
      </c>
      <c r="L24" s="12">
        <v>8</v>
      </c>
      <c r="M24" s="13">
        <f t="shared" si="18"/>
        <v>15728640</v>
      </c>
      <c r="N24" s="99" t="str">
        <f t="shared" si="19"/>
        <v>time(./polymult 1966080 16 16 40224 h3mod8. /home/Class_Number_Tabulation/h3mod8 1 0 1 1 1 1 0 1 1 1 1 0 1 1 1)2&gt;&gt;polymult_h3mod8_to_15728640_time</v>
      </c>
      <c r="O24" s="99"/>
      <c r="P24" s="99"/>
      <c r="Q24" s="79" t="str">
        <f t="shared" si="20"/>
        <v>time(mpirun ./clgrp 15728640 16 3 8 h3mod8/h3mod8. /home/Class_Number_Tabulation)2&gt;&gt;clgrp_h3mod8_to_15728640_time</v>
      </c>
      <c r="R24" s="15">
        <f t="shared" si="21"/>
        <v>15</v>
      </c>
      <c r="S24" s="15"/>
      <c r="T24" s="1"/>
      <c r="U24" s="16">
        <f t="shared" si="22"/>
        <v>1966080</v>
      </c>
      <c r="V24">
        <f xml:space="preserve"> POWER(2,4)</f>
        <v>16</v>
      </c>
      <c r="W24">
        <f t="shared" si="23"/>
        <v>40224</v>
      </c>
      <c r="X24" s="94"/>
      <c r="Y24" s="94"/>
      <c r="Z24" s="94"/>
      <c r="AA24" s="94"/>
      <c r="AB24" s="94"/>
      <c r="AC24" s="30"/>
      <c r="AF24" s="30"/>
      <c r="AJ24" s="30"/>
      <c r="AM24" s="30"/>
      <c r="BI24" s="1"/>
    </row>
    <row r="25" spans="1:62">
      <c r="A25" s="103">
        <f t="shared" si="16"/>
        <v>62914560</v>
      </c>
      <c r="B25" s="104"/>
      <c r="C25" s="105"/>
      <c r="D25" s="106" t="str">
        <f t="shared" si="24"/>
        <v>time( /home/anthony.kostalvazque/clgrp-1.3_NEW/verify 62914560 32 /home/Class_Number_Tabulation)2&gt;&gt;verify__to_62914560_time</v>
      </c>
      <c r="E25" s="107"/>
      <c r="F25" s="107"/>
      <c r="G25" s="107"/>
      <c r="H25" s="108"/>
      <c r="I25" s="1"/>
      <c r="J25" s="11" t="str">
        <f t="shared" si="17"/>
        <v>h3mod8</v>
      </c>
      <c r="K25" s="12">
        <v>3</v>
      </c>
      <c r="L25" s="12">
        <v>8</v>
      </c>
      <c r="M25" s="13">
        <f t="shared" si="18"/>
        <v>62914560</v>
      </c>
      <c r="N25" s="99" t="str">
        <f xml:space="preserve"> "time(" &amp; G16 &amp; U25 &amp;" " &amp;F16 &amp;" " &amp; V25 &amp;" " &amp; W25 &amp;" " &amp; J25 &amp;". " &amp; D16 &amp; "/" &amp; J25 &amp;" " &amp;$Z$22&amp;" " &amp; $AA$22&amp;" " &amp; $AB$22 &amp; ")2&gt;&gt;polymult_" &amp; J25 &amp;"_to_" &amp; M25 &amp; "_time"</f>
        <v>time(./polymult 7864320 32 32 90841 h3mod8. /home/Class_Number_Tabulation/h3mod8 1 0 1 1 1 1 0 1 1 1 1 0 1 1 1)2&gt;&gt;polymult_h3mod8_to_62914560_time</v>
      </c>
      <c r="O25" s="99"/>
      <c r="P25" s="99"/>
      <c r="Q25" s="79" t="str">
        <f xml:space="preserve"> "time(" &amp;  "mpirun" &amp; H16 &amp;M25 &amp;" " &amp;F16 &amp;" " &amp;K25 &amp;" " &amp;L25 &amp;" " &amp;J25 &amp; "/" &amp;J25 &amp;". " &amp;D$12 &amp; ")2&gt;&gt;clgrp_" &amp; J25 &amp;"_to_" &amp; M25 &amp; "_time"</f>
        <v>time(mpirun ./clgrp 62914560 32 3 8 h3mod8/h3mod8. /home/Class_Number_Tabulation)2&gt;&gt;clgrp_h3mod8_to_62914560_time</v>
      </c>
      <c r="R25" s="15">
        <f t="shared" si="21"/>
        <v>15</v>
      </c>
      <c r="S25" s="15"/>
      <c r="T25" s="1"/>
      <c r="U25" s="16">
        <f t="shared" si="22"/>
        <v>7864320</v>
      </c>
      <c r="V25">
        <f xml:space="preserve"> POWER(2,5)</f>
        <v>32</v>
      </c>
      <c r="W25">
        <f t="shared" si="23"/>
        <v>90841</v>
      </c>
      <c r="X25" s="94"/>
      <c r="Y25" s="94"/>
      <c r="Z25" s="94"/>
      <c r="AA25" s="94"/>
      <c r="AB25" s="94"/>
      <c r="AC25" s="30"/>
      <c r="AF25" s="30"/>
      <c r="AJ25" s="30"/>
      <c r="AM25" s="30"/>
      <c r="BI25" s="1"/>
    </row>
    <row r="26" spans="1:62">
      <c r="A26" s="109">
        <f t="shared" si="16"/>
        <v>16492674416640</v>
      </c>
      <c r="B26" s="110"/>
      <c r="C26" s="111"/>
      <c r="D26" s="106" t="str">
        <f t="shared" si="24"/>
        <v>time( /home/anthony.kostalvazque/clgrp-1.3_NEW/verify 16492674416640 4096 /home/Class_Number_Tabulation)2&gt;&gt;verify__to_16492674416640_time</v>
      </c>
      <c r="E26" s="107"/>
      <c r="F26" s="107"/>
      <c r="G26" s="107"/>
      <c r="H26" s="108"/>
      <c r="I26" s="1"/>
      <c r="J26" s="11" t="str">
        <f t="shared" si="17"/>
        <v>h3mod8</v>
      </c>
      <c r="K26" s="12">
        <v>3</v>
      </c>
      <c r="L26" s="12">
        <v>8</v>
      </c>
      <c r="M26" s="13">
        <f t="shared" si="18"/>
        <v>16492674416640</v>
      </c>
      <c r="N26" s="99" t="str">
        <f xml:space="preserve"> "time(" &amp; G17 &amp; U26 &amp;" " &amp;F17 &amp;" " &amp; V26 &amp;" " &amp; W26 &amp;" " &amp; J26 &amp;". " &amp; D17 &amp; "/" &amp; J26 &amp;" " &amp;$Z$22&amp;" " &amp; $AA$22&amp;" " &amp; $AB$22 &amp; ")2&gt;&gt;polymult_" &amp; J26 &amp;"_to_" &amp; M26 &amp; "_time"</f>
        <v>time(./polymult 2061584302080 4096 32768 95206191 h3mod8. /home/Class_Number_Tabulation/h3mod8 1 0 1 1 1 1 0 1 1 1 1 0 1 1 1)2&gt;&gt;polymult_h3mod8_to_16492674416640_time</v>
      </c>
      <c r="O26" s="99"/>
      <c r="P26" s="99"/>
      <c r="Q26" s="79" t="str">
        <f xml:space="preserve"> "time(" &amp;  "mpirun" &amp; H17 &amp;M26 &amp;" " &amp;F17 &amp;" " &amp;K26 &amp;" " &amp;L26 &amp;" " &amp;J26 &amp; "/" &amp;J26 &amp;". " &amp;D$12 &amp; ")2&gt;&gt;clgrp_" &amp; J26 &amp;"_to_" &amp; M26 &amp; "_time"</f>
        <v>time(mpirun ./clgrp 16492674416640 4096 3 8 h3mod8/h3mod8. /home/Class_Number_Tabulation)2&gt;&gt;clgrp_h3mod8_to_16492674416640_time</v>
      </c>
      <c r="R26" s="15">
        <f t="shared" si="21"/>
        <v>30</v>
      </c>
      <c r="S26" s="15"/>
      <c r="T26" s="1"/>
      <c r="U26" s="16">
        <f t="shared" si="22"/>
        <v>2061584302080</v>
      </c>
      <c r="V26">
        <f xml:space="preserve"> POWER(2,15)</f>
        <v>32768</v>
      </c>
      <c r="W26">
        <f t="shared" si="23"/>
        <v>95206191</v>
      </c>
      <c r="X26" s="94"/>
      <c r="Y26" s="94"/>
      <c r="Z26" s="94"/>
      <c r="AA26" s="94"/>
      <c r="AB26" s="94"/>
      <c r="AC26" s="30"/>
      <c r="AF26" s="30"/>
      <c r="AJ26" s="30"/>
      <c r="AM26" s="30"/>
      <c r="BI26" s="1"/>
    </row>
    <row r="27" spans="1:6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2"/>
      <c r="N27" s="1"/>
      <c r="O27" s="1"/>
      <c r="P27" s="1"/>
      <c r="Q27" s="1"/>
      <c r="R27" s="1"/>
      <c r="S27" s="1"/>
      <c r="T27" s="1"/>
      <c r="U27" s="2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2" ht="28.5">
      <c r="I28" s="1"/>
      <c r="J28" s="88" t="s">
        <v>1</v>
      </c>
      <c r="K28" s="88" t="s">
        <v>2</v>
      </c>
      <c r="L28" s="88" t="s">
        <v>3</v>
      </c>
      <c r="M28" s="91" t="s">
        <v>4</v>
      </c>
      <c r="N28" s="101" t="s">
        <v>5</v>
      </c>
      <c r="O28" s="101"/>
      <c r="P28" s="102"/>
      <c r="Q28" s="2" t="s">
        <v>6</v>
      </c>
      <c r="R28" s="95" t="s">
        <v>7</v>
      </c>
      <c r="S28" s="96"/>
      <c r="T28" s="1"/>
      <c r="U28" s="97" t="s">
        <v>8</v>
      </c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1"/>
      <c r="BJ28" s="28"/>
    </row>
    <row r="29" spans="1:62" ht="15" customHeight="1">
      <c r="I29" s="1"/>
      <c r="J29" s="89"/>
      <c r="K29" s="90"/>
      <c r="L29" s="90"/>
      <c r="M29" s="91"/>
      <c r="N29" s="100" t="s">
        <v>14</v>
      </c>
      <c r="O29" s="100"/>
      <c r="P29" s="100"/>
      <c r="Q29" s="6" t="s">
        <v>15</v>
      </c>
      <c r="R29" s="77" t="s">
        <v>16</v>
      </c>
      <c r="S29" s="77"/>
      <c r="T29" s="1"/>
      <c r="U29" s="8" t="s">
        <v>46</v>
      </c>
      <c r="V29" s="78" t="s">
        <v>18</v>
      </c>
      <c r="W29" s="78" t="s">
        <v>19</v>
      </c>
      <c r="X29" s="78" t="s">
        <v>20</v>
      </c>
      <c r="Y29" s="98" t="s">
        <v>21</v>
      </c>
      <c r="Z29" s="98"/>
      <c r="AA29" s="98"/>
      <c r="AB29" s="98"/>
      <c r="AC29" s="98"/>
      <c r="AD29" s="98"/>
      <c r="AE29" s="9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1"/>
    </row>
    <row r="30" spans="1:62" ht="15" customHeight="1">
      <c r="I30" s="1"/>
      <c r="J30" s="11" t="str">
        <f t="shared" ref="J30:J35" si="25" xml:space="preserve"> "h" &amp;K30 &amp; "mod" &amp;L30</f>
        <v>h7mod24</v>
      </c>
      <c r="K30" s="12">
        <v>7</v>
      </c>
      <c r="L30" s="12">
        <v>24</v>
      </c>
      <c r="M30" s="13">
        <f t="shared" ref="M30:M35" si="26" xml:space="preserve"> A4</f>
        <v>245760</v>
      </c>
      <c r="N30" s="99" t="str">
        <f t="shared" ref="N30:N33" si="27" xml:space="preserve"> "time(" &amp; G12 &amp; U30 &amp;" " &amp;F12 &amp;" " &amp; V30 &amp;" " &amp; W30 &amp;" " &amp; J30 &amp;". " &amp; D12 &amp; "/" &amp; J30  &amp;" " &amp; $Z$31&amp;" " &amp; $AA$31&amp;" " &amp; $AB$31&amp;" " &amp; $AC$31 &amp;" " &amp;$AD$31 &amp;" " &amp;$AE$31&amp;" " &amp; $AF$31 &amp; ")2&gt;&gt;polymult_" &amp; J30 &amp;"_to_" &amp; M30 &amp; "_time"</f>
        <v>time(./polymult 10240 2 2 3382 h7mod24. /home/Class_Number_Tabulation/h7mod24 1 0 1 1 1 1 0 1 1 3 1 0 1 1 1 1 0 4 1 3 1 0 4 0 1 2 1 4 2 3 1 0 4 1 1)2&gt;&gt;polymult_h7mod24_to_245760_time</v>
      </c>
      <c r="O30" s="99"/>
      <c r="P30" s="99"/>
      <c r="Q30" s="79" t="str">
        <f t="shared" ref="Q30:Q33" si="28" xml:space="preserve"> "time(" &amp;  "mpirun" &amp; H12 &amp;M30 &amp;" " &amp;F12 &amp;" " &amp;K30 &amp;" " &amp;L30 &amp;" " &amp;J30 &amp; "/" &amp;J30 &amp;". " &amp;D$12 &amp; ")2&gt;&gt;clgrp_" &amp; J30 &amp;"_to_" &amp; M30 &amp; "_time"</f>
        <v>time(mpirun ./clgrp 245760 2 7 24 h7mod24/h7mod24. /home/Class_Number_Tabulation)2&gt;&gt;clgrp_h7mod24_to_245760_time</v>
      </c>
      <c r="R30" s="15">
        <f t="shared" ref="R30:R35" si="29" xml:space="preserve"> (U30 / (F12*V30))/512</f>
        <v>5</v>
      </c>
      <c r="S30" s="15"/>
      <c r="T30" s="1"/>
      <c r="U30" s="16">
        <f t="shared" ref="U30:U35" si="30" xml:space="preserve"> M30 / 24</f>
        <v>10240</v>
      </c>
      <c r="V30">
        <f xml:space="preserve"> POWER(2,1)</f>
        <v>2</v>
      </c>
      <c r="W30">
        <f t="shared" ref="W30:W35" si="31" xml:space="preserve"> FLOOR(((F4)*(1/PI())*(SQRT(M30))*(($G$7*LN(M30))+($H$7))),1)</f>
        <v>3382</v>
      </c>
      <c r="X30" s="94" t="str">
        <f xml:space="preserve"> J30</f>
        <v>h7mod24</v>
      </c>
      <c r="Y30" s="94" t="s">
        <v>43</v>
      </c>
      <c r="Z30" t="s">
        <v>47</v>
      </c>
      <c r="AA30" t="s">
        <v>48</v>
      </c>
      <c r="AB30" t="s">
        <v>49</v>
      </c>
      <c r="AC30" t="s">
        <v>50</v>
      </c>
      <c r="AD30" t="s">
        <v>51</v>
      </c>
      <c r="AE30" t="s">
        <v>52</v>
      </c>
      <c r="AF30" t="s">
        <v>53</v>
      </c>
      <c r="BI30" s="1"/>
    </row>
    <row r="31" spans="1:62" ht="15" customHeight="1">
      <c r="I31" s="1"/>
      <c r="J31" s="11" t="str">
        <f t="shared" si="25"/>
        <v>h7mod24</v>
      </c>
      <c r="K31" s="12">
        <v>7</v>
      </c>
      <c r="L31" s="12">
        <v>24</v>
      </c>
      <c r="M31" s="13">
        <f t="shared" si="26"/>
        <v>983040</v>
      </c>
      <c r="N31" s="99" t="str">
        <f t="shared" si="27"/>
        <v>time(./polymult 40960 2 4 7802 h7mod24. /home/Class_Number_Tabulation/h7mod24 1 0 1 1 1 1 0 1 1 3 1 0 1 1 1 1 0 4 1 3 1 0 4 0 1 2 1 4 2 3 1 0 4 1 1)2&gt;&gt;polymult_h7mod24_to_983040_time</v>
      </c>
      <c r="O31" s="99"/>
      <c r="P31" s="99"/>
      <c r="Q31" s="79" t="str">
        <f t="shared" si="28"/>
        <v>time(mpirun ./clgrp 983040 2 7 24 h7mod24/h7mod24. /home/Class_Number_Tabulation)2&gt;&gt;clgrp_h7mod24_to_983040_time</v>
      </c>
      <c r="R31" s="15">
        <f t="shared" si="29"/>
        <v>10</v>
      </c>
      <c r="S31" s="15"/>
      <c r="T31" s="1"/>
      <c r="U31" s="16">
        <f t="shared" si="30"/>
        <v>40960</v>
      </c>
      <c r="V31">
        <f xml:space="preserve"> POWER(2,2)</f>
        <v>4</v>
      </c>
      <c r="W31">
        <f t="shared" si="31"/>
        <v>7802</v>
      </c>
      <c r="X31" s="94"/>
      <c r="Y31" s="94"/>
      <c r="Z31" s="94" t="s">
        <v>45</v>
      </c>
      <c r="AA31" s="94" t="s">
        <v>54</v>
      </c>
      <c r="AB31" s="94" t="s">
        <v>45</v>
      </c>
      <c r="AC31" s="94" t="s">
        <v>55</v>
      </c>
      <c r="AD31" s="94" t="s">
        <v>56</v>
      </c>
      <c r="AE31" s="94" t="s">
        <v>57</v>
      </c>
      <c r="AF31" s="94" t="s">
        <v>58</v>
      </c>
      <c r="BI31" s="1"/>
    </row>
    <row r="32" spans="1:62" ht="15" customHeight="1">
      <c r="I32" s="1"/>
      <c r="J32" s="11" t="str">
        <f t="shared" si="25"/>
        <v>h7mod24</v>
      </c>
      <c r="K32" s="12">
        <v>7</v>
      </c>
      <c r="L32" s="12">
        <v>24</v>
      </c>
      <c r="M32" s="13">
        <f t="shared" si="26"/>
        <v>3932160</v>
      </c>
      <c r="N32" s="99" t="str">
        <f t="shared" si="27"/>
        <v>time(./polymult 163840 8 4 17963 h7mod24. /home/Class_Number_Tabulation/h7mod24 1 0 1 1 1 1 0 1 1 3 1 0 1 1 1 1 0 4 1 3 1 0 4 0 1 2 1 4 2 3 1 0 4 1 1)2&gt;&gt;polymult_h7mod24_to_3932160_time</v>
      </c>
      <c r="O32" s="99"/>
      <c r="P32" s="99"/>
      <c r="Q32" s="79" t="str">
        <f t="shared" si="28"/>
        <v>time(mpirun ./clgrp 3932160 8 7 24 h7mod24/h7mod24. /home/Class_Number_Tabulation)2&gt;&gt;clgrp_h7mod24_to_3932160_time</v>
      </c>
      <c r="R32" s="15">
        <f t="shared" si="29"/>
        <v>10</v>
      </c>
      <c r="S32" s="15"/>
      <c r="T32" s="1"/>
      <c r="U32" s="16">
        <f t="shared" si="30"/>
        <v>163840</v>
      </c>
      <c r="V32">
        <f xml:space="preserve"> POWER(2,2)</f>
        <v>4</v>
      </c>
      <c r="W32">
        <f t="shared" si="31"/>
        <v>17963</v>
      </c>
      <c r="X32" s="94"/>
      <c r="Y32" s="94"/>
      <c r="Z32" s="94"/>
      <c r="AA32" s="94"/>
      <c r="AB32" s="94"/>
      <c r="AC32" s="94"/>
      <c r="AD32" s="94"/>
      <c r="AE32" s="94"/>
      <c r="AF32" s="94"/>
      <c r="BI32" s="1"/>
    </row>
    <row r="33" spans="9:61" ht="15" customHeight="1">
      <c r="I33" s="1"/>
      <c r="J33" s="11" t="str">
        <f t="shared" si="25"/>
        <v>h7mod24</v>
      </c>
      <c r="K33" s="12">
        <v>7</v>
      </c>
      <c r="L33" s="12">
        <v>24</v>
      </c>
      <c r="M33" s="13">
        <f t="shared" si="26"/>
        <v>15728640</v>
      </c>
      <c r="N33" s="99" t="str">
        <f t="shared" si="27"/>
        <v>time(./polymult 655360 16 8 40224 h7mod24. /home/Class_Number_Tabulation/h7mod24 1 0 1 1 1 1 0 1 1 3 1 0 1 1 1 1 0 4 1 3 1 0 4 0 1 2 1 4 2 3 1 0 4 1 1)2&gt;&gt;polymult_h7mod24_to_15728640_time</v>
      </c>
      <c r="O33" s="99"/>
      <c r="P33" s="99"/>
      <c r="Q33" s="79" t="str">
        <f t="shared" si="28"/>
        <v>time(mpirun ./clgrp 15728640 16 7 24 h7mod24/h7mod24. /home/Class_Number_Tabulation)2&gt;&gt;clgrp_h7mod24_to_15728640_time</v>
      </c>
      <c r="R33" s="15">
        <f t="shared" si="29"/>
        <v>10</v>
      </c>
      <c r="S33" s="15"/>
      <c r="T33" s="1"/>
      <c r="U33" s="16">
        <f t="shared" si="30"/>
        <v>655360</v>
      </c>
      <c r="V33">
        <f xml:space="preserve"> POWER(2,3)</f>
        <v>8</v>
      </c>
      <c r="W33">
        <f t="shared" si="31"/>
        <v>40224</v>
      </c>
      <c r="X33" s="94"/>
      <c r="Y33" s="94"/>
      <c r="Z33" s="94"/>
      <c r="AA33" s="94"/>
      <c r="AB33" s="94"/>
      <c r="AC33" s="94"/>
      <c r="AD33" s="94"/>
      <c r="AE33" s="94"/>
      <c r="AF33" s="94"/>
      <c r="BI33" s="1"/>
    </row>
    <row r="34" spans="9:61" ht="15" customHeight="1">
      <c r="I34" s="1"/>
      <c r="J34" s="11" t="str">
        <f t="shared" si="25"/>
        <v>h7mod24</v>
      </c>
      <c r="K34" s="12">
        <v>7</v>
      </c>
      <c r="L34" s="12">
        <v>24</v>
      </c>
      <c r="M34" s="13">
        <f t="shared" si="26"/>
        <v>62914560</v>
      </c>
      <c r="N34" s="99" t="str">
        <f xml:space="preserve"> "time(" &amp; G16 &amp; U34 &amp;" " &amp;F16 &amp;" " &amp; V34 &amp;" " &amp; W34 &amp;" " &amp; J34 &amp;". " &amp; D16 &amp; "/" &amp; J34  &amp;" " &amp; $Z$31&amp;" " &amp; $AA$31&amp;" " &amp; $AB$31&amp;" " &amp; $AC$31 &amp;" " &amp;$AD$31 &amp;" " &amp;$AE$31&amp;" " &amp; $AF$31 &amp; ")2&gt;&gt;polymult_" &amp; J34 &amp;"_to_" &amp; M34 &amp; "_time"</f>
        <v>time(./polymult 2621440 32 16 90841 h7mod24. /home/Class_Number_Tabulation/h7mod24 1 0 1 1 1 1 0 1 1 3 1 0 1 1 1 1 0 4 1 3 1 0 4 0 1 2 1 4 2 3 1 0 4 1 1)2&gt;&gt;polymult_h7mod24_to_62914560_time</v>
      </c>
      <c r="O34" s="99"/>
      <c r="P34" s="99"/>
      <c r="Q34" s="79" t="str">
        <f xml:space="preserve"> "time(" &amp;  "mpirun" &amp; H16 &amp;M34 &amp;" " &amp;F16 &amp;" " &amp;K34 &amp;" " &amp;L34 &amp;" " &amp;J34 &amp; "/" &amp;J34 &amp;". " &amp;D$12 &amp; ")2&gt;&gt;clgrp_" &amp; J34 &amp;"_to_" &amp; M34 &amp; "_time"</f>
        <v>time(mpirun ./clgrp 62914560 32 7 24 h7mod24/h7mod24. /home/Class_Number_Tabulation)2&gt;&gt;clgrp_h7mod24_to_62914560_time</v>
      </c>
      <c r="R34" s="15">
        <f t="shared" si="29"/>
        <v>10</v>
      </c>
      <c r="S34" s="15"/>
      <c r="T34" s="1"/>
      <c r="U34" s="16">
        <f t="shared" si="30"/>
        <v>2621440</v>
      </c>
      <c r="V34">
        <f xml:space="preserve"> POWER(2,4)</f>
        <v>16</v>
      </c>
      <c r="W34">
        <f t="shared" si="31"/>
        <v>90841</v>
      </c>
      <c r="X34" s="94"/>
      <c r="Y34" s="94"/>
      <c r="Z34" s="94"/>
      <c r="AA34" s="94"/>
      <c r="AB34" s="94"/>
      <c r="AC34" s="94"/>
      <c r="AD34" s="94"/>
      <c r="AE34" s="94"/>
      <c r="AF34" s="94"/>
      <c r="BI34" s="1"/>
    </row>
    <row r="35" spans="9:61" ht="15" customHeight="1">
      <c r="I35" s="1"/>
      <c r="J35" s="11" t="str">
        <f t="shared" si="25"/>
        <v>h7mod24</v>
      </c>
      <c r="K35" s="12">
        <v>7</v>
      </c>
      <c r="L35" s="12">
        <v>24</v>
      </c>
      <c r="M35" s="13">
        <f t="shared" si="26"/>
        <v>16492674416640</v>
      </c>
      <c r="N35" s="99" t="str">
        <f xml:space="preserve"> "time(" &amp; G17 &amp; U35 &amp;" " &amp;F17 &amp;" " &amp; V35 &amp;" " &amp; W35 &amp;" " &amp; J35 &amp;". " &amp; D17 &amp; "/" &amp; J35  &amp;" " &amp; $Z$31&amp;" " &amp; $AA$31&amp;" " &amp; $AB$31&amp;" " &amp; $AC$31 &amp;" " &amp;$AD$31 &amp;" " &amp;$AE$31&amp;" " &amp; $AF$31 &amp; ")2&gt;&gt;polymult_" &amp; J35 &amp;"_to_" &amp; M35 &amp; "_time"</f>
        <v>time(./polymult 687194767360 4096 16384 95206191 h7mod24. /home/Class_Number_Tabulation/h7mod24 1 0 1 1 1 1 0 1 1 3 1 0 1 1 1 1 0 4 1 3 1 0 4 0 1 2 1 4 2 3 1 0 4 1 1)2&gt;&gt;polymult_h7mod24_to_16492674416640_time</v>
      </c>
      <c r="O35" s="99"/>
      <c r="P35" s="99"/>
      <c r="Q35" s="79" t="str">
        <f xml:space="preserve"> "time(" &amp;  "mpirun" &amp; H17 &amp;M35 &amp;" " &amp;F17 &amp;" " &amp;K35 &amp;" " &amp;L35 &amp;" " &amp;J35 &amp; "/" &amp;J35 &amp;". " &amp;D$12 &amp; ")2&gt;&gt;clgrp_" &amp; J35 &amp;"_to_" &amp; M35 &amp; "_time"</f>
        <v>time(mpirun ./clgrp 16492674416640 4096 7 24 h7mod24/h7mod24. /home/Class_Number_Tabulation)2&gt;&gt;clgrp_h7mod24_to_16492674416640_time</v>
      </c>
      <c r="R35" s="15">
        <f t="shared" si="29"/>
        <v>20</v>
      </c>
      <c r="S35" s="15"/>
      <c r="T35" s="1"/>
      <c r="U35" s="16">
        <f t="shared" si="30"/>
        <v>687194767360</v>
      </c>
      <c r="V35">
        <f xml:space="preserve"> POWER(2,14)</f>
        <v>16384</v>
      </c>
      <c r="W35">
        <f t="shared" si="31"/>
        <v>95206191</v>
      </c>
      <c r="X35" s="94"/>
      <c r="Y35" s="94"/>
      <c r="Z35" s="94"/>
      <c r="AA35" s="94"/>
      <c r="AB35" s="94"/>
      <c r="AC35" s="94"/>
      <c r="AD35" s="94"/>
      <c r="AE35" s="94"/>
      <c r="AF35" s="94"/>
      <c r="BI35" s="1"/>
    </row>
    <row r="36" spans="9:61">
      <c r="I36" s="1"/>
      <c r="J36" s="1"/>
      <c r="K36" s="1"/>
      <c r="L36" s="1"/>
      <c r="M36" s="22"/>
      <c r="N36" s="1"/>
      <c r="O36" s="1"/>
      <c r="P36" s="1"/>
      <c r="Q36" s="1"/>
      <c r="R36" s="1"/>
      <c r="S36" s="1"/>
      <c r="T36" s="1"/>
      <c r="U36" s="22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9:61" ht="28.5">
      <c r="I37" s="1"/>
      <c r="J37" s="88" t="s">
        <v>1</v>
      </c>
      <c r="K37" s="88" t="s">
        <v>2</v>
      </c>
      <c r="L37" s="88" t="s">
        <v>3</v>
      </c>
      <c r="M37" s="91" t="s">
        <v>4</v>
      </c>
      <c r="N37" s="101" t="s">
        <v>5</v>
      </c>
      <c r="O37" s="101"/>
      <c r="P37" s="102"/>
      <c r="Q37" s="2" t="s">
        <v>6</v>
      </c>
      <c r="R37" s="95" t="s">
        <v>7</v>
      </c>
      <c r="S37" s="96"/>
      <c r="T37" s="1"/>
      <c r="U37" s="97" t="s">
        <v>8</v>
      </c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1"/>
    </row>
    <row r="38" spans="9:61">
      <c r="I38" s="1"/>
      <c r="J38" s="89"/>
      <c r="K38" s="90"/>
      <c r="L38" s="90"/>
      <c r="M38" s="91"/>
      <c r="N38" s="100" t="s">
        <v>14</v>
      </c>
      <c r="O38" s="100"/>
      <c r="P38" s="100"/>
      <c r="Q38" s="6" t="s">
        <v>15</v>
      </c>
      <c r="R38" s="77" t="s">
        <v>16</v>
      </c>
      <c r="S38" s="77"/>
      <c r="T38" s="1"/>
      <c r="U38" s="8" t="s">
        <v>59</v>
      </c>
      <c r="V38" s="78" t="s">
        <v>18</v>
      </c>
      <c r="W38" s="78" t="s">
        <v>19</v>
      </c>
      <c r="X38" s="78" t="s">
        <v>20</v>
      </c>
      <c r="Y38" s="98" t="s">
        <v>21</v>
      </c>
      <c r="Z38" s="98"/>
      <c r="AA38" s="98"/>
      <c r="AB38" s="98"/>
      <c r="AC38" s="98"/>
      <c r="AD38" s="98"/>
      <c r="AE38" s="9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1"/>
    </row>
    <row r="39" spans="9:61">
      <c r="I39" s="1"/>
      <c r="J39" s="11" t="str">
        <f t="shared" ref="J39:J44" si="32" xml:space="preserve"> "h" &amp;K39 &amp; "mod" &amp;L39</f>
        <v>h15mod24</v>
      </c>
      <c r="K39" s="12">
        <v>15</v>
      </c>
      <c r="L39" s="12">
        <v>24</v>
      </c>
      <c r="M39" s="13">
        <f t="shared" ref="M39:M44" si="33" xml:space="preserve"> A4</f>
        <v>245760</v>
      </c>
      <c r="N39" s="144" t="str">
        <f t="shared" ref="N39:N42" si="34" xml:space="preserve"> "time(" &amp; G12 &amp; U39 &amp;" " &amp;F12 &amp;" " &amp; V39 &amp;" " &amp; W39 &amp;" " &amp; J39 &amp;". " &amp; D12 &amp; "/" &amp; J39 &amp;" " &amp; $Z$40&amp;" " &amp;  $AA$40&amp;" " &amp;  $AB$40&amp;" " &amp;  $AC$40&amp;" " &amp;  $AD$40&amp;" " &amp;  $AE$40&amp;" " &amp;  $AF$40 &amp; ")2&gt;&gt;polymult_" &amp; J39 &amp;"_to_" &amp; M39 &amp; "_time"</f>
        <v>time(./polymult 10240 2 2 3382 h15mod24. /home/Class_Number_Tabulation/h15mod24 1 0 1 1 1 1 0 3 1 1 1 0 1 1 1 1 1 12 1 1 1 0 4 0 1 1 0 12 0 1 1 0 4 1 1)2&gt;&gt;polymult_h15mod24_to_245760_time</v>
      </c>
      <c r="O39" s="145"/>
      <c r="P39" s="146"/>
      <c r="Q39" s="79" t="str">
        <f t="shared" ref="Q39:Q42" si="35" xml:space="preserve"> "time(" &amp;  "mpirun" &amp; H12 &amp;M39 &amp;" " &amp;F12 &amp;" " &amp;K39 &amp;" " &amp;L39 &amp;" " &amp;J39 &amp; "/" &amp;J39 &amp;". " &amp;D$12 &amp; ")2&gt;&gt;clgrp_" &amp; J39 &amp;"_to_" &amp; M39 &amp; "_time"</f>
        <v>time(mpirun ./clgrp 245760 2 15 24 h15mod24/h15mod24. /home/Class_Number_Tabulation)2&gt;&gt;clgrp_h15mod24_to_245760_time</v>
      </c>
      <c r="R39" s="15">
        <f t="shared" ref="R39:R44" si="36" xml:space="preserve"> (U39 / (F12*V39))/512</f>
        <v>5</v>
      </c>
      <c r="S39" s="15"/>
      <c r="T39" s="1"/>
      <c r="U39" s="16">
        <f t="shared" ref="U39:U44" si="37" xml:space="preserve"> M39 / 24</f>
        <v>10240</v>
      </c>
      <c r="V39">
        <f xml:space="preserve"> POWER(2,1)</f>
        <v>2</v>
      </c>
      <c r="W39">
        <f t="shared" ref="W39:W44" si="38" xml:space="preserve"> FLOOR(((F4)*(1/PI())*(SQRT(M39))*(($G$7*LN(M39))+($H$7))),1)</f>
        <v>3382</v>
      </c>
      <c r="X39" s="94" t="str">
        <f xml:space="preserve"> J39</f>
        <v>h15mod24</v>
      </c>
      <c r="Y39" s="94" t="s">
        <v>43</v>
      </c>
      <c r="Z39" t="s">
        <v>47</v>
      </c>
      <c r="AA39" t="s">
        <v>60</v>
      </c>
      <c r="AB39" t="s">
        <v>47</v>
      </c>
      <c r="AC39" t="s">
        <v>61</v>
      </c>
      <c r="AD39" t="s">
        <v>62</v>
      </c>
      <c r="AE39" t="s">
        <v>63</v>
      </c>
      <c r="AF39" t="s">
        <v>53</v>
      </c>
      <c r="BI39" s="1"/>
    </row>
    <row r="40" spans="9:61">
      <c r="I40" s="1"/>
      <c r="J40" s="11" t="str">
        <f t="shared" si="32"/>
        <v>h15mod24</v>
      </c>
      <c r="K40" s="12">
        <v>15</v>
      </c>
      <c r="L40" s="12">
        <v>24</v>
      </c>
      <c r="M40" s="13">
        <f t="shared" si="33"/>
        <v>983040</v>
      </c>
      <c r="N40" s="144" t="str">
        <f t="shared" si="34"/>
        <v>time(./polymult 40960 2 4 7802 h15mod24. /home/Class_Number_Tabulation/h15mod24 1 0 1 1 1 1 0 3 1 1 1 0 1 1 1 1 1 12 1 1 1 0 4 0 1 1 0 12 0 1 1 0 4 1 1)2&gt;&gt;polymult_h15mod24_to_983040_time</v>
      </c>
      <c r="O40" s="145"/>
      <c r="P40" s="146"/>
      <c r="Q40" s="79" t="str">
        <f t="shared" si="35"/>
        <v>time(mpirun ./clgrp 983040 2 15 24 h15mod24/h15mod24. /home/Class_Number_Tabulation)2&gt;&gt;clgrp_h15mod24_to_983040_time</v>
      </c>
      <c r="R40" s="15">
        <f t="shared" si="36"/>
        <v>10</v>
      </c>
      <c r="S40" s="15"/>
      <c r="T40" s="1"/>
      <c r="U40" s="16">
        <f t="shared" si="37"/>
        <v>40960</v>
      </c>
      <c r="V40">
        <f xml:space="preserve"> POWER(2,2)</f>
        <v>4</v>
      </c>
      <c r="W40">
        <f t="shared" si="38"/>
        <v>7802</v>
      </c>
      <c r="X40" s="94"/>
      <c r="Y40" s="94"/>
      <c r="Z40" s="94" t="s">
        <v>45</v>
      </c>
      <c r="AA40" s="94" t="s">
        <v>64</v>
      </c>
      <c r="AB40" s="94" t="s">
        <v>45</v>
      </c>
      <c r="AC40" s="94" t="s">
        <v>65</v>
      </c>
      <c r="AD40" s="94" t="s">
        <v>56</v>
      </c>
      <c r="AE40" s="94" t="s">
        <v>66</v>
      </c>
      <c r="AF40" s="94" t="s">
        <v>58</v>
      </c>
      <c r="BI40" s="1"/>
    </row>
    <row r="41" spans="9:61">
      <c r="I41" s="1"/>
      <c r="J41" s="11" t="str">
        <f t="shared" si="32"/>
        <v>h15mod24</v>
      </c>
      <c r="K41" s="12">
        <v>15</v>
      </c>
      <c r="L41" s="12">
        <v>24</v>
      </c>
      <c r="M41" s="13">
        <f t="shared" si="33"/>
        <v>3932160</v>
      </c>
      <c r="N41" s="144" t="str">
        <f t="shared" si="34"/>
        <v>time(./polymult 163840 8 4 17963 h15mod24. /home/Class_Number_Tabulation/h15mod24 1 0 1 1 1 1 0 3 1 1 1 0 1 1 1 1 1 12 1 1 1 0 4 0 1 1 0 12 0 1 1 0 4 1 1)2&gt;&gt;polymult_h15mod24_to_3932160_time</v>
      </c>
      <c r="O41" s="145"/>
      <c r="P41" s="146"/>
      <c r="Q41" s="79" t="str">
        <f t="shared" si="35"/>
        <v>time(mpirun ./clgrp 3932160 8 15 24 h15mod24/h15mod24. /home/Class_Number_Tabulation)2&gt;&gt;clgrp_h15mod24_to_3932160_time</v>
      </c>
      <c r="R41" s="15">
        <f t="shared" si="36"/>
        <v>10</v>
      </c>
      <c r="S41" s="15"/>
      <c r="T41" s="1"/>
      <c r="U41" s="16">
        <f t="shared" si="37"/>
        <v>163840</v>
      </c>
      <c r="V41">
        <f xml:space="preserve"> POWER(2,2)</f>
        <v>4</v>
      </c>
      <c r="W41">
        <f t="shared" si="38"/>
        <v>17963</v>
      </c>
      <c r="X41" s="94"/>
      <c r="Y41" s="94"/>
      <c r="Z41" s="94"/>
      <c r="AA41" s="94"/>
      <c r="AB41" s="94"/>
      <c r="AC41" s="94"/>
      <c r="AD41" s="94"/>
      <c r="AE41" s="94"/>
      <c r="AF41" s="94"/>
      <c r="BI41" s="1"/>
    </row>
    <row r="42" spans="9:61">
      <c r="I42" s="1"/>
      <c r="J42" s="11" t="str">
        <f t="shared" si="32"/>
        <v>h15mod24</v>
      </c>
      <c r="K42" s="12">
        <v>15</v>
      </c>
      <c r="L42" s="12">
        <v>24</v>
      </c>
      <c r="M42" s="13">
        <f t="shared" si="33"/>
        <v>15728640</v>
      </c>
      <c r="N42" s="144" t="str">
        <f t="shared" si="34"/>
        <v>time(./polymult 655360 16 8 40224 h15mod24. /home/Class_Number_Tabulation/h15mod24 1 0 1 1 1 1 0 3 1 1 1 0 1 1 1 1 1 12 1 1 1 0 4 0 1 1 0 12 0 1 1 0 4 1 1)2&gt;&gt;polymult_h15mod24_to_15728640_time</v>
      </c>
      <c r="O42" s="145"/>
      <c r="P42" s="146"/>
      <c r="Q42" s="79" t="str">
        <f t="shared" si="35"/>
        <v>time(mpirun ./clgrp 15728640 16 15 24 h15mod24/h15mod24. /home/Class_Number_Tabulation)2&gt;&gt;clgrp_h15mod24_to_15728640_time</v>
      </c>
      <c r="R42" s="15">
        <f t="shared" si="36"/>
        <v>10</v>
      </c>
      <c r="S42" s="15"/>
      <c r="T42" s="1"/>
      <c r="U42" s="16">
        <f t="shared" si="37"/>
        <v>655360</v>
      </c>
      <c r="V42">
        <f xml:space="preserve"> POWER(2,3)</f>
        <v>8</v>
      </c>
      <c r="W42">
        <f t="shared" si="38"/>
        <v>40224</v>
      </c>
      <c r="X42" s="94"/>
      <c r="Y42" s="94"/>
      <c r="Z42" s="94"/>
      <c r="AA42" s="94"/>
      <c r="AB42" s="94"/>
      <c r="AC42" s="94"/>
      <c r="AD42" s="94"/>
      <c r="AE42" s="94"/>
      <c r="AF42" s="94"/>
      <c r="BI42" s="1"/>
    </row>
    <row r="43" spans="9:61">
      <c r="I43" s="1"/>
      <c r="J43" s="11" t="str">
        <f t="shared" si="32"/>
        <v>h15mod24</v>
      </c>
      <c r="K43" s="12">
        <v>15</v>
      </c>
      <c r="L43" s="12">
        <v>24</v>
      </c>
      <c r="M43" s="13">
        <f t="shared" si="33"/>
        <v>62914560</v>
      </c>
      <c r="N43" s="144" t="str">
        <f xml:space="preserve"> "time(" &amp; G16 &amp; U43 &amp;" " &amp;F16 &amp;" " &amp; V43 &amp;" " &amp; W43 &amp;" " &amp; J43 &amp;". " &amp; D16 &amp; "/" &amp; J43 &amp;" " &amp; $Z$40&amp;" " &amp;  $AA$40&amp;" " &amp;  $AB$40&amp;" " &amp;  $AC$40&amp;" " &amp;  $AD$40&amp;" " &amp;  $AE$40&amp;" " &amp;  $AF$40 &amp; ")2&gt;&gt;polymult_" &amp; J43 &amp;"_to_" &amp; M43 &amp; "_time"</f>
        <v>time(./polymult 2621440 32 16 90841 h15mod24. /home/Class_Number_Tabulation/h15mod24 1 0 1 1 1 1 0 3 1 1 1 0 1 1 1 1 1 12 1 1 1 0 4 0 1 1 0 12 0 1 1 0 4 1 1)2&gt;&gt;polymult_h15mod24_to_62914560_time</v>
      </c>
      <c r="O43" s="145"/>
      <c r="P43" s="146"/>
      <c r="Q43" s="79" t="str">
        <f xml:space="preserve"> "time(" &amp;  "mpirun" &amp; H16 &amp;M43 &amp;" " &amp;F16 &amp;" " &amp;K43 &amp;" " &amp;L43 &amp;" " &amp;J43 &amp; "/" &amp;J43 &amp;". " &amp;D$12 &amp; ")2&gt;&gt;clgrp_" &amp; J43 &amp;"_to_" &amp; M43 &amp; "_time"</f>
        <v>time(mpirun ./clgrp 62914560 32 15 24 h15mod24/h15mod24. /home/Class_Number_Tabulation)2&gt;&gt;clgrp_h15mod24_to_62914560_time</v>
      </c>
      <c r="R43" s="15">
        <f t="shared" si="36"/>
        <v>10</v>
      </c>
      <c r="S43" s="15"/>
      <c r="T43" s="1"/>
      <c r="U43" s="16">
        <f t="shared" si="37"/>
        <v>2621440</v>
      </c>
      <c r="V43">
        <f xml:space="preserve"> POWER(2,4)</f>
        <v>16</v>
      </c>
      <c r="W43">
        <f t="shared" si="38"/>
        <v>90841</v>
      </c>
      <c r="X43" s="94"/>
      <c r="Y43" s="94"/>
      <c r="Z43" s="94"/>
      <c r="AA43" s="94"/>
      <c r="AB43" s="94"/>
      <c r="AC43" s="94"/>
      <c r="AD43" s="94"/>
      <c r="AE43" s="94"/>
      <c r="AF43" s="94"/>
      <c r="BI43" s="1"/>
    </row>
    <row r="44" spans="9:61">
      <c r="I44" s="1"/>
      <c r="J44" s="11" t="str">
        <f t="shared" si="32"/>
        <v>h15mod24</v>
      </c>
      <c r="K44" s="12">
        <v>15</v>
      </c>
      <c r="L44" s="12">
        <v>24</v>
      </c>
      <c r="M44" s="13">
        <f t="shared" si="33"/>
        <v>16492674416640</v>
      </c>
      <c r="N44" s="144" t="str">
        <f xml:space="preserve"> "time(" &amp; G17 &amp; U44 &amp;" " &amp;F17 &amp;" " &amp; V44 &amp;" " &amp; W44 &amp;" " &amp; J44 &amp;". " &amp; D17 &amp; "/" &amp; J44 &amp;" " &amp; $Z$40&amp;" " &amp;  $AA$40&amp;" " &amp;  $AB$40&amp;" " &amp;  $AC$40&amp;" " &amp;  $AD$40&amp;" " &amp;  $AE$40&amp;" " &amp;  $AF$40 &amp; ")2&gt;&gt;polymult_" &amp; J44 &amp;"_to_" &amp; M44 &amp; "_time"</f>
        <v>time(./polymult 687194767360 4096 16384 95206191 h15mod24. /home/Class_Number_Tabulation/h15mod24 1 0 1 1 1 1 0 3 1 1 1 0 1 1 1 1 1 12 1 1 1 0 4 0 1 1 0 12 0 1 1 0 4 1 1)2&gt;&gt;polymult_h15mod24_to_16492674416640_time</v>
      </c>
      <c r="O44" s="145"/>
      <c r="P44" s="146"/>
      <c r="Q44" s="79" t="str">
        <f t="shared" ref="Q44:Q71" si="39" xml:space="preserve"> "time(" &amp;  "mpirun" &amp; H17 &amp;M44 &amp;" " &amp;F17 &amp;" " &amp;K44 &amp;" " &amp;L44 &amp;" " &amp;J44 &amp; "/" &amp;J44 &amp;". " &amp;D$12 &amp; ")2&gt;&gt;clgrp_" &amp; J44 &amp;"_to_" &amp; M44 &amp; "_time"</f>
        <v>time(mpirun ./clgrp 16492674416640 4096 15 24 h15mod24/h15mod24. /home/Class_Number_Tabulation)2&gt;&gt;clgrp_h15mod24_to_16492674416640_time</v>
      </c>
      <c r="R44" s="15">
        <f t="shared" si="36"/>
        <v>20</v>
      </c>
      <c r="S44" s="15"/>
      <c r="T44" s="1"/>
      <c r="U44" s="16">
        <f t="shared" si="37"/>
        <v>687194767360</v>
      </c>
      <c r="V44">
        <f xml:space="preserve"> POWER(2,14)</f>
        <v>16384</v>
      </c>
      <c r="W44">
        <f t="shared" si="38"/>
        <v>95206191</v>
      </c>
      <c r="X44" s="94"/>
      <c r="Y44" s="94"/>
      <c r="Z44" s="94"/>
      <c r="AA44" s="94"/>
      <c r="AB44" s="94"/>
      <c r="AC44" s="94"/>
      <c r="AD44" s="94"/>
      <c r="AE44" s="94"/>
      <c r="AF44" s="94"/>
      <c r="BI44" s="1"/>
    </row>
    <row r="45" spans="9:61">
      <c r="I45" s="1"/>
      <c r="J45" s="1"/>
      <c r="K45" s="1"/>
      <c r="L45" s="1"/>
      <c r="M45" s="22"/>
      <c r="N45" s="1"/>
      <c r="O45" s="1"/>
      <c r="P45" s="1"/>
      <c r="Q45" s="79" t="str">
        <f t="shared" si="39"/>
        <v>time(mpirun    /. /home/Class_Number_Tabulation)2&gt;&gt;clgrp__to__time</v>
      </c>
      <c r="R45" s="1"/>
      <c r="S45" s="1"/>
      <c r="T45" s="1"/>
      <c r="U45" s="22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9:61" ht="28.5">
      <c r="I46" s="1"/>
      <c r="J46" s="88" t="s">
        <v>1</v>
      </c>
      <c r="K46" s="88" t="s">
        <v>2</v>
      </c>
      <c r="L46" s="88" t="s">
        <v>3</v>
      </c>
      <c r="M46" s="92" t="s">
        <v>4</v>
      </c>
      <c r="N46" s="31" t="s">
        <v>68</v>
      </c>
      <c r="O46" s="2" t="s">
        <v>69</v>
      </c>
      <c r="P46" s="2" t="s">
        <v>70</v>
      </c>
      <c r="Q46" s="79" t="str">
        <f t="shared" si="39"/>
        <v>time(mpirun|Δ|  [a] |Δ| [m] Modulus [Folder]/[Folder]. /home/Class_Number_Tabulation)2&gt;&gt;clgrp_[Folder]_to_|Δ|_time</v>
      </c>
      <c r="R46" s="95" t="s">
        <v>7</v>
      </c>
      <c r="S46" s="96"/>
      <c r="T46" s="1"/>
      <c r="U46" s="97" t="s">
        <v>8</v>
      </c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1"/>
    </row>
    <row r="47" spans="9:61">
      <c r="I47" s="1"/>
      <c r="J47" s="89"/>
      <c r="K47" s="90"/>
      <c r="L47" s="90"/>
      <c r="M47" s="93"/>
      <c r="N47" s="6" t="s">
        <v>14</v>
      </c>
      <c r="O47" s="6" t="s">
        <v>14</v>
      </c>
      <c r="P47" s="32" t="s">
        <v>71</v>
      </c>
      <c r="Q47" s="79" t="str">
        <f t="shared" si="39"/>
        <v>time(mpirun    /. /home/Class_Number_Tabulation)2&gt;&gt;clgrp__to__time</v>
      </c>
      <c r="R47" s="77" t="s">
        <v>16</v>
      </c>
      <c r="S47" s="77"/>
      <c r="T47" s="1"/>
      <c r="U47" s="8" t="s">
        <v>72</v>
      </c>
      <c r="V47" s="78" t="s">
        <v>18</v>
      </c>
      <c r="W47" s="78" t="s">
        <v>19</v>
      </c>
      <c r="X47" s="78" t="s">
        <v>20</v>
      </c>
      <c r="Y47" s="98" t="s">
        <v>73</v>
      </c>
      <c r="Z47" s="98"/>
      <c r="AA47" s="98"/>
      <c r="AB47" s="98"/>
      <c r="AC47" s="98"/>
      <c r="AD47" s="98"/>
      <c r="AE47" s="9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1"/>
    </row>
    <row r="48" spans="9:61">
      <c r="I48" s="1"/>
      <c r="J48" s="11" t="str">
        <f t="shared" ref="J48:J53" si="40" xml:space="preserve"> "h" &amp;K48 &amp; "mod" &amp;L48</f>
        <v>h23mod120</v>
      </c>
      <c r="K48" s="12">
        <v>23</v>
      </c>
      <c r="L48" s="12">
        <v>120</v>
      </c>
      <c r="M48" s="13">
        <f t="shared" ref="M48:M53" si="41" xml:space="preserve"> A4</f>
        <v>245760</v>
      </c>
      <c r="N48" s="33" t="str">
        <f t="shared" ref="N48:N53" si="42" xml:space="preserve"> "./polymult " &amp; U48 &amp;" " &amp;F12 &amp;" " &amp; V48 &amp;" " &amp; W48 &amp;" " &amp; J48 &amp;"PART1. " &amp; D12 &amp; "/" &amp; J48 &amp;" " &amp; $Z$49 &amp;" " &amp;$AA$49&amp;" " &amp; $AB$49&amp;" " &amp; $AC$49&amp;" " &amp; $AD$49&amp;" " &amp; $AE$49&amp;" " &amp; $AF$49&amp;" " &amp; $AG$49&amp;" " &amp; $AH$49&amp;" " &amp; $AI$49&amp;" " &amp; $AJ$49&amp;" " &amp; $AK$49&amp;" " &amp; $AL$49</f>
        <v xml:space="preserve">./polymult 2048 2 2 3382 h23mod120PART1. /home/Class_Number_Tabulation/h23mod120 1 0 1 1 3 2 0 2 2 15 1 0 2 1 3 1 1 2 8 15 1 0 2 1 3 1 1 2 7 15 1 0 2 2 3 1 3 2 13 15 1 0 2 2 3 1 3 2 12 15 1 0 6 1 1 1 0 2 3 15 1 0 6 0 1 </v>
      </c>
      <c r="O48" s="34" t="str">
        <f t="shared" ref="O48:O53" si="43" xml:space="preserve"> "./polymult " &amp; U48 &amp;" " &amp;F12 &amp;" " &amp; V48 &amp;" " &amp; W48 &amp;" " &amp; J48 &amp;"PART2. " &amp; D12 &amp; "/" &amp; J48 &amp;" " &amp; $AN$49 &amp;" " &amp; $AO$49 &amp;" " &amp; $AP$49&amp;" " &amp; $AQ$49&amp;" " &amp; $AR$49&amp;" " &amp; $AS$49&amp;" " &amp; $AT$49&amp;" " &amp; $AU$49&amp;" " &amp; $AV$49</f>
        <v xml:space="preserve">./polymult 2048 2 2 3382 h23mod120PART2. /home/Class_Number_Tabulation/h23mod120 1 0 3 1 1 2 1 2 2 15 1 0 6 1 1 2 2 2 8 15 1 0 6 1 1 1 1 2 7 15 1 0 6 0 1 1 3 2 13 15 1 0 6 0 1 </v>
      </c>
      <c r="P48" s="79" t="str">
        <f t="shared" ref="P48:P53" si="44" xml:space="preserve"> "./polyadd " &amp; D12 &amp; " " &amp;K48&amp; " " &amp;L48</f>
        <v>./polyadd /home/Class_Number_Tabulation 23 120</v>
      </c>
      <c r="Q48" s="79" t="str">
        <f t="shared" si="39"/>
        <v>time(mpirun245760  23 120 h23mod120/h23mod120. /home/Class_Number_Tabulation)2&gt;&gt;clgrp_h23mod120_to_245760_time</v>
      </c>
      <c r="R48" s="15">
        <f t="shared" ref="R48:R53" si="45" xml:space="preserve"> (U48 / (F12*V48))/512</f>
        <v>1</v>
      </c>
      <c r="S48" s="15"/>
      <c r="T48" s="1"/>
      <c r="U48" s="16">
        <f t="shared" ref="U48:U53" si="46" xml:space="preserve"> M48 / 120</f>
        <v>2048</v>
      </c>
      <c r="V48">
        <f xml:space="preserve"> POWER(2,1)</f>
        <v>2</v>
      </c>
      <c r="W48">
        <f t="shared" ref="W48:W53" si="47" xml:space="preserve"> FLOOR(((F4)*(1/PI())*(SQRT(M48))*(($G$7*LN(M48))+($H$7))),1)</f>
        <v>3382</v>
      </c>
      <c r="X48" s="94" t="str">
        <f xml:space="preserve"> J48</f>
        <v>h23mod120</v>
      </c>
      <c r="Y48" s="94" t="s">
        <v>43</v>
      </c>
      <c r="Z48" t="s">
        <v>48</v>
      </c>
      <c r="AA48" t="s">
        <v>74</v>
      </c>
      <c r="AB48" t="s">
        <v>75</v>
      </c>
      <c r="AC48" t="s">
        <v>76</v>
      </c>
      <c r="AD48" t="s">
        <v>77</v>
      </c>
      <c r="AE48" t="s">
        <v>78</v>
      </c>
      <c r="AF48" t="s">
        <v>79</v>
      </c>
      <c r="AG48" t="s">
        <v>80</v>
      </c>
      <c r="AH48" t="s">
        <v>79</v>
      </c>
      <c r="AI48" t="s">
        <v>81</v>
      </c>
      <c r="AJ48" t="s">
        <v>82</v>
      </c>
      <c r="AK48" t="s">
        <v>83</v>
      </c>
      <c r="AL48" t="s">
        <v>84</v>
      </c>
      <c r="AM48" t="s">
        <v>85</v>
      </c>
      <c r="AN48" t="s">
        <v>86</v>
      </c>
      <c r="AO48" t="s">
        <v>87</v>
      </c>
      <c r="AP48" t="s">
        <v>82</v>
      </c>
      <c r="AQ48" t="s">
        <v>88</v>
      </c>
      <c r="AR48" t="s">
        <v>82</v>
      </c>
      <c r="AS48" t="s">
        <v>89</v>
      </c>
      <c r="AT48" t="s">
        <v>90</v>
      </c>
      <c r="AU48" t="s">
        <v>80</v>
      </c>
      <c r="AV48" t="s">
        <v>91</v>
      </c>
      <c r="BI48" s="1"/>
    </row>
    <row r="49" spans="9:62">
      <c r="I49" s="1"/>
      <c r="J49" s="11" t="str">
        <f t="shared" si="40"/>
        <v>h23mod120</v>
      </c>
      <c r="K49" s="12">
        <v>23</v>
      </c>
      <c r="L49" s="12">
        <v>120</v>
      </c>
      <c r="M49" s="13">
        <f t="shared" si="41"/>
        <v>983040</v>
      </c>
      <c r="N49" s="33" t="str">
        <f t="shared" si="42"/>
        <v xml:space="preserve">./polymult 8192 2 4 7802 h23mod120PART1. /home/Class_Number_Tabulation/h23mod120 1 0 1 1 3 2 0 2 2 15 1 0 2 1 3 1 1 2 8 15 1 0 2 1 3 1 1 2 7 15 1 0 2 2 3 1 3 2 13 15 1 0 2 2 3 1 3 2 12 15 1 0 6 1 1 1 0 2 3 15 1 0 6 0 1 </v>
      </c>
      <c r="O49" s="34" t="str">
        <f t="shared" si="43"/>
        <v xml:space="preserve">./polymult 8192 2 4 7802 h23mod120PART2. /home/Class_Number_Tabulation/h23mod120 1 0 3 1 1 2 1 2 2 15 1 0 6 1 1 2 2 2 8 15 1 0 6 1 1 1 1 2 7 15 1 0 6 0 1 1 3 2 13 15 1 0 6 0 1 </v>
      </c>
      <c r="P49" s="79" t="str">
        <f t="shared" si="44"/>
        <v>./polyadd /home/Class_Number_Tabulation 23 120</v>
      </c>
      <c r="Q49" s="79" t="str">
        <f t="shared" si="39"/>
        <v>time(mpirun983040  23 120 h23mod120/h23mod120. /home/Class_Number_Tabulation)2&gt;&gt;clgrp_h23mod120_to_983040_time</v>
      </c>
      <c r="R49" s="15">
        <f t="shared" si="45"/>
        <v>2</v>
      </c>
      <c r="S49" s="15"/>
      <c r="T49" s="1"/>
      <c r="U49" s="16">
        <f t="shared" si="46"/>
        <v>8192</v>
      </c>
      <c r="V49">
        <f xml:space="preserve"> POWER(2,2)</f>
        <v>4</v>
      </c>
      <c r="W49">
        <f t="shared" si="47"/>
        <v>7802</v>
      </c>
      <c r="X49" s="94"/>
      <c r="Y49" s="94"/>
      <c r="Z49" s="94" t="s">
        <v>54</v>
      </c>
      <c r="AA49" s="94" t="s">
        <v>92</v>
      </c>
      <c r="AB49" s="94" t="s">
        <v>93</v>
      </c>
      <c r="AC49" s="94" t="s">
        <v>94</v>
      </c>
      <c r="AD49" s="94" t="s">
        <v>93</v>
      </c>
      <c r="AE49" s="94" t="s">
        <v>95</v>
      </c>
      <c r="AF49" s="94" t="s">
        <v>96</v>
      </c>
      <c r="AG49" s="94" t="s">
        <v>97</v>
      </c>
      <c r="AH49" s="94" t="s">
        <v>96</v>
      </c>
      <c r="AI49" s="94" t="s">
        <v>98</v>
      </c>
      <c r="AJ49" s="94" t="s">
        <v>99</v>
      </c>
      <c r="AK49" s="94" t="s">
        <v>100</v>
      </c>
      <c r="AL49" s="94" t="s">
        <v>101</v>
      </c>
      <c r="AM49" s="94" t="s">
        <v>85</v>
      </c>
      <c r="AN49" s="94" t="s">
        <v>64</v>
      </c>
      <c r="AO49" s="94" t="s">
        <v>102</v>
      </c>
      <c r="AP49" s="94" t="s">
        <v>99</v>
      </c>
      <c r="AQ49" s="94" t="s">
        <v>103</v>
      </c>
      <c r="AR49" s="94" t="s">
        <v>99</v>
      </c>
      <c r="AS49" s="94" t="s">
        <v>95</v>
      </c>
      <c r="AT49" s="94" t="s">
        <v>104</v>
      </c>
      <c r="AU49" s="94" t="s">
        <v>97</v>
      </c>
      <c r="AV49" s="94" t="s">
        <v>101</v>
      </c>
      <c r="BI49" s="1"/>
    </row>
    <row r="50" spans="9:62">
      <c r="I50" s="1"/>
      <c r="J50" s="11" t="str">
        <f t="shared" si="40"/>
        <v>h23mod120</v>
      </c>
      <c r="K50" s="12">
        <v>23</v>
      </c>
      <c r="L50" s="12">
        <v>120</v>
      </c>
      <c r="M50" s="13">
        <f t="shared" si="41"/>
        <v>3932160</v>
      </c>
      <c r="N50" s="33" t="str">
        <f t="shared" si="42"/>
        <v xml:space="preserve">./polymult 32768 8 4 17963 h23mod120PART1. /home/Class_Number_Tabulation/h23mod120 1 0 1 1 3 2 0 2 2 15 1 0 2 1 3 1 1 2 8 15 1 0 2 1 3 1 1 2 7 15 1 0 2 2 3 1 3 2 13 15 1 0 2 2 3 1 3 2 12 15 1 0 6 1 1 1 0 2 3 15 1 0 6 0 1 </v>
      </c>
      <c r="O50" s="34" t="str">
        <f t="shared" si="43"/>
        <v xml:space="preserve">./polymult 32768 8 4 17963 h23mod120PART2. /home/Class_Number_Tabulation/h23mod120 1 0 3 1 1 2 1 2 2 15 1 0 6 1 1 2 2 2 8 15 1 0 6 1 1 1 1 2 7 15 1 0 6 0 1 1 3 2 13 15 1 0 6 0 1 </v>
      </c>
      <c r="P50" s="79" t="str">
        <f t="shared" si="44"/>
        <v>./polyadd /home/Class_Number_Tabulation 23 120</v>
      </c>
      <c r="Q50" s="79" t="str">
        <f t="shared" si="39"/>
        <v>time(mpirun3932160  23 120 h23mod120/h23mod120. /home/Class_Number_Tabulation)2&gt;&gt;clgrp_h23mod120_to_3932160_time</v>
      </c>
      <c r="R50" s="15">
        <f t="shared" si="45"/>
        <v>2</v>
      </c>
      <c r="S50" s="15"/>
      <c r="T50" s="1"/>
      <c r="U50" s="16">
        <f t="shared" si="46"/>
        <v>32768</v>
      </c>
      <c r="V50">
        <f xml:space="preserve"> POWER(2,2)</f>
        <v>4</v>
      </c>
      <c r="W50">
        <f t="shared" si="47"/>
        <v>17963</v>
      </c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BI50" s="1"/>
    </row>
    <row r="51" spans="9:62">
      <c r="I51" s="1"/>
      <c r="J51" s="11" t="str">
        <f t="shared" si="40"/>
        <v>h23mod120</v>
      </c>
      <c r="K51" s="12">
        <v>23</v>
      </c>
      <c r="L51" s="12">
        <v>120</v>
      </c>
      <c r="M51" s="13">
        <f t="shared" si="41"/>
        <v>15728640</v>
      </c>
      <c r="N51" s="33" t="str">
        <f t="shared" si="42"/>
        <v xml:space="preserve">./polymult 131072 16 8 40224 h23mod120PART1. /home/Class_Number_Tabulation/h23mod120 1 0 1 1 3 2 0 2 2 15 1 0 2 1 3 1 1 2 8 15 1 0 2 1 3 1 1 2 7 15 1 0 2 2 3 1 3 2 13 15 1 0 2 2 3 1 3 2 12 15 1 0 6 1 1 1 0 2 3 15 1 0 6 0 1 </v>
      </c>
      <c r="O51" s="34" t="str">
        <f t="shared" si="43"/>
        <v xml:space="preserve">./polymult 131072 16 8 40224 h23mod120PART2. /home/Class_Number_Tabulation/h23mod120 1 0 3 1 1 2 1 2 2 15 1 0 6 1 1 2 2 2 8 15 1 0 6 1 1 1 1 2 7 15 1 0 6 0 1 1 3 2 13 15 1 0 6 0 1 </v>
      </c>
      <c r="P51" s="79" t="str">
        <f t="shared" si="44"/>
        <v>./polyadd /home/Class_Number_Tabulation 23 120</v>
      </c>
      <c r="Q51" s="79" t="str">
        <f t="shared" si="39"/>
        <v>time(mpirun15728640  23 120 h23mod120/h23mod120. /home/Class_Number_Tabulation)2&gt;&gt;clgrp_h23mod120_to_15728640_time</v>
      </c>
      <c r="R51" s="15">
        <f t="shared" si="45"/>
        <v>2</v>
      </c>
      <c r="S51" s="15"/>
      <c r="T51" s="1"/>
      <c r="U51" s="16">
        <f t="shared" si="46"/>
        <v>131072</v>
      </c>
      <c r="V51">
        <f xml:space="preserve"> POWER(2,3)</f>
        <v>8</v>
      </c>
      <c r="W51">
        <f t="shared" si="47"/>
        <v>40224</v>
      </c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BI51" s="1"/>
    </row>
    <row r="52" spans="9:62">
      <c r="I52" s="1"/>
      <c r="J52" s="11" t="str">
        <f t="shared" si="40"/>
        <v>h23mod120</v>
      </c>
      <c r="K52" s="12">
        <v>23</v>
      </c>
      <c r="L52" s="12">
        <v>120</v>
      </c>
      <c r="M52" s="13">
        <f t="shared" si="41"/>
        <v>62914560</v>
      </c>
      <c r="N52" s="33" t="str">
        <f t="shared" si="42"/>
        <v xml:space="preserve">./polymult 524288 32 16 90841 h23mod120PART1. /home/Class_Number_Tabulation/h23mod120 1 0 1 1 3 2 0 2 2 15 1 0 2 1 3 1 1 2 8 15 1 0 2 1 3 1 1 2 7 15 1 0 2 2 3 1 3 2 13 15 1 0 2 2 3 1 3 2 12 15 1 0 6 1 1 1 0 2 3 15 1 0 6 0 1 </v>
      </c>
      <c r="O52" s="34" t="str">
        <f t="shared" si="43"/>
        <v xml:space="preserve">./polymult 524288 32 16 90841 h23mod120PART2. /home/Class_Number_Tabulation/h23mod120 1 0 3 1 1 2 1 2 2 15 1 0 6 1 1 2 2 2 8 15 1 0 6 1 1 1 1 2 7 15 1 0 6 0 1 1 3 2 13 15 1 0 6 0 1 </v>
      </c>
      <c r="P52" s="79" t="str">
        <f t="shared" si="44"/>
        <v>./polyadd /home/Class_Number_Tabulation 23 120</v>
      </c>
      <c r="Q52" s="79" t="str">
        <f t="shared" si="39"/>
        <v>time(mpirun62914560  23 120 h23mod120/h23mod120. /home/Class_Number_Tabulation)2&gt;&gt;clgrp_h23mod120_to_62914560_time</v>
      </c>
      <c r="R52" s="15">
        <f t="shared" si="45"/>
        <v>2</v>
      </c>
      <c r="S52" s="15"/>
      <c r="T52" s="1"/>
      <c r="U52" s="16">
        <f t="shared" si="46"/>
        <v>524288</v>
      </c>
      <c r="V52">
        <f xml:space="preserve"> POWER(2,4)</f>
        <v>16</v>
      </c>
      <c r="W52">
        <f t="shared" si="47"/>
        <v>90841</v>
      </c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BI52" s="1"/>
    </row>
    <row r="53" spans="9:62">
      <c r="I53" s="1"/>
      <c r="J53" s="11" t="str">
        <f t="shared" si="40"/>
        <v>h23mod120</v>
      </c>
      <c r="K53" s="12">
        <v>23</v>
      </c>
      <c r="L53" s="12">
        <v>120</v>
      </c>
      <c r="M53" s="13">
        <f t="shared" si="41"/>
        <v>16492674416640</v>
      </c>
      <c r="N53" s="33" t="str">
        <f t="shared" si="42"/>
        <v xml:space="preserve">./polymult 137438953472 4096 16384 95206191 h23mod120PART1. /home/Class_Number_Tabulation/h23mod120 1 0 1 1 3 2 0 2 2 15 1 0 2 1 3 1 1 2 8 15 1 0 2 1 3 1 1 2 7 15 1 0 2 2 3 1 3 2 13 15 1 0 2 2 3 1 3 2 12 15 1 0 6 1 1 1 0 2 3 15 1 0 6 0 1 </v>
      </c>
      <c r="O53" s="34" t="str">
        <f t="shared" si="43"/>
        <v xml:space="preserve">./polymult 137438953472 4096 16384 95206191 h23mod120PART2. /home/Class_Number_Tabulation/h23mod120 1 0 3 1 1 2 1 2 2 15 1 0 6 1 1 2 2 2 8 15 1 0 6 1 1 1 1 2 7 15 1 0 6 0 1 1 3 2 13 15 1 0 6 0 1 </v>
      </c>
      <c r="P53" s="79" t="str">
        <f t="shared" si="44"/>
        <v>./polyadd /home/Class_Number_Tabulation 23 120</v>
      </c>
      <c r="Q53" s="79" t="str">
        <f t="shared" si="39"/>
        <v>time(mpirun16492674416640  23 120 h23mod120/h23mod120. /home/Class_Number_Tabulation)2&gt;&gt;clgrp_h23mod120_to_16492674416640_time</v>
      </c>
      <c r="R53" s="15">
        <f t="shared" si="45"/>
        <v>4</v>
      </c>
      <c r="S53" s="15"/>
      <c r="T53" s="1"/>
      <c r="U53" s="16">
        <f t="shared" si="46"/>
        <v>137438953472</v>
      </c>
      <c r="V53">
        <f xml:space="preserve"> POWER(2,14)</f>
        <v>16384</v>
      </c>
      <c r="W53">
        <f t="shared" si="47"/>
        <v>95206191</v>
      </c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BI53" s="1"/>
    </row>
    <row r="54" spans="9:62">
      <c r="I54" s="1"/>
      <c r="J54" s="1"/>
      <c r="K54" s="1"/>
      <c r="L54" s="1"/>
      <c r="M54" s="22"/>
      <c r="N54" s="1"/>
      <c r="O54" s="1"/>
      <c r="P54" s="1"/>
      <c r="Q54" s="79" t="str">
        <f t="shared" si="39"/>
        <v>time(mpirun    /. /home/Class_Number_Tabulation)2&gt;&gt;clgrp__to__time</v>
      </c>
      <c r="R54" s="1"/>
      <c r="S54" s="1"/>
      <c r="T54" s="1"/>
      <c r="U54" s="2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9:62" ht="28.5">
      <c r="I55" s="1"/>
      <c r="J55" s="88" t="s">
        <v>1</v>
      </c>
      <c r="K55" s="88" t="s">
        <v>2</v>
      </c>
      <c r="L55" s="88" t="s">
        <v>3</v>
      </c>
      <c r="M55" s="92" t="s">
        <v>4</v>
      </c>
      <c r="N55" s="31" t="s">
        <v>68</v>
      </c>
      <c r="O55" s="2" t="s">
        <v>69</v>
      </c>
      <c r="P55" s="2" t="s">
        <v>70</v>
      </c>
      <c r="Q55" s="79" t="str">
        <f t="shared" si="39"/>
        <v>time(mpirun|Δ|  [a] |Δ| [m] Modulus [Folder]/[Folder]. /home/Class_Number_Tabulation)2&gt;&gt;clgrp_[Folder]_to_|Δ|_time</v>
      </c>
      <c r="R55" s="95" t="s">
        <v>7</v>
      </c>
      <c r="S55" s="96"/>
      <c r="T55" s="1"/>
      <c r="U55" s="97" t="s">
        <v>8</v>
      </c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1"/>
      <c r="BJ55" t="str">
        <f xml:space="preserve">  "time (" &amp;  N4 &amp; " &amp;&amp; " &amp; N13 &amp; " &amp;&amp; " &amp; N22 &amp; " &amp;&amp; " &amp; N31 &amp; " &amp;&amp; " &amp; N40     &amp; ") 2&gt;&gt;classical_with_mod24_formula_To_" &amp; A5 &amp; ".txt"</f>
        <v>time (time(./polymult 61440 2 4 4256 h8mod16. /home/Class_Number_Tabulation/h8mod16 1 0 2 0 1 1 0 2 1 1 1 0 2 1 1)2&gt;&gt;polymult_h8mod16_to_983040_time &amp;&amp; time(./polymult 61440 2 4 4256 h4mod16. /home/Class_Number_Tabulation/h4mod16 1 0 2 1 1 1 0 2 0 1 1 0 2 0 1)2&gt;&gt;polymult_h4mod16_to_983040_time &amp;&amp; time(./polymult 122880 2 8 7802 h3mod8. /home/Class_Number_Tabulation/h3mod8 1 0 1 1 1 1 0 1 1 1 1 0 1 1 1)2&gt;&gt;polymult_h3mod8_to_983040_time &amp;&amp; time(./polymult 40960 2 4 7802 h7mod24. /home/Class_Number_Tabulation/h7mod24 1 0 1 1 1 1 0 1 1 3 1 0 1 1 1 1 0 4 1 3 1 0 4 0 1 2 1 4 2 3 1 0 4 1 1)2&gt;&gt;polymult_h7mod24_to_983040_time &amp;&amp; time(./polymult 40960 2 4 7802 h15mod24. /home/Class_Number_Tabulation/h15mod24 1 0 1 1 1 1 0 3 1 1 1 0 1 1 1 1 1 12 1 1 1 0 4 0 1 1 0 12 0 1 1 0 4 1 1)2&gt;&gt;polymult_h15mod24_to_983040_time) 2&gt;&gt;classical_with_mod24_formula_To_983040.txt</v>
      </c>
    </row>
    <row r="56" spans="9:62">
      <c r="I56" s="1"/>
      <c r="J56" s="89"/>
      <c r="K56" s="90"/>
      <c r="L56" s="90"/>
      <c r="M56" s="93"/>
      <c r="N56" s="6" t="s">
        <v>14</v>
      </c>
      <c r="O56" s="6" t="s">
        <v>14</v>
      </c>
      <c r="P56" s="32" t="s">
        <v>71</v>
      </c>
      <c r="Q56" s="79" t="str">
        <f t="shared" si="39"/>
        <v>time(mpirun    /. /home/Class_Number_Tabulation)2&gt;&gt;clgrp__to__time</v>
      </c>
      <c r="R56" s="77" t="s">
        <v>16</v>
      </c>
      <c r="S56" s="77"/>
      <c r="T56" s="1"/>
      <c r="U56" s="8" t="s">
        <v>72</v>
      </c>
      <c r="V56" s="78" t="s">
        <v>18</v>
      </c>
      <c r="W56" s="78" t="s">
        <v>19</v>
      </c>
      <c r="X56" s="78" t="s">
        <v>20</v>
      </c>
      <c r="Y56" s="98" t="s">
        <v>21</v>
      </c>
      <c r="Z56" s="98"/>
      <c r="AA56" s="98"/>
      <c r="AB56" s="98"/>
      <c r="AC56" s="98"/>
      <c r="AD56" s="98"/>
      <c r="AE56" s="9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1"/>
    </row>
    <row r="57" spans="9:62">
      <c r="I57" s="1"/>
      <c r="J57" s="11" t="str">
        <f t="shared" ref="J57:J62" si="48" xml:space="preserve"> "h" &amp;K57 &amp; "mod" &amp;L57</f>
        <v>h47mod120</v>
      </c>
      <c r="K57" s="12">
        <v>47</v>
      </c>
      <c r="L57" s="12">
        <v>120</v>
      </c>
      <c r="M57" s="13">
        <f t="shared" ref="M57:M62" si="49" xml:space="preserve"> A4</f>
        <v>245760</v>
      </c>
      <c r="N57" s="33" t="str">
        <f t="shared" ref="N57:N62" si="50" xml:space="preserve"> "./polymult " &amp; U57 &amp;" " &amp;F12 &amp;" " &amp; V57 &amp;" " &amp; W57 &amp;" " &amp; J57 &amp;"PART1. " &amp; D12 &amp; "/" &amp; J57 &amp;" " &amp; $Z$58 &amp;" " &amp;$AA$58&amp;" " &amp; $AB$58&amp;" " &amp; $AC$58&amp;" " &amp; $AD$58&amp;" " &amp; $AE$58&amp;" " &amp; $AF$58&amp;" " &amp; $AG$58&amp;" " &amp; $AH$58&amp;" " &amp; $AI$58&amp;" " &amp; $AJ$58&amp;" " &amp; $AK$58&amp;" " &amp; $AL$58</f>
        <v>./polymult 2048 2 2 3382 h47mod120PART1. /home/Class_Number_Tabulation/h47mod120 1 0 1 1 3 2 1 2 4 15 1 0 2 1 3 2 3 2 14 15 1 0 2 1 3 2 0 2 1 15 1 0 2 2 3 2 2 2 11 15 1 0 2 2 3 2 1 2 6 15 1 0 6 1 1 1 1 2 9 15 1 0 6 0 1</v>
      </c>
      <c r="O57" s="34" t="str">
        <f t="shared" ref="O57:O62" si="51" xml:space="preserve"> "./polymult " &amp; U57 &amp;" " &amp;F12 &amp;" " &amp; V57 &amp;" " &amp; W57 &amp;" " &amp; J57 &amp;"PART2. " &amp; D12 &amp; "/" &amp; J57 &amp;" " &amp; $AN$58 &amp;" " &amp; $AO$58 &amp;" " &amp; $AP$58&amp;" " &amp; $AQ$58&amp;" " &amp; $AR$58&amp;" " &amp; $AS$58&amp;" " &amp; $AT$58&amp;" " &amp; $AU$58&amp;" " &amp; $AV$58</f>
        <v>./polymult 2048 2 2 3382 h47mod120PART2. /home/Class_Number_Tabulation/h47mod120 1 0 3 1 1 4 1 2 4 15 1 0 6 1 1 4 4 2 14 15 1 0 6 1 1 2 0 2 1 15 1 0 6 1 1 2 2 2 11 15 1 0 6 0 1</v>
      </c>
      <c r="P57" s="79" t="str">
        <f t="shared" ref="P57:P62" si="52" xml:space="preserve"> "./polyadd " &amp; D12 &amp; " " &amp;K57&amp; " " &amp;L57</f>
        <v>./polyadd /home/Class_Number_Tabulation 47 120</v>
      </c>
      <c r="Q57" s="79" t="str">
        <f t="shared" si="39"/>
        <v>time(mpirun245760  47 120 h47mod120/h47mod120. /home/Class_Number_Tabulation)2&gt;&gt;clgrp_h47mod120_to_245760_time</v>
      </c>
      <c r="R57" s="15">
        <f t="shared" ref="R57:R62" si="53" xml:space="preserve"> (U57 / (F12*V57))/512</f>
        <v>1</v>
      </c>
      <c r="S57" s="15"/>
      <c r="T57" s="1"/>
      <c r="U57" s="16">
        <f t="shared" ref="U57:U62" si="54" xml:space="preserve"> M57 / 120</f>
        <v>2048</v>
      </c>
      <c r="V57">
        <f xml:space="preserve"> POWER(2,1)</f>
        <v>2</v>
      </c>
      <c r="W57">
        <f t="shared" ref="W57:W62" si="55" xml:space="preserve"> FLOOR(((F4)*(1/PI())*(SQRT(M57))*(($G$7*LN(M57))+($H$7))),1)</f>
        <v>3382</v>
      </c>
      <c r="X57" s="94" t="str">
        <f xml:space="preserve"> J57</f>
        <v>h47mod120</v>
      </c>
      <c r="Y57" s="94" t="s">
        <v>43</v>
      </c>
      <c r="Z57" t="s">
        <v>105</v>
      </c>
      <c r="AA57" t="s">
        <v>106</v>
      </c>
      <c r="AB57" t="s">
        <v>75</v>
      </c>
      <c r="AC57" t="s">
        <v>107</v>
      </c>
      <c r="AD57" t="s">
        <v>75</v>
      </c>
      <c r="AE57" t="s">
        <v>108</v>
      </c>
      <c r="AF57" t="s">
        <v>109</v>
      </c>
      <c r="AG57" t="s">
        <v>110</v>
      </c>
      <c r="AH57" t="s">
        <v>79</v>
      </c>
      <c r="AI57" t="s">
        <v>111</v>
      </c>
      <c r="AJ57" t="s">
        <v>82</v>
      </c>
      <c r="AK57" t="s">
        <v>112</v>
      </c>
      <c r="AL57" t="s">
        <v>91</v>
      </c>
      <c r="AM57" t="s">
        <v>85</v>
      </c>
      <c r="AN57" t="s">
        <v>86</v>
      </c>
      <c r="AO57" t="s">
        <v>113</v>
      </c>
      <c r="AP57" t="s">
        <v>82</v>
      </c>
      <c r="AQ57" t="s">
        <v>114</v>
      </c>
      <c r="AR57" t="s">
        <v>82</v>
      </c>
      <c r="AS57" t="s">
        <v>108</v>
      </c>
      <c r="AT57" t="s">
        <v>90</v>
      </c>
      <c r="AU57" t="s">
        <v>115</v>
      </c>
      <c r="AV57" t="s">
        <v>116</v>
      </c>
      <c r="BI57" s="1"/>
    </row>
    <row r="58" spans="9:62">
      <c r="I58" s="1"/>
      <c r="J58" s="11" t="str">
        <f t="shared" si="48"/>
        <v>h47mod120</v>
      </c>
      <c r="K58" s="12">
        <v>47</v>
      </c>
      <c r="L58" s="12">
        <v>120</v>
      </c>
      <c r="M58" s="13">
        <f t="shared" si="49"/>
        <v>983040</v>
      </c>
      <c r="N58" s="33" t="str">
        <f t="shared" si="50"/>
        <v>./polymult 8192 2 4 7802 h47mod120PART1. /home/Class_Number_Tabulation/h47mod120 1 0 1 1 3 2 1 2 4 15 1 0 2 1 3 2 3 2 14 15 1 0 2 1 3 2 0 2 1 15 1 0 2 2 3 2 2 2 11 15 1 0 2 2 3 2 1 2 6 15 1 0 6 1 1 1 1 2 9 15 1 0 6 0 1</v>
      </c>
      <c r="O58" s="34" t="str">
        <f t="shared" si="51"/>
        <v>./polymult 8192 2 4 7802 h47mod120PART2. /home/Class_Number_Tabulation/h47mod120 1 0 3 1 1 4 1 2 4 15 1 0 6 1 1 4 4 2 14 15 1 0 6 1 1 2 0 2 1 15 1 0 6 1 1 2 2 2 11 15 1 0 6 0 1</v>
      </c>
      <c r="P58" s="79" t="str">
        <f t="shared" si="52"/>
        <v>./polyadd /home/Class_Number_Tabulation 47 120</v>
      </c>
      <c r="Q58" s="79" t="str">
        <f t="shared" si="39"/>
        <v>time(mpirun983040  47 120 h47mod120/h47mod120. /home/Class_Number_Tabulation)2&gt;&gt;clgrp_h47mod120_to_983040_time</v>
      </c>
      <c r="R58" s="15">
        <f t="shared" si="53"/>
        <v>2</v>
      </c>
      <c r="S58" s="15"/>
      <c r="T58" s="1"/>
      <c r="U58" s="16">
        <f t="shared" si="54"/>
        <v>8192</v>
      </c>
      <c r="V58">
        <f xml:space="preserve"> POWER(2,2)</f>
        <v>4</v>
      </c>
      <c r="W58">
        <f t="shared" si="55"/>
        <v>7802</v>
      </c>
      <c r="X58" s="94"/>
      <c r="Y58" s="94"/>
      <c r="Z58" s="94" t="s">
        <v>54</v>
      </c>
      <c r="AA58" s="94" t="s">
        <v>117</v>
      </c>
      <c r="AB58" s="94" t="s">
        <v>93</v>
      </c>
      <c r="AC58" s="94" t="s">
        <v>118</v>
      </c>
      <c r="AD58" s="94" t="s">
        <v>93</v>
      </c>
      <c r="AE58" s="94" t="s">
        <v>119</v>
      </c>
      <c r="AF58" s="94" t="s">
        <v>96</v>
      </c>
      <c r="AG58" s="94" t="s">
        <v>120</v>
      </c>
      <c r="AH58" s="94" t="s">
        <v>96</v>
      </c>
      <c r="AI58" s="94" t="s">
        <v>121</v>
      </c>
      <c r="AJ58" s="94" t="s">
        <v>99</v>
      </c>
      <c r="AK58" s="94" t="s">
        <v>122</v>
      </c>
      <c r="AL58" s="94" t="s">
        <v>104</v>
      </c>
      <c r="AM58" s="94" t="s">
        <v>85</v>
      </c>
      <c r="AN58" s="94" t="s">
        <v>64</v>
      </c>
      <c r="AO58" s="94" t="s">
        <v>123</v>
      </c>
      <c r="AP58" s="94" t="s">
        <v>99</v>
      </c>
      <c r="AQ58" s="94" t="s">
        <v>124</v>
      </c>
      <c r="AR58" s="94" t="s">
        <v>99</v>
      </c>
      <c r="AS58" s="94" t="s">
        <v>119</v>
      </c>
      <c r="AT58" s="94" t="s">
        <v>99</v>
      </c>
      <c r="AU58" s="94" t="s">
        <v>120</v>
      </c>
      <c r="AV58" s="94" t="s">
        <v>104</v>
      </c>
      <c r="AW58" s="94"/>
      <c r="AX58" s="30"/>
      <c r="BI58" s="1"/>
    </row>
    <row r="59" spans="9:62">
      <c r="I59" s="1"/>
      <c r="J59" s="11" t="str">
        <f t="shared" si="48"/>
        <v>h47mod120</v>
      </c>
      <c r="K59" s="12">
        <v>47</v>
      </c>
      <c r="L59" s="12">
        <v>120</v>
      </c>
      <c r="M59" s="13">
        <f t="shared" si="49"/>
        <v>3932160</v>
      </c>
      <c r="N59" s="33" t="str">
        <f t="shared" si="50"/>
        <v>./polymult 32768 8 4 17963 h47mod120PART1. /home/Class_Number_Tabulation/h47mod120 1 0 1 1 3 2 1 2 4 15 1 0 2 1 3 2 3 2 14 15 1 0 2 1 3 2 0 2 1 15 1 0 2 2 3 2 2 2 11 15 1 0 2 2 3 2 1 2 6 15 1 0 6 1 1 1 1 2 9 15 1 0 6 0 1</v>
      </c>
      <c r="O59" s="34" t="str">
        <f t="shared" si="51"/>
        <v>./polymult 32768 8 4 17963 h47mod120PART2. /home/Class_Number_Tabulation/h47mod120 1 0 3 1 1 4 1 2 4 15 1 0 6 1 1 4 4 2 14 15 1 0 6 1 1 2 0 2 1 15 1 0 6 1 1 2 2 2 11 15 1 0 6 0 1</v>
      </c>
      <c r="P59" s="79" t="str">
        <f t="shared" si="52"/>
        <v>./polyadd /home/Class_Number_Tabulation 47 120</v>
      </c>
      <c r="Q59" s="79" t="str">
        <f t="shared" si="39"/>
        <v>time(mpirun3932160  47 120 h47mod120/h47mod120. /home/Class_Number_Tabulation)2&gt;&gt;clgrp_h47mod120_to_3932160_time</v>
      </c>
      <c r="R59" s="15">
        <f t="shared" si="53"/>
        <v>2</v>
      </c>
      <c r="S59" s="15"/>
      <c r="T59" s="1"/>
      <c r="U59" s="16">
        <f t="shared" si="54"/>
        <v>32768</v>
      </c>
      <c r="V59">
        <f xml:space="preserve"> POWER(2,2)</f>
        <v>4</v>
      </c>
      <c r="W59">
        <f t="shared" si="55"/>
        <v>17963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30"/>
      <c r="BI59" s="1"/>
    </row>
    <row r="60" spans="9:62">
      <c r="I60" s="1"/>
      <c r="J60" s="11" t="str">
        <f t="shared" si="48"/>
        <v>h47mod120</v>
      </c>
      <c r="K60" s="12">
        <v>47</v>
      </c>
      <c r="L60" s="12">
        <v>120</v>
      </c>
      <c r="M60" s="13">
        <f t="shared" si="49"/>
        <v>15728640</v>
      </c>
      <c r="N60" s="33" t="str">
        <f t="shared" si="50"/>
        <v>./polymult 131072 16 8 40224 h47mod120PART1. /home/Class_Number_Tabulation/h47mod120 1 0 1 1 3 2 1 2 4 15 1 0 2 1 3 2 3 2 14 15 1 0 2 1 3 2 0 2 1 15 1 0 2 2 3 2 2 2 11 15 1 0 2 2 3 2 1 2 6 15 1 0 6 1 1 1 1 2 9 15 1 0 6 0 1</v>
      </c>
      <c r="O60" s="34" t="str">
        <f t="shared" si="51"/>
        <v>./polymult 131072 16 8 40224 h47mod120PART2. /home/Class_Number_Tabulation/h47mod120 1 0 3 1 1 4 1 2 4 15 1 0 6 1 1 4 4 2 14 15 1 0 6 1 1 2 0 2 1 15 1 0 6 1 1 2 2 2 11 15 1 0 6 0 1</v>
      </c>
      <c r="P60" s="79" t="str">
        <f t="shared" si="52"/>
        <v>./polyadd /home/Class_Number_Tabulation 47 120</v>
      </c>
      <c r="Q60" s="79" t="str">
        <f t="shared" si="39"/>
        <v>time(mpirun15728640  47 120 h47mod120/h47mod120. /home/Class_Number_Tabulation)2&gt;&gt;clgrp_h47mod120_to_15728640_time</v>
      </c>
      <c r="R60" s="15">
        <f t="shared" si="53"/>
        <v>2</v>
      </c>
      <c r="S60" s="15"/>
      <c r="T60" s="1"/>
      <c r="U60" s="16">
        <f t="shared" si="54"/>
        <v>131072</v>
      </c>
      <c r="V60">
        <f xml:space="preserve"> POWER(2,3)</f>
        <v>8</v>
      </c>
      <c r="W60">
        <f t="shared" si="55"/>
        <v>40224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30"/>
      <c r="BI60" s="1"/>
    </row>
    <row r="61" spans="9:62">
      <c r="I61" s="1"/>
      <c r="J61" s="11" t="str">
        <f t="shared" si="48"/>
        <v>h47mod120</v>
      </c>
      <c r="K61" s="12">
        <v>47</v>
      </c>
      <c r="L61" s="12">
        <v>120</v>
      </c>
      <c r="M61" s="13">
        <f t="shared" si="49"/>
        <v>62914560</v>
      </c>
      <c r="N61" s="33" t="str">
        <f t="shared" si="50"/>
        <v>./polymult 524288 32 16 90841 h47mod120PART1. /home/Class_Number_Tabulation/h47mod120 1 0 1 1 3 2 1 2 4 15 1 0 2 1 3 2 3 2 14 15 1 0 2 1 3 2 0 2 1 15 1 0 2 2 3 2 2 2 11 15 1 0 2 2 3 2 1 2 6 15 1 0 6 1 1 1 1 2 9 15 1 0 6 0 1</v>
      </c>
      <c r="O61" s="34" t="str">
        <f t="shared" si="51"/>
        <v>./polymult 524288 32 16 90841 h47mod120PART2. /home/Class_Number_Tabulation/h47mod120 1 0 3 1 1 4 1 2 4 15 1 0 6 1 1 4 4 2 14 15 1 0 6 1 1 2 0 2 1 15 1 0 6 1 1 2 2 2 11 15 1 0 6 0 1</v>
      </c>
      <c r="P61" s="79" t="str">
        <f t="shared" si="52"/>
        <v>./polyadd /home/Class_Number_Tabulation 47 120</v>
      </c>
      <c r="Q61" s="79" t="str">
        <f t="shared" si="39"/>
        <v>time(mpirun62914560  47 120 h47mod120/h47mod120. /home/Class_Number_Tabulation)2&gt;&gt;clgrp_h47mod120_to_62914560_time</v>
      </c>
      <c r="R61" s="15">
        <f t="shared" si="53"/>
        <v>2</v>
      </c>
      <c r="S61" s="15"/>
      <c r="T61" s="1"/>
      <c r="U61" s="16">
        <f t="shared" si="54"/>
        <v>524288</v>
      </c>
      <c r="V61">
        <f xml:space="preserve"> POWER(2,4)</f>
        <v>16</v>
      </c>
      <c r="W61">
        <f t="shared" si="55"/>
        <v>90841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30"/>
      <c r="BI61" s="1"/>
    </row>
    <row r="62" spans="9:62">
      <c r="I62" s="1"/>
      <c r="J62" s="11" t="str">
        <f t="shared" si="48"/>
        <v>h47mod120</v>
      </c>
      <c r="K62" s="12">
        <v>47</v>
      </c>
      <c r="L62" s="12">
        <v>120</v>
      </c>
      <c r="M62" s="13">
        <f t="shared" si="49"/>
        <v>16492674416640</v>
      </c>
      <c r="N62" s="33" t="str">
        <f t="shared" si="50"/>
        <v>./polymult 137438953472 4096 16384 95206191 h47mod120PART1. /home/Class_Number_Tabulation/h47mod120 1 0 1 1 3 2 1 2 4 15 1 0 2 1 3 2 3 2 14 15 1 0 2 1 3 2 0 2 1 15 1 0 2 2 3 2 2 2 11 15 1 0 2 2 3 2 1 2 6 15 1 0 6 1 1 1 1 2 9 15 1 0 6 0 1</v>
      </c>
      <c r="O62" s="34" t="str">
        <f t="shared" si="51"/>
        <v>./polymult 137438953472 4096 16384 95206191 h47mod120PART2. /home/Class_Number_Tabulation/h47mod120 1 0 3 1 1 4 1 2 4 15 1 0 6 1 1 4 4 2 14 15 1 0 6 1 1 2 0 2 1 15 1 0 6 1 1 2 2 2 11 15 1 0 6 0 1</v>
      </c>
      <c r="P62" s="79" t="str">
        <f t="shared" si="52"/>
        <v>./polyadd /home/Class_Number_Tabulation 47 120</v>
      </c>
      <c r="Q62" s="79" t="str">
        <f t="shared" si="39"/>
        <v>time(mpirun16492674416640  47 120 h47mod120/h47mod120. /home/Class_Number_Tabulation)2&gt;&gt;clgrp_h47mod120_to_16492674416640_time</v>
      </c>
      <c r="R62" s="15">
        <f t="shared" si="53"/>
        <v>4</v>
      </c>
      <c r="S62" s="15"/>
      <c r="T62" s="1"/>
      <c r="U62" s="16">
        <f t="shared" si="54"/>
        <v>137438953472</v>
      </c>
      <c r="V62">
        <f xml:space="preserve"> POWER(2,14)</f>
        <v>16384</v>
      </c>
      <c r="W62">
        <f t="shared" si="55"/>
        <v>95206191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30"/>
      <c r="BI62" s="1"/>
    </row>
    <row r="63" spans="9:62">
      <c r="I63" s="1"/>
      <c r="J63" s="1"/>
      <c r="K63" s="1"/>
      <c r="L63" s="1"/>
      <c r="M63" s="22"/>
      <c r="N63" s="1"/>
      <c r="O63" s="1"/>
      <c r="P63" s="1"/>
      <c r="Q63" s="79" t="str">
        <f t="shared" si="39"/>
        <v>time(mpirun    /. /home/Class_Number_Tabulation)2&gt;&gt;clgrp__to__time</v>
      </c>
      <c r="R63" s="1"/>
      <c r="S63" s="1"/>
      <c r="T63" s="1"/>
      <c r="U63" s="2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9:62" ht="28.5">
      <c r="I64" s="1"/>
      <c r="J64" s="88" t="s">
        <v>1</v>
      </c>
      <c r="K64" s="88" t="s">
        <v>2</v>
      </c>
      <c r="L64" s="88" t="s">
        <v>3</v>
      </c>
      <c r="M64" s="92" t="s">
        <v>4</v>
      </c>
      <c r="N64" s="31" t="s">
        <v>68</v>
      </c>
      <c r="O64" s="2" t="s">
        <v>69</v>
      </c>
      <c r="P64" s="2" t="s">
        <v>70</v>
      </c>
      <c r="Q64" s="79" t="str">
        <f t="shared" si="39"/>
        <v>time(mpirun|Δ|  [a] |Δ| [m] Modulus [Folder]/[Folder]. /home/Class_Number_Tabulation)2&gt;&gt;clgrp_[Folder]_to_|Δ|_time</v>
      </c>
      <c r="R64" s="95" t="s">
        <v>7</v>
      </c>
      <c r="S64" s="96"/>
      <c r="T64" s="1"/>
      <c r="U64" s="97" t="s">
        <v>8</v>
      </c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1"/>
    </row>
    <row r="65" spans="9:62">
      <c r="I65" s="1"/>
      <c r="J65" s="89"/>
      <c r="K65" s="90"/>
      <c r="L65" s="90"/>
      <c r="M65" s="93"/>
      <c r="N65" s="6" t="s">
        <v>14</v>
      </c>
      <c r="O65" s="6" t="s">
        <v>14</v>
      </c>
      <c r="P65" s="32" t="s">
        <v>71</v>
      </c>
      <c r="Q65" s="79" t="str">
        <f t="shared" si="39"/>
        <v>time(mpirun    /. /home/Class_Number_Tabulation)2&gt;&gt;clgrp__to__time</v>
      </c>
      <c r="R65" s="77" t="s">
        <v>16</v>
      </c>
      <c r="S65" s="77"/>
      <c r="T65" s="1"/>
      <c r="U65" s="8" t="s">
        <v>72</v>
      </c>
      <c r="V65" s="78" t="s">
        <v>18</v>
      </c>
      <c r="W65" s="78" t="s">
        <v>19</v>
      </c>
      <c r="X65" s="78" t="s">
        <v>20</v>
      </c>
      <c r="Y65" s="98" t="s">
        <v>21</v>
      </c>
      <c r="Z65" s="98"/>
      <c r="AA65" s="98"/>
      <c r="AB65" s="98"/>
      <c r="AC65" s="98"/>
      <c r="AD65" s="98"/>
      <c r="AE65" s="9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1"/>
    </row>
    <row r="66" spans="9:62">
      <c r="I66" s="1"/>
      <c r="J66" s="11" t="str">
        <f t="shared" ref="J66:J71" si="56" xml:space="preserve"> "h" &amp;K66 &amp; "mod" &amp;L66</f>
        <v>h95mod120</v>
      </c>
      <c r="K66" s="12">
        <v>95</v>
      </c>
      <c r="L66" s="12">
        <v>120</v>
      </c>
      <c r="M66" s="13">
        <f t="shared" ref="M66:M71" si="57" xml:space="preserve"> A4</f>
        <v>245760</v>
      </c>
      <c r="N66" s="33" t="str">
        <f t="shared" ref="N66:N71" si="58" xml:space="preserve"> "./polymult " &amp; U66 &amp;" " &amp;F12 &amp;" " &amp; V66 &amp;" " &amp; W66 &amp;" " &amp; J66 &amp;"PART1. " &amp; D12 &amp; "/" &amp; J66 &amp;" " &amp; $Z$67 &amp;" " &amp;$AA$67&amp;" " &amp; $AB$67&amp;" " &amp; $AC$67&amp;" " &amp; $AD$67&amp;" " &amp; $AE$67&amp;" " &amp; $AF$67&amp;" " &amp; $AG$67&amp;" " &amp; $AH$67</f>
        <v>./polymult 2048 2 2 3382 h95mod120PART1. /home/Class_Number_Tabulation/h95mod120 2 0 1 1 3 2 1 2 10 15 1 0 2 1 3 2 0 2 5 15 1 0 2 2 3 1 0 30 0 1 1 0 6 1 1 1 3 30 1 1 1 0 6 0 1</v>
      </c>
      <c r="O66" s="34" t="str">
        <f t="shared" ref="O66:O71" si="59" xml:space="preserve"> "./polymult " &amp; U66 &amp;" " &amp;F12 &amp;" " &amp; V66 &amp;" " &amp; W66 &amp;" " &amp; J66 &amp;"PART2. " &amp; D12 &amp; "/" &amp; J66 &amp;" " &amp; $AJ$67&amp;" " &amp; $AK$67&amp;" " &amp;  $AL$67&amp;" " &amp;  $AM$67&amp;" " &amp;  $AN$67</f>
        <v>./polymult 2048 2 2 3382 h95mod120PART2. /home/Class_Number_Tabulation/h95mod120 1 0 3 1 1 2 0 2 5 15 1 0 6 0 1 4 2 2 10 15 1 0 6 1 1</v>
      </c>
      <c r="P66" s="79" t="str">
        <f t="shared" ref="P66:P71" si="60" xml:space="preserve"> "./polyadd " &amp; D12 &amp; " " &amp;K66&amp; " " &amp;L66</f>
        <v>./polyadd /home/Class_Number_Tabulation 95 120</v>
      </c>
      <c r="Q66" s="79" t="str">
        <f t="shared" si="39"/>
        <v>time(mpirun245760  95 120 h95mod120/h95mod120. /home/Class_Number_Tabulation)2&gt;&gt;clgrp_h95mod120_to_245760_time</v>
      </c>
      <c r="R66" s="15">
        <f t="shared" ref="R66:R71" si="61" xml:space="preserve"> (U66 / (F12*V66))/512</f>
        <v>1</v>
      </c>
      <c r="S66" s="15"/>
      <c r="T66" s="1"/>
      <c r="U66" s="16">
        <f xml:space="preserve"> M66 / 120</f>
        <v>2048</v>
      </c>
      <c r="V66">
        <f xml:space="preserve"> POWER(2,1)</f>
        <v>2</v>
      </c>
      <c r="W66">
        <f t="shared" ref="W66:W71" si="62" xml:space="preserve"> FLOOR(((F4)*(1/PI())*(SQRT(M66))*(($G$7*LN(M66))+($H$7))),1)</f>
        <v>3382</v>
      </c>
      <c r="X66" s="94" t="str">
        <f xml:space="preserve"> J66</f>
        <v>h95mod120</v>
      </c>
      <c r="Y66" s="94" t="s">
        <v>43</v>
      </c>
      <c r="Z66" t="s">
        <v>105</v>
      </c>
      <c r="AA66" t="s">
        <v>125</v>
      </c>
      <c r="AB66" t="s">
        <v>75</v>
      </c>
      <c r="AC66" t="s">
        <v>126</v>
      </c>
      <c r="AD66" t="s">
        <v>79</v>
      </c>
      <c r="AE66" t="s">
        <v>127</v>
      </c>
      <c r="AF66" t="s">
        <v>82</v>
      </c>
      <c r="AG66" t="s">
        <v>128</v>
      </c>
      <c r="AH66" t="s">
        <v>91</v>
      </c>
      <c r="AI66" t="s">
        <v>85</v>
      </c>
      <c r="AJ66" t="s">
        <v>86</v>
      </c>
      <c r="AK66" t="s">
        <v>129</v>
      </c>
      <c r="AL66" t="s">
        <v>90</v>
      </c>
      <c r="AM66" t="s">
        <v>130</v>
      </c>
      <c r="AN66" t="s">
        <v>131</v>
      </c>
      <c r="BI66" s="1"/>
    </row>
    <row r="67" spans="9:62">
      <c r="I67" s="1"/>
      <c r="J67" s="11" t="str">
        <f t="shared" si="56"/>
        <v>h95mod120</v>
      </c>
      <c r="K67" s="12">
        <v>95</v>
      </c>
      <c r="L67" s="12">
        <v>120</v>
      </c>
      <c r="M67" s="13">
        <f t="shared" si="57"/>
        <v>983040</v>
      </c>
      <c r="N67" s="33" t="str">
        <f t="shared" si="58"/>
        <v>./polymult 8192 2 4 7802 h95mod120PART1. /home/Class_Number_Tabulation/h95mod120 2 0 1 1 3 2 1 2 10 15 1 0 2 1 3 2 0 2 5 15 1 0 2 2 3 1 0 30 0 1 1 0 6 1 1 1 3 30 1 1 1 0 6 0 1</v>
      </c>
      <c r="O67" s="34" t="str">
        <f t="shared" si="59"/>
        <v>./polymult 8192 2 4 7802 h95mod120PART2. /home/Class_Number_Tabulation/h95mod120 1 0 3 1 1 2 0 2 5 15 1 0 6 0 1 4 2 2 10 15 1 0 6 1 1</v>
      </c>
      <c r="P67" s="79" t="str">
        <f t="shared" si="60"/>
        <v>./polyadd /home/Class_Number_Tabulation 95 120</v>
      </c>
      <c r="Q67" s="79" t="str">
        <f t="shared" si="39"/>
        <v>time(mpirun983040  95 120 h95mod120/h95mod120. /home/Class_Number_Tabulation)2&gt;&gt;clgrp_h95mod120_to_983040_time</v>
      </c>
      <c r="R67" s="15">
        <f t="shared" si="61"/>
        <v>2</v>
      </c>
      <c r="S67" s="15"/>
      <c r="T67" s="1"/>
      <c r="U67" s="16">
        <f xml:space="preserve"> M67 / 120</f>
        <v>8192</v>
      </c>
      <c r="V67">
        <f xml:space="preserve"> POWER(2,2)</f>
        <v>4</v>
      </c>
      <c r="W67">
        <f t="shared" si="62"/>
        <v>7802</v>
      </c>
      <c r="X67" s="94"/>
      <c r="Y67" s="94"/>
      <c r="Z67" s="94" t="s">
        <v>150</v>
      </c>
      <c r="AA67" s="94" t="s">
        <v>132</v>
      </c>
      <c r="AB67" s="94" t="s">
        <v>93</v>
      </c>
      <c r="AC67" s="94" t="s">
        <v>133</v>
      </c>
      <c r="AD67" s="94" t="s">
        <v>96</v>
      </c>
      <c r="AE67" s="94" t="s">
        <v>134</v>
      </c>
      <c r="AF67" s="94" t="s">
        <v>99</v>
      </c>
      <c r="AG67" s="94" t="s">
        <v>135</v>
      </c>
      <c r="AH67" s="94" t="s">
        <v>104</v>
      </c>
      <c r="AI67" s="94" t="s">
        <v>85</v>
      </c>
      <c r="AJ67" s="94" t="s">
        <v>64</v>
      </c>
      <c r="AK67" s="94" t="s">
        <v>133</v>
      </c>
      <c r="AL67" s="94" t="s">
        <v>104</v>
      </c>
      <c r="AM67" s="94" t="s">
        <v>136</v>
      </c>
      <c r="AN67" s="94" t="s">
        <v>99</v>
      </c>
      <c r="BI67" s="1"/>
      <c r="BJ67" t="str">
        <f xml:space="preserve">  "time (" &amp;Q4 &amp; " &amp;&amp; " &amp;Q13 &amp; " &amp;&amp; " &amp;Q22&amp; " &amp;&amp; " &amp; Q31 &amp; " &amp;&amp; " &amp;Q40 &amp; " &amp;&amp; " &amp;N103   &amp; ") 2&gt;&gt;classical_with_mod24_formula_To_" &amp; A5 &amp; ".txt"</f>
        <v>time (time(mpirun ./clgrp 983040 2 8 16 h8mod16/h8mod16. /home/Class_Number_Tabulation)2&gt;&gt;clgrp_h8mod16_to_983040_time &amp;&amp; time(mpirun ./clgrp 983040 2 4 16 h4mod16/h4mod16. /home/Class_Number_Tabulation)2&gt;&gt;clgrp_h4mod16_to_983040_time &amp;&amp; time(mpirun ./clgrp 983040 2 3 8 h3mod8/h3mod8. /home/Class_Number_Tabulation)2&gt;&gt;clgrp_h3mod8_to_983040_time &amp;&amp; time(mpirun ./clgrp 983040 2 7 24 h7mod24/h7mod24. /home/Class_Number_Tabulation)2&gt;&gt;clgrp_h7mod24_to_983040_time &amp;&amp; time(mpirun ./clgrp 983040 2 15 24 h15mod24/h15mod24. /home/Class_Number_Tabulation)2&gt;&gt;clgrp_h15mod24_to_983040_time &amp;&amp; time(mpirun ./clgrp 983040 2 23 24 null /home/Class_Number_Tabulation)2&gt;&gt;clgrp_h23mod24_to_983040_time) 2&gt;&gt;classical_with_mod24_formula_To_983040.txt</v>
      </c>
    </row>
    <row r="68" spans="9:62">
      <c r="I68" s="1"/>
      <c r="J68" s="11" t="str">
        <f t="shared" si="56"/>
        <v>h95mod120</v>
      </c>
      <c r="K68" s="12">
        <v>95</v>
      </c>
      <c r="L68" s="12">
        <v>120</v>
      </c>
      <c r="M68" s="13">
        <f t="shared" si="57"/>
        <v>3932160</v>
      </c>
      <c r="N68" s="33" t="str">
        <f t="shared" si="58"/>
        <v>./polymult 32768 8 4 17963 h95mod120PART1. /home/Class_Number_Tabulation/h95mod120 2 0 1 1 3 2 1 2 10 15 1 0 2 1 3 2 0 2 5 15 1 0 2 2 3 1 0 30 0 1 1 0 6 1 1 1 3 30 1 1 1 0 6 0 1</v>
      </c>
      <c r="O68" s="34" t="str">
        <f t="shared" si="59"/>
        <v>./polymult 32768 8 4 17963 h95mod120PART2. /home/Class_Number_Tabulation/h95mod120 1 0 3 1 1 2 0 2 5 15 1 0 6 0 1 4 2 2 10 15 1 0 6 1 1</v>
      </c>
      <c r="P68" s="79" t="str">
        <f t="shared" si="60"/>
        <v>./polyadd /home/Class_Number_Tabulation 95 120</v>
      </c>
      <c r="Q68" s="79" t="str">
        <f t="shared" si="39"/>
        <v>time(mpirun3932160  95 120 h95mod120/h95mod120. /home/Class_Number_Tabulation)2&gt;&gt;clgrp_h95mod120_to_3932160_time</v>
      </c>
      <c r="R68" s="15">
        <f t="shared" si="61"/>
        <v>2</v>
      </c>
      <c r="S68" s="15"/>
      <c r="T68" s="1"/>
      <c r="U68" s="16">
        <f t="shared" ref="U68:U71" si="63" xml:space="preserve"> M68 / 120</f>
        <v>32768</v>
      </c>
      <c r="V68">
        <f xml:space="preserve"> POWER(2,2)</f>
        <v>4</v>
      </c>
      <c r="W68">
        <f t="shared" si="62"/>
        <v>17963</v>
      </c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BI68" s="1"/>
    </row>
    <row r="69" spans="9:62">
      <c r="I69" s="1"/>
      <c r="J69" s="11" t="str">
        <f t="shared" si="56"/>
        <v>h95mod120</v>
      </c>
      <c r="K69" s="12">
        <v>95</v>
      </c>
      <c r="L69" s="12">
        <v>120</v>
      </c>
      <c r="M69" s="13">
        <f t="shared" si="57"/>
        <v>15728640</v>
      </c>
      <c r="N69" s="33" t="str">
        <f t="shared" si="58"/>
        <v>./polymult 131072 16 8 40224 h95mod120PART1. /home/Class_Number_Tabulation/h95mod120 2 0 1 1 3 2 1 2 10 15 1 0 2 1 3 2 0 2 5 15 1 0 2 2 3 1 0 30 0 1 1 0 6 1 1 1 3 30 1 1 1 0 6 0 1</v>
      </c>
      <c r="O69" s="34" t="str">
        <f t="shared" si="59"/>
        <v>./polymult 131072 16 8 40224 h95mod120PART2. /home/Class_Number_Tabulation/h95mod120 1 0 3 1 1 2 0 2 5 15 1 0 6 0 1 4 2 2 10 15 1 0 6 1 1</v>
      </c>
      <c r="P69" s="79" t="str">
        <f t="shared" si="60"/>
        <v>./polyadd /home/Class_Number_Tabulation 95 120</v>
      </c>
      <c r="Q69" s="79" t="str">
        <f t="shared" si="39"/>
        <v>time(mpirun15728640  95 120 h95mod120/h95mod120. /home/Class_Number_Tabulation)2&gt;&gt;clgrp_h95mod120_to_15728640_time</v>
      </c>
      <c r="R69" s="15">
        <f t="shared" si="61"/>
        <v>2</v>
      </c>
      <c r="S69" s="15"/>
      <c r="T69" s="1"/>
      <c r="U69" s="16">
        <f t="shared" si="63"/>
        <v>131072</v>
      </c>
      <c r="V69">
        <f xml:space="preserve"> POWER(2,3)</f>
        <v>8</v>
      </c>
      <c r="W69">
        <f xml:space="preserve"> FLOOR(((F7)*(1/PI())*(SQRT(M69))*(($G$7*LN(M69))+($H$7))),1)</f>
        <v>40224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BI69" s="1"/>
    </row>
    <row r="70" spans="9:62">
      <c r="I70" s="1"/>
      <c r="J70" s="11" t="str">
        <f t="shared" si="56"/>
        <v>h95mod120</v>
      </c>
      <c r="K70" s="12">
        <v>95</v>
      </c>
      <c r="L70" s="12">
        <v>120</v>
      </c>
      <c r="M70" s="13">
        <f t="shared" si="57"/>
        <v>62914560</v>
      </c>
      <c r="N70" s="33" t="str">
        <f t="shared" si="58"/>
        <v>./polymult 524288 32 16 90841 h95mod120PART1. /home/Class_Number_Tabulation/h95mod120 2 0 1 1 3 2 1 2 10 15 1 0 2 1 3 2 0 2 5 15 1 0 2 2 3 1 0 30 0 1 1 0 6 1 1 1 3 30 1 1 1 0 6 0 1</v>
      </c>
      <c r="O70" s="34" t="str">
        <f t="shared" si="59"/>
        <v>./polymult 524288 32 16 90841 h95mod120PART2. /home/Class_Number_Tabulation/h95mod120 1 0 3 1 1 2 0 2 5 15 1 0 6 0 1 4 2 2 10 15 1 0 6 1 1</v>
      </c>
      <c r="P70" s="79" t="str">
        <f t="shared" si="60"/>
        <v>./polyadd /home/Class_Number_Tabulation 95 120</v>
      </c>
      <c r="Q70" s="79" t="str">
        <f t="shared" si="39"/>
        <v>time(mpirun62914560  95 120 h95mod120/h95mod120. /home/Class_Number_Tabulation)2&gt;&gt;clgrp_h95mod120_to_62914560_time</v>
      </c>
      <c r="R70" s="15">
        <f t="shared" si="61"/>
        <v>2</v>
      </c>
      <c r="S70" s="15"/>
      <c r="T70" s="1"/>
      <c r="U70" s="16">
        <f t="shared" si="63"/>
        <v>524288</v>
      </c>
      <c r="V70">
        <f xml:space="preserve"> POWER(2,4)</f>
        <v>16</v>
      </c>
      <c r="W70">
        <f t="shared" si="62"/>
        <v>90841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BI70" s="1"/>
    </row>
    <row r="71" spans="9:62">
      <c r="I71" s="1"/>
      <c r="J71" s="11" t="str">
        <f t="shared" si="56"/>
        <v>h95mod120</v>
      </c>
      <c r="K71" s="12">
        <v>95</v>
      </c>
      <c r="L71" s="12">
        <v>120</v>
      </c>
      <c r="M71" s="13">
        <f t="shared" si="57"/>
        <v>16492674416640</v>
      </c>
      <c r="N71" s="33" t="str">
        <f t="shared" si="58"/>
        <v>./polymult 137438953472 4096 16384 95206191 h95mod120PART1. /home/Class_Number_Tabulation/h95mod120 2 0 1 1 3 2 1 2 10 15 1 0 2 1 3 2 0 2 5 15 1 0 2 2 3 1 0 30 0 1 1 0 6 1 1 1 3 30 1 1 1 0 6 0 1</v>
      </c>
      <c r="O71" s="34" t="str">
        <f t="shared" si="59"/>
        <v>./polymult 137438953472 4096 16384 95206191 h95mod120PART2. /home/Class_Number_Tabulation/h95mod120 1 0 3 1 1 2 0 2 5 15 1 0 6 0 1 4 2 2 10 15 1 0 6 1 1</v>
      </c>
      <c r="P71" s="79" t="str">
        <f t="shared" si="60"/>
        <v>./polyadd /home/Class_Number_Tabulation 95 120</v>
      </c>
      <c r="Q71" s="79" t="str">
        <f t="shared" si="39"/>
        <v>time(mpirun16492674416640  95 120 h95mod120/h95mod120. /home/Class_Number_Tabulation)2&gt;&gt;clgrp_h95mod120_to_16492674416640_time</v>
      </c>
      <c r="R71" s="15">
        <f t="shared" si="61"/>
        <v>4</v>
      </c>
      <c r="S71" s="15"/>
      <c r="T71" s="1"/>
      <c r="U71" s="16">
        <f t="shared" si="63"/>
        <v>137438953472</v>
      </c>
      <c r="V71">
        <f xml:space="preserve"> POWER(2,14)</f>
        <v>16384</v>
      </c>
      <c r="W71">
        <f t="shared" si="62"/>
        <v>95206191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BI71" s="1"/>
    </row>
    <row r="72" spans="9:62">
      <c r="I72" s="1"/>
      <c r="J72" s="1"/>
      <c r="K72" s="1"/>
      <c r="L72" s="1"/>
      <c r="M72" s="22"/>
      <c r="N72" s="1"/>
      <c r="O72" s="1"/>
      <c r="P72" s="1"/>
      <c r="Q72" s="1"/>
      <c r="R72" s="1"/>
      <c r="S72" s="1"/>
      <c r="T72" s="1"/>
      <c r="U72" s="22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9:62" ht="28.5">
      <c r="I73" s="1"/>
      <c r="J73" s="88" t="s">
        <v>1</v>
      </c>
      <c r="K73" s="88" t="s">
        <v>2</v>
      </c>
      <c r="L73" s="88" t="s">
        <v>3</v>
      </c>
      <c r="M73" s="91" t="s">
        <v>4</v>
      </c>
      <c r="N73" s="2" t="s">
        <v>6</v>
      </c>
      <c r="U73"/>
    </row>
    <row r="74" spans="9:62" ht="15" customHeight="1">
      <c r="I74" s="1"/>
      <c r="J74" s="89"/>
      <c r="K74" s="90"/>
      <c r="L74" s="90"/>
      <c r="M74" s="91"/>
      <c r="N74" s="6" t="s">
        <v>15</v>
      </c>
      <c r="U74"/>
    </row>
    <row r="75" spans="9:62" ht="15" customHeight="1">
      <c r="I75" s="1"/>
      <c r="J75" s="11" t="str">
        <f t="shared" ref="J75:J80" si="64" xml:space="preserve"> "h" &amp;K75 &amp; "mod" &amp;L75</f>
        <v>h7mod8</v>
      </c>
      <c r="K75" s="12">
        <v>7</v>
      </c>
      <c r="L75" s="12">
        <v>8</v>
      </c>
      <c r="M75" s="13">
        <f t="shared" ref="M75:M80" si="65">A4</f>
        <v>245760</v>
      </c>
      <c r="N75" s="79" t="str">
        <f t="shared" ref="N75:N78" si="66" xml:space="preserve"> "time(" &amp; "mpirun" &amp; H12 &amp;M75 &amp;" " &amp;F12 &amp;" " &amp;K75 &amp;" " &amp;L75 &amp;" " &amp;"null" &amp;" " &amp;D$12 &amp; ")2&gt;&gt;clgrp_" &amp; J75 &amp;"_to_" &amp; M75 &amp; "_time"</f>
        <v>time(mpirun ./clgrp 245760 2 7 8 null /home/Class_Number_Tabulation)2&gt;&gt;clgrp_h7mod8_to_245760_time</v>
      </c>
      <c r="U75"/>
    </row>
    <row r="76" spans="9:62" ht="15" customHeight="1">
      <c r="I76" s="1"/>
      <c r="J76" s="11" t="str">
        <f t="shared" si="64"/>
        <v>h7mod8</v>
      </c>
      <c r="K76" s="12">
        <v>7</v>
      </c>
      <c r="L76" s="12">
        <v>8</v>
      </c>
      <c r="M76" s="13">
        <f t="shared" si="65"/>
        <v>983040</v>
      </c>
      <c r="N76" s="79" t="str">
        <f t="shared" si="66"/>
        <v>time(mpirun ./clgrp 983040 2 7 8 null /home/Class_Number_Tabulation)2&gt;&gt;clgrp_h7mod8_to_983040_time</v>
      </c>
      <c r="U76"/>
    </row>
    <row r="77" spans="9:62" ht="15" customHeight="1">
      <c r="I77" s="1"/>
      <c r="J77" s="11" t="str">
        <f t="shared" si="64"/>
        <v>h7mod8</v>
      </c>
      <c r="K77" s="12">
        <v>7</v>
      </c>
      <c r="L77" s="12">
        <v>8</v>
      </c>
      <c r="M77" s="13">
        <f t="shared" si="65"/>
        <v>3932160</v>
      </c>
      <c r="N77" s="79" t="str">
        <f t="shared" si="66"/>
        <v>time(mpirun ./clgrp 3932160 8 7 8 null /home/Class_Number_Tabulation)2&gt;&gt;clgrp_h7mod8_to_3932160_time</v>
      </c>
      <c r="U77"/>
    </row>
    <row r="78" spans="9:62" ht="15" customHeight="1">
      <c r="I78" s="1"/>
      <c r="J78" s="11" t="str">
        <f t="shared" si="64"/>
        <v>h7mod8</v>
      </c>
      <c r="K78" s="12">
        <v>7</v>
      </c>
      <c r="L78" s="12">
        <v>8</v>
      </c>
      <c r="M78" s="13">
        <f t="shared" si="65"/>
        <v>15728640</v>
      </c>
      <c r="N78" s="79" t="str">
        <f t="shared" si="66"/>
        <v>time(mpirun ./clgrp 15728640 16 7 8 null /home/Class_Number_Tabulation)2&gt;&gt;clgrp_h7mod8_to_15728640_time</v>
      </c>
      <c r="U78"/>
    </row>
    <row r="79" spans="9:62" ht="15" customHeight="1">
      <c r="I79" s="1"/>
      <c r="J79" s="11" t="str">
        <f t="shared" si="64"/>
        <v>h7mod8</v>
      </c>
      <c r="K79" s="12">
        <v>7</v>
      </c>
      <c r="L79" s="12">
        <v>8</v>
      </c>
      <c r="M79" s="13">
        <f t="shared" si="65"/>
        <v>62914560</v>
      </c>
      <c r="N79" s="79" t="str">
        <f xml:space="preserve"> "time(" &amp; "mpirun" &amp; H16 &amp;M79 &amp;" " &amp;F16 &amp;" " &amp;K79 &amp;" " &amp;L79 &amp;" " &amp;"null" &amp;" " &amp;D$12 &amp; ")2&gt;&gt;clgrp_" &amp; J79 &amp;"_to_" &amp; M79 &amp; "_time"</f>
        <v>time(mpirun ./clgrp 62914560 32 7 8 null /home/Class_Number_Tabulation)2&gt;&gt;clgrp_h7mod8_to_62914560_time</v>
      </c>
      <c r="U79"/>
    </row>
    <row r="80" spans="9:62" ht="15" customHeight="1">
      <c r="I80" s="1"/>
      <c r="J80" s="11" t="str">
        <f t="shared" si="64"/>
        <v>h7mod8</v>
      </c>
      <c r="K80" s="12">
        <v>7</v>
      </c>
      <c r="L80" s="12">
        <v>8</v>
      </c>
      <c r="M80" s="13">
        <f t="shared" si="65"/>
        <v>16492674416640</v>
      </c>
      <c r="N80" s="79" t="str">
        <f xml:space="preserve"> "time(" &amp; "mpirun" &amp; H17 &amp;M80 &amp;" " &amp;F17 &amp;" " &amp;K80 &amp;" " &amp;L80 &amp;" " &amp;"null" &amp;" " &amp;D$12 &amp; ")2&gt;&gt;clgrp_" &amp; J80 &amp;"_to_" &amp; M80 &amp; "_time"</f>
        <v>time(mpirun ./clgrp 16492674416640 4096 7 8 null /home/Class_Number_Tabulation)2&gt;&gt;clgrp_h7mod8_to_16492674416640_time</v>
      </c>
      <c r="U80"/>
    </row>
    <row r="81" spans="9:21" ht="15" customHeight="1">
      <c r="I81" s="1"/>
      <c r="J81" s="1"/>
      <c r="K81" s="1"/>
      <c r="L81" s="1"/>
      <c r="M81" s="1"/>
      <c r="N81" s="1"/>
      <c r="U81"/>
    </row>
    <row r="82" spans="9:21" ht="28.5">
      <c r="I82" s="1"/>
      <c r="J82" s="88" t="s">
        <v>1</v>
      </c>
      <c r="K82" s="88" t="s">
        <v>2</v>
      </c>
      <c r="L82" s="88" t="s">
        <v>3</v>
      </c>
      <c r="M82" s="91" t="s">
        <v>4</v>
      </c>
      <c r="N82" s="2" t="s">
        <v>6</v>
      </c>
      <c r="U82"/>
    </row>
    <row r="83" spans="9:21" ht="15" customHeight="1">
      <c r="I83" s="1"/>
      <c r="J83" s="89"/>
      <c r="K83" s="90"/>
      <c r="L83" s="90"/>
      <c r="M83" s="91"/>
      <c r="N83" s="6" t="s">
        <v>15</v>
      </c>
      <c r="U83"/>
    </row>
    <row r="84" spans="9:21" ht="15" customHeight="1">
      <c r="I84" s="1"/>
      <c r="J84" s="11" t="str">
        <f t="shared" ref="J84:J89" si="67" xml:space="preserve"> "h" &amp;K84 &amp; "mod" &amp;L84</f>
        <v>h71mod120</v>
      </c>
      <c r="K84" s="12">
        <v>71</v>
      </c>
      <c r="L84" s="12">
        <v>120</v>
      </c>
      <c r="M84" s="13">
        <f t="shared" ref="M84:M89" si="68">A4</f>
        <v>245760</v>
      </c>
      <c r="N84" s="79" t="str">
        <f t="shared" ref="N84:N89" si="69" xml:space="preserve"> "mpirun -np " &amp; E12 &amp; " ./clgrp " &amp;M84 &amp;" " &amp;F12 &amp;" " &amp;K84 &amp;" " &amp;L84 &amp;" " &amp;"null" &amp;" " &amp;D$12</f>
        <v>mpirun -np 2 ./clgrp 245760 2 71 120 null /home/Class_Number_Tabulation</v>
      </c>
      <c r="U84"/>
    </row>
    <row r="85" spans="9:21" ht="15" customHeight="1">
      <c r="I85" s="1"/>
      <c r="J85" s="11" t="str">
        <f t="shared" si="67"/>
        <v>h71mod120</v>
      </c>
      <c r="K85" s="12">
        <v>71</v>
      </c>
      <c r="L85" s="12">
        <v>120</v>
      </c>
      <c r="M85" s="13">
        <f t="shared" si="68"/>
        <v>983040</v>
      </c>
      <c r="N85" s="79" t="str">
        <f t="shared" si="69"/>
        <v>mpirun -np 2 ./clgrp 983040 2 71 120 null /home/Class_Number_Tabulation</v>
      </c>
      <c r="U85"/>
    </row>
    <row r="86" spans="9:21" ht="15" customHeight="1">
      <c r="I86" s="1"/>
      <c r="J86" s="11" t="str">
        <f t="shared" si="67"/>
        <v>h71mod120</v>
      </c>
      <c r="K86" s="12">
        <v>71</v>
      </c>
      <c r="L86" s="12">
        <v>120</v>
      </c>
      <c r="M86" s="13">
        <f t="shared" si="68"/>
        <v>3932160</v>
      </c>
      <c r="N86" s="79" t="str">
        <f t="shared" si="69"/>
        <v>mpirun -np 6 ./clgrp 3932160 8 71 120 null /home/Class_Number_Tabulation</v>
      </c>
      <c r="U86"/>
    </row>
    <row r="87" spans="9:21" ht="15" customHeight="1">
      <c r="I87" s="1"/>
      <c r="J87" s="11" t="str">
        <f t="shared" si="67"/>
        <v>h71mod120</v>
      </c>
      <c r="K87" s="12">
        <v>71</v>
      </c>
      <c r="L87" s="12">
        <v>120</v>
      </c>
      <c r="M87" s="13">
        <f t="shared" si="68"/>
        <v>15728640</v>
      </c>
      <c r="N87" s="79" t="str">
        <f t="shared" si="69"/>
        <v>mpirun -np 6 ./clgrp 15728640 16 71 120 null /home/Class_Number_Tabulation</v>
      </c>
      <c r="U87"/>
    </row>
    <row r="88" spans="9:21" ht="15" customHeight="1">
      <c r="I88" s="1"/>
      <c r="J88" s="11" t="str">
        <f t="shared" si="67"/>
        <v>h71mod120</v>
      </c>
      <c r="K88" s="12">
        <v>71</v>
      </c>
      <c r="L88" s="12">
        <v>120</v>
      </c>
      <c r="M88" s="13">
        <f t="shared" si="68"/>
        <v>62914560</v>
      </c>
      <c r="N88" s="79" t="str">
        <f t="shared" si="69"/>
        <v>mpirun -np 6 ./clgrp 62914560 32 71 120 null /home/Class_Number_Tabulation</v>
      </c>
      <c r="U88"/>
    </row>
    <row r="89" spans="9:21" ht="15" customHeight="1">
      <c r="I89" s="1"/>
      <c r="J89" s="11" t="str">
        <f t="shared" si="67"/>
        <v>h71mod120</v>
      </c>
      <c r="K89" s="12">
        <v>71</v>
      </c>
      <c r="L89" s="12">
        <v>120</v>
      </c>
      <c r="M89" s="13">
        <f t="shared" si="68"/>
        <v>16492674416640</v>
      </c>
      <c r="N89" s="79" t="str">
        <f t="shared" si="69"/>
        <v>mpirun -np 6 ./clgrp 16492674416640 4096 71 120 null /home/Class_Number_Tabulation</v>
      </c>
      <c r="U89"/>
    </row>
    <row r="90" spans="9:21" ht="15" customHeight="1">
      <c r="I90" s="1"/>
      <c r="J90" s="1"/>
      <c r="K90" s="1"/>
      <c r="L90" s="1"/>
      <c r="M90" s="22"/>
      <c r="N90" s="1"/>
      <c r="U90"/>
    </row>
    <row r="91" spans="9:21" ht="28.5">
      <c r="I91" s="1"/>
      <c r="J91" s="81" t="s">
        <v>1</v>
      </c>
      <c r="K91" s="81" t="s">
        <v>2</v>
      </c>
      <c r="L91" s="81" t="s">
        <v>3</v>
      </c>
      <c r="M91" s="92" t="s">
        <v>4</v>
      </c>
      <c r="N91" s="2" t="s">
        <v>6</v>
      </c>
    </row>
    <row r="92" spans="9:21" ht="15" customHeight="1">
      <c r="I92" s="1"/>
      <c r="J92" s="82"/>
      <c r="K92" s="83"/>
      <c r="L92" s="83"/>
      <c r="M92" s="93"/>
      <c r="N92" s="6" t="s">
        <v>15</v>
      </c>
    </row>
    <row r="93" spans="9:21" ht="19.5" customHeight="1">
      <c r="I93" s="1"/>
      <c r="J93" s="11" t="str">
        <f t="shared" ref="J93:J98" si="70" xml:space="preserve"> "h" &amp;K93 &amp; "mod" &amp;L93</f>
        <v>h119mod120</v>
      </c>
      <c r="K93" s="12">
        <v>119</v>
      </c>
      <c r="L93" s="12">
        <v>120</v>
      </c>
      <c r="M93" s="13">
        <f t="shared" ref="M93:M98" si="71">A4</f>
        <v>245760</v>
      </c>
      <c r="N93" s="79" t="str">
        <f t="shared" ref="N93:N98" si="72" xml:space="preserve"> "mpirun -np " &amp; E12 &amp; " ./clgrp " &amp;M93 &amp;" " &amp;F12 &amp;" " &amp;K93 &amp;" " &amp;L93 &amp;" " &amp;"null" &amp;" " &amp;D$12</f>
        <v>mpirun -np 2 ./clgrp 245760 2 119 120 null /home/Class_Number_Tabulation</v>
      </c>
    </row>
    <row r="94" spans="9:21" ht="15" customHeight="1">
      <c r="I94" s="1"/>
      <c r="J94" s="11" t="str">
        <f t="shared" si="70"/>
        <v>h119mod120</v>
      </c>
      <c r="K94" s="12">
        <v>119</v>
      </c>
      <c r="L94" s="12">
        <v>120</v>
      </c>
      <c r="M94" s="13">
        <f t="shared" si="71"/>
        <v>983040</v>
      </c>
      <c r="N94" s="79" t="str">
        <f t="shared" si="72"/>
        <v>mpirun -np 2 ./clgrp 983040 2 119 120 null /home/Class_Number_Tabulation</v>
      </c>
    </row>
    <row r="95" spans="9:21" ht="15" customHeight="1">
      <c r="I95" s="1"/>
      <c r="J95" s="11" t="str">
        <f t="shared" si="70"/>
        <v>h119mod120</v>
      </c>
      <c r="K95" s="12">
        <v>119</v>
      </c>
      <c r="L95" s="12">
        <v>120</v>
      </c>
      <c r="M95" s="13">
        <f t="shared" si="71"/>
        <v>3932160</v>
      </c>
      <c r="N95" s="79" t="str">
        <f t="shared" si="72"/>
        <v>mpirun -np 6 ./clgrp 3932160 8 119 120 null /home/Class_Number_Tabulation</v>
      </c>
    </row>
    <row r="96" spans="9:21" ht="15" customHeight="1">
      <c r="I96" s="1"/>
      <c r="J96" s="11" t="str">
        <f t="shared" si="70"/>
        <v>h119mod120</v>
      </c>
      <c r="K96" s="12">
        <v>119</v>
      </c>
      <c r="L96" s="12">
        <v>120</v>
      </c>
      <c r="M96" s="13">
        <f t="shared" si="71"/>
        <v>15728640</v>
      </c>
      <c r="N96" s="79" t="str">
        <f t="shared" si="72"/>
        <v>mpirun -np 6 ./clgrp 15728640 16 119 120 null /home/Class_Number_Tabulation</v>
      </c>
    </row>
    <row r="97" spans="9:14" ht="15" customHeight="1">
      <c r="I97" s="1"/>
      <c r="J97" s="11" t="str">
        <f t="shared" si="70"/>
        <v>h119mod120</v>
      </c>
      <c r="K97" s="12">
        <v>119</v>
      </c>
      <c r="L97" s="12">
        <v>120</v>
      </c>
      <c r="M97" s="13">
        <f t="shared" si="71"/>
        <v>62914560</v>
      </c>
      <c r="N97" s="79" t="str">
        <f t="shared" si="72"/>
        <v>mpirun -np 6 ./clgrp 62914560 32 119 120 null /home/Class_Number_Tabulation</v>
      </c>
    </row>
    <row r="98" spans="9:14" ht="15" customHeight="1">
      <c r="I98" s="1"/>
      <c r="J98" s="11" t="str">
        <f t="shared" si="70"/>
        <v>h119mod120</v>
      </c>
      <c r="K98" s="12">
        <v>119</v>
      </c>
      <c r="L98" s="12">
        <v>120</v>
      </c>
      <c r="M98" s="13">
        <f t="shared" si="71"/>
        <v>16492674416640</v>
      </c>
      <c r="N98" s="79" t="str">
        <f t="shared" si="72"/>
        <v>mpirun -np 6 ./clgrp 16492674416640 4096 119 120 null /home/Class_Number_Tabulation</v>
      </c>
    </row>
    <row r="99" spans="9:14" ht="15" customHeight="1">
      <c r="I99" s="1"/>
      <c r="J99" s="1"/>
      <c r="K99" s="1"/>
      <c r="L99" s="1"/>
      <c r="M99" s="1"/>
      <c r="N99" s="1"/>
    </row>
    <row r="100" spans="9:14" ht="28.5">
      <c r="I100" s="1"/>
      <c r="J100" s="81" t="s">
        <v>1</v>
      </c>
      <c r="K100" s="81" t="s">
        <v>2</v>
      </c>
      <c r="L100" s="81" t="s">
        <v>3</v>
      </c>
      <c r="M100" s="92" t="s">
        <v>4</v>
      </c>
      <c r="N100" s="2" t="s">
        <v>6</v>
      </c>
    </row>
    <row r="101" spans="9:14">
      <c r="I101" s="1"/>
      <c r="J101" s="82"/>
      <c r="K101" s="83"/>
      <c r="L101" s="83"/>
      <c r="M101" s="93"/>
      <c r="N101" s="6" t="s">
        <v>15</v>
      </c>
    </row>
    <row r="102" spans="9:14">
      <c r="I102" s="1"/>
      <c r="J102" s="11" t="str">
        <f xml:space="preserve"> "h" &amp;K102 &amp; "mod" &amp;L102</f>
        <v>h23mod24</v>
      </c>
      <c r="K102" s="12">
        <v>23</v>
      </c>
      <c r="L102" s="12">
        <v>24</v>
      </c>
      <c r="M102" s="13">
        <f>A4</f>
        <v>245760</v>
      </c>
      <c r="N102" s="79" t="str">
        <f t="shared" ref="N102:N105" si="73" xml:space="preserve"> "time(" &amp;   "mpirun" &amp; H12 &amp;M102 &amp;" " &amp;F12 &amp;" " &amp;K102 &amp;" " &amp;L102 &amp;" " &amp;"null" &amp;" " &amp;D$12 &amp; ")2&gt;&gt;clgrp_" &amp; J102 &amp;"_to_" &amp; M102 &amp; "_time"</f>
        <v>time(mpirun ./clgrp 245760 2 23 24 null /home/Class_Number_Tabulation)2&gt;&gt;clgrp_h23mod24_to_245760_time</v>
      </c>
    </row>
    <row r="103" spans="9:14">
      <c r="I103" s="1"/>
      <c r="J103" s="11" t="str">
        <f t="shared" ref="J103:J107" si="74" xml:space="preserve"> "h" &amp;K103 &amp; "mod" &amp;L103</f>
        <v>h23mod24</v>
      </c>
      <c r="K103" s="12">
        <v>23</v>
      </c>
      <c r="L103" s="12">
        <v>24</v>
      </c>
      <c r="M103" s="13">
        <f>A5</f>
        <v>983040</v>
      </c>
      <c r="N103" s="79" t="str">
        <f t="shared" si="73"/>
        <v>time(mpirun ./clgrp 983040 2 23 24 null /home/Class_Number_Tabulation)2&gt;&gt;clgrp_h23mod24_to_983040_time</v>
      </c>
    </row>
    <row r="104" spans="9:14">
      <c r="I104" s="1"/>
      <c r="J104" s="11" t="str">
        <f t="shared" si="74"/>
        <v>h23mod24</v>
      </c>
      <c r="K104" s="12">
        <v>23</v>
      </c>
      <c r="L104" s="12">
        <v>24</v>
      </c>
      <c r="M104" s="13">
        <f t="shared" ref="M104:M107" si="75">A6</f>
        <v>3932160</v>
      </c>
      <c r="N104" s="79" t="str">
        <f t="shared" si="73"/>
        <v>time(mpirun ./clgrp 3932160 8 23 24 null /home/Class_Number_Tabulation)2&gt;&gt;clgrp_h23mod24_to_3932160_time</v>
      </c>
    </row>
    <row r="105" spans="9:14">
      <c r="I105" s="1"/>
      <c r="J105" s="11" t="str">
        <f t="shared" si="74"/>
        <v>h23mod24</v>
      </c>
      <c r="K105" s="12">
        <v>23</v>
      </c>
      <c r="L105" s="12">
        <v>24</v>
      </c>
      <c r="M105" s="13">
        <f t="shared" si="75"/>
        <v>15728640</v>
      </c>
      <c r="N105" s="79" t="str">
        <f t="shared" si="73"/>
        <v>time(mpirun ./clgrp 15728640 16 23 24 null /home/Class_Number_Tabulation)2&gt;&gt;clgrp_h23mod24_to_15728640_time</v>
      </c>
    </row>
    <row r="106" spans="9:14">
      <c r="I106" s="1"/>
      <c r="J106" s="11" t="str">
        <f t="shared" si="74"/>
        <v>h23mod24</v>
      </c>
      <c r="K106" s="12">
        <v>23</v>
      </c>
      <c r="L106" s="12">
        <v>24</v>
      </c>
      <c r="M106" s="13">
        <f t="shared" si="75"/>
        <v>62914560</v>
      </c>
      <c r="N106" s="79" t="str">
        <f xml:space="preserve"> "time(" &amp;   "mpirun" &amp; H16 &amp;M106 &amp;" " &amp;F16 &amp;" " &amp;K106 &amp;" " &amp;L106 &amp;" " &amp;"null" &amp;" " &amp;D$12 &amp; ")2&gt;&gt;clgrp_" &amp; J106 &amp;"_to_" &amp; M106 &amp; "_time"</f>
        <v>time(mpirun ./clgrp 62914560 32 23 24 null /home/Class_Number_Tabulation)2&gt;&gt;clgrp_h23mod24_to_62914560_time</v>
      </c>
    </row>
    <row r="107" spans="9:14">
      <c r="I107" s="1"/>
      <c r="J107" s="11" t="str">
        <f t="shared" si="74"/>
        <v>h23mod24</v>
      </c>
      <c r="K107" s="12">
        <v>23</v>
      </c>
      <c r="L107" s="12">
        <v>24</v>
      </c>
      <c r="M107" s="13">
        <f t="shared" si="75"/>
        <v>16492674416640</v>
      </c>
      <c r="N107" s="79" t="str">
        <f xml:space="preserve"> "time(" &amp;   "mpirun" &amp; H17 &amp;M107 &amp;" " &amp;F17 &amp;" " &amp;K107 &amp;" " &amp;L107 &amp;" " &amp;"null" &amp;" " &amp;D$12 &amp; ")2&gt;&gt;clgrp_" &amp; J107 &amp;"_to_" &amp; M107 &amp; "_time"</f>
        <v>time(mpirun ./clgrp 16492674416640 4096 23 24 null /home/Class_Number_Tabulation)2&gt;&gt;clgrp_h23mod24_to_16492674416640_time</v>
      </c>
    </row>
    <row r="108" spans="9:14">
      <c r="I108" s="1"/>
      <c r="J108" s="1"/>
      <c r="K108" s="1"/>
      <c r="L108" s="1"/>
      <c r="M108" s="1"/>
      <c r="N108" s="1"/>
    </row>
  </sheetData>
  <mergeCells count="247">
    <mergeCell ref="J82:J83"/>
    <mergeCell ref="K82:K83"/>
    <mergeCell ref="L82:L83"/>
    <mergeCell ref="M82:M83"/>
    <mergeCell ref="M91:M92"/>
    <mergeCell ref="M100:M101"/>
    <mergeCell ref="AJ67:AJ71"/>
    <mergeCell ref="AK67:AK71"/>
    <mergeCell ref="AL67:AL71"/>
    <mergeCell ref="AM67:AM71"/>
    <mergeCell ref="AN67:AN71"/>
    <mergeCell ref="J73:J74"/>
    <mergeCell ref="K73:K74"/>
    <mergeCell ref="L73:L74"/>
    <mergeCell ref="M73:M74"/>
    <mergeCell ref="AD67:AD71"/>
    <mergeCell ref="AE67:AE71"/>
    <mergeCell ref="AF67:AF71"/>
    <mergeCell ref="AG67:AG71"/>
    <mergeCell ref="AH67:AH71"/>
    <mergeCell ref="AI67:AI71"/>
    <mergeCell ref="X66:X71"/>
    <mergeCell ref="Y66:Y71"/>
    <mergeCell ref="Z67:Z71"/>
    <mergeCell ref="AA67:AA71"/>
    <mergeCell ref="AB67:AB71"/>
    <mergeCell ref="AC67:AC71"/>
    <mergeCell ref="AV58:AV62"/>
    <mergeCell ref="AW58:AW62"/>
    <mergeCell ref="J64:J65"/>
    <mergeCell ref="K64:K65"/>
    <mergeCell ref="L64:L65"/>
    <mergeCell ref="M64:M65"/>
    <mergeCell ref="R64:S64"/>
    <mergeCell ref="U64:AE64"/>
    <mergeCell ref="Y65:AE65"/>
    <mergeCell ref="AP58:AP62"/>
    <mergeCell ref="AQ58:AQ62"/>
    <mergeCell ref="AR58:AR62"/>
    <mergeCell ref="AS58:AS62"/>
    <mergeCell ref="AT58:AT62"/>
    <mergeCell ref="AU58:AU62"/>
    <mergeCell ref="AJ58:AJ62"/>
    <mergeCell ref="AK58:AK62"/>
    <mergeCell ref="AL58:AL62"/>
    <mergeCell ref="AM58:AM62"/>
    <mergeCell ref="AN58:AN62"/>
    <mergeCell ref="AO58:AO62"/>
    <mergeCell ref="AD58:AD62"/>
    <mergeCell ref="AE58:AE62"/>
    <mergeCell ref="AF58:AF62"/>
    <mergeCell ref="AG58:AG62"/>
    <mergeCell ref="AH58:AH62"/>
    <mergeCell ref="AI58:AI62"/>
    <mergeCell ref="X57:X62"/>
    <mergeCell ref="Y57:Y62"/>
    <mergeCell ref="Z58:Z62"/>
    <mergeCell ref="AA58:AA62"/>
    <mergeCell ref="AB58:AB62"/>
    <mergeCell ref="AC58:AC62"/>
    <mergeCell ref="AV49:AV53"/>
    <mergeCell ref="J55:J56"/>
    <mergeCell ref="K55:K56"/>
    <mergeCell ref="L55:L56"/>
    <mergeCell ref="M55:M56"/>
    <mergeCell ref="R55:S55"/>
    <mergeCell ref="U55:AE55"/>
    <mergeCell ref="Y56:AE56"/>
    <mergeCell ref="AP49:AP53"/>
    <mergeCell ref="AQ49:AQ53"/>
    <mergeCell ref="AR49:AR53"/>
    <mergeCell ref="AS49:AS53"/>
    <mergeCell ref="AT49:AT53"/>
    <mergeCell ref="AU49:AU53"/>
    <mergeCell ref="AJ49:AJ53"/>
    <mergeCell ref="AK49:AK53"/>
    <mergeCell ref="AL49:AL53"/>
    <mergeCell ref="AM49:AM53"/>
    <mergeCell ref="AN49:AN53"/>
    <mergeCell ref="AO49:AO53"/>
    <mergeCell ref="AD49:AD53"/>
    <mergeCell ref="AE49:AE53"/>
    <mergeCell ref="AF49:AF53"/>
    <mergeCell ref="AG49:AG53"/>
    <mergeCell ref="AH49:AH53"/>
    <mergeCell ref="AI49:AI53"/>
    <mergeCell ref="X48:X53"/>
    <mergeCell ref="Y48:Y53"/>
    <mergeCell ref="Z49:Z53"/>
    <mergeCell ref="AA49:AA53"/>
    <mergeCell ref="AB49:AB53"/>
    <mergeCell ref="AC49:AC53"/>
    <mergeCell ref="J46:J47"/>
    <mergeCell ref="K46:K47"/>
    <mergeCell ref="L46:L47"/>
    <mergeCell ref="M46:M47"/>
    <mergeCell ref="R46:S46"/>
    <mergeCell ref="U46:AE46"/>
    <mergeCell ref="Y47:AE47"/>
    <mergeCell ref="AC40:AC44"/>
    <mergeCell ref="AD40:AD44"/>
    <mergeCell ref="AE40:AE44"/>
    <mergeCell ref="AF40:AF44"/>
    <mergeCell ref="N41:P41"/>
    <mergeCell ref="N42:P42"/>
    <mergeCell ref="N43:P43"/>
    <mergeCell ref="N44:P44"/>
    <mergeCell ref="U37:AE37"/>
    <mergeCell ref="N38:P38"/>
    <mergeCell ref="Y38:AE38"/>
    <mergeCell ref="N39:P39"/>
    <mergeCell ref="X39:X44"/>
    <mergeCell ref="Y39:Y44"/>
    <mergeCell ref="N40:P40"/>
    <mergeCell ref="Z40:Z44"/>
    <mergeCell ref="AA40:AA44"/>
    <mergeCell ref="AB40:AB44"/>
    <mergeCell ref="J37:J38"/>
    <mergeCell ref="K37:K38"/>
    <mergeCell ref="L37:L38"/>
    <mergeCell ref="M37:M38"/>
    <mergeCell ref="N37:P37"/>
    <mergeCell ref="R37:S37"/>
    <mergeCell ref="AB31:AB35"/>
    <mergeCell ref="AC31:AC35"/>
    <mergeCell ref="AD31:AD35"/>
    <mergeCell ref="J28:J29"/>
    <mergeCell ref="K28:K29"/>
    <mergeCell ref="L28:L29"/>
    <mergeCell ref="M28:M29"/>
    <mergeCell ref="N28:P28"/>
    <mergeCell ref="AE31:AE35"/>
    <mergeCell ref="AF31:AF35"/>
    <mergeCell ref="N32:P32"/>
    <mergeCell ref="N33:P33"/>
    <mergeCell ref="N34:P34"/>
    <mergeCell ref="N35:P35"/>
    <mergeCell ref="R28:S28"/>
    <mergeCell ref="U28:AE28"/>
    <mergeCell ref="N29:P29"/>
    <mergeCell ref="Y29:AE29"/>
    <mergeCell ref="N30:P30"/>
    <mergeCell ref="X30:X35"/>
    <mergeCell ref="Y30:Y35"/>
    <mergeCell ref="N31:P31"/>
    <mergeCell ref="Z31:Z35"/>
    <mergeCell ref="AA31:AA35"/>
    <mergeCell ref="A21:C21"/>
    <mergeCell ref="D21:H21"/>
    <mergeCell ref="N21:P21"/>
    <mergeCell ref="X21:X26"/>
    <mergeCell ref="Y21:Y26"/>
    <mergeCell ref="Z21:AB21"/>
    <mergeCell ref="A22:C22"/>
    <mergeCell ref="D22:H22"/>
    <mergeCell ref="N22:P22"/>
    <mergeCell ref="Z22:Z26"/>
    <mergeCell ref="AA22:AA26"/>
    <mergeCell ref="AB22:AB26"/>
    <mergeCell ref="A23:C23"/>
    <mergeCell ref="D23:H23"/>
    <mergeCell ref="N23:P23"/>
    <mergeCell ref="A24:C24"/>
    <mergeCell ref="D24:H24"/>
    <mergeCell ref="N24:P24"/>
    <mergeCell ref="A25:C25"/>
    <mergeCell ref="D25:H25"/>
    <mergeCell ref="N25:P25"/>
    <mergeCell ref="A26:C26"/>
    <mergeCell ref="D26:H26"/>
    <mergeCell ref="N26:P26"/>
    <mergeCell ref="N13:P13"/>
    <mergeCell ref="Z13:Z17"/>
    <mergeCell ref="A14:C14"/>
    <mergeCell ref="N14:P14"/>
    <mergeCell ref="AA14:AA17"/>
    <mergeCell ref="R19:S19"/>
    <mergeCell ref="U19:AE19"/>
    <mergeCell ref="A20:C20"/>
    <mergeCell ref="D20:H20"/>
    <mergeCell ref="N20:P20"/>
    <mergeCell ref="Y20:AE20"/>
    <mergeCell ref="A19:H19"/>
    <mergeCell ref="J19:J20"/>
    <mergeCell ref="K19:K20"/>
    <mergeCell ref="L19:L20"/>
    <mergeCell ref="M19:M20"/>
    <mergeCell ref="N19:P19"/>
    <mergeCell ref="R10:S10"/>
    <mergeCell ref="U10:AE10"/>
    <mergeCell ref="A11:C11"/>
    <mergeCell ref="N11:P11"/>
    <mergeCell ref="Y11:AE11"/>
    <mergeCell ref="A12:C12"/>
    <mergeCell ref="N12:P12"/>
    <mergeCell ref="X12:X17"/>
    <mergeCell ref="Y12:Y17"/>
    <mergeCell ref="AA12:AB12"/>
    <mergeCell ref="A10:H10"/>
    <mergeCell ref="J10:J11"/>
    <mergeCell ref="K10:K11"/>
    <mergeCell ref="L10:L11"/>
    <mergeCell ref="M10:M11"/>
    <mergeCell ref="N10:P10"/>
    <mergeCell ref="AB14:AB17"/>
    <mergeCell ref="A15:C15"/>
    <mergeCell ref="N15:P15"/>
    <mergeCell ref="A16:C16"/>
    <mergeCell ref="N16:P16"/>
    <mergeCell ref="A17:C17"/>
    <mergeCell ref="N17:P17"/>
    <mergeCell ref="A13:C13"/>
    <mergeCell ref="AA5:AA8"/>
    <mergeCell ref="AB5:AB8"/>
    <mergeCell ref="A6:C6"/>
    <mergeCell ref="N6:P6"/>
    <mergeCell ref="A7:C7"/>
    <mergeCell ref="G7:G9"/>
    <mergeCell ref="H7:H9"/>
    <mergeCell ref="N7:P7"/>
    <mergeCell ref="A8:C8"/>
    <mergeCell ref="N8:P8"/>
    <mergeCell ref="A9:C9"/>
    <mergeCell ref="R1:S1"/>
    <mergeCell ref="U1:AE1"/>
    <mergeCell ref="A2:C3"/>
    <mergeCell ref="N2:P2"/>
    <mergeCell ref="Y2:AE2"/>
    <mergeCell ref="E3:F3"/>
    <mergeCell ref="G3:H3"/>
    <mergeCell ref="N3:P3"/>
    <mergeCell ref="X3:X8"/>
    <mergeCell ref="Y3:Y8"/>
    <mergeCell ref="A1:H1"/>
    <mergeCell ref="J1:J2"/>
    <mergeCell ref="K1:K2"/>
    <mergeCell ref="L1:L2"/>
    <mergeCell ref="M1:M2"/>
    <mergeCell ref="N1:P1"/>
    <mergeCell ref="AA3:AB3"/>
    <mergeCell ref="A4:C4"/>
    <mergeCell ref="G4:G5"/>
    <mergeCell ref="H4:H5"/>
    <mergeCell ref="N4:P4"/>
    <mergeCell ref="Z4:Z8"/>
    <mergeCell ref="A5:C5"/>
    <mergeCell ref="N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Calculations</vt:lpstr>
      <vt:lpstr>Local Tabulation mod8,16,24,120</vt:lpstr>
      <vt:lpstr>Super Computer mod8,16,24</vt:lpstr>
      <vt:lpstr>Super Computer mod8,16</vt:lpstr>
      <vt:lpstr>Graphs</vt:lpstr>
      <vt:lpstr>Old clgrp</vt:lpstr>
      <vt:lpstr>New clgrp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kostal</dc:creator>
  <cp:lastModifiedBy>anthony kostal</cp:lastModifiedBy>
  <dcterms:created xsi:type="dcterms:W3CDTF">2022-08-09T19:32:35Z</dcterms:created>
  <dcterms:modified xsi:type="dcterms:W3CDTF">2022-09-08T18:09:50Z</dcterms:modified>
</cp:coreProperties>
</file>