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admin/Documents/masters_gschool/mesR/"/>
    </mc:Choice>
  </mc:AlternateContent>
  <xr:revisionPtr revIDLastSave="0" documentId="8_{741C90DC-4AF6-7C45-95B6-1C1C24EDC389}" xr6:coauthVersionLast="47" xr6:coauthVersionMax="47" xr10:uidLastSave="{00000000-0000-0000-0000-000000000000}"/>
  <bookViews>
    <workbookView xWindow="360" yWindow="500" windowWidth="28440" windowHeight="16440" firstSheet="7" activeTab="12"/>
  </bookViews>
  <sheets>
    <sheet name="1 L. Dief" sheetId="1" r:id="rId1"/>
    <sheet name="2 Q.Dam" sheetId="2" r:id="rId2"/>
    <sheet name="2b Tugaske" sheetId="3" r:id="rId3"/>
    <sheet name="3 Eyebrow" sheetId="4" r:id="rId4"/>
    <sheet name="3b Brownlee" sheetId="5" r:id="rId5"/>
    <sheet name="4 Keeler" sheetId="6" r:id="rId6"/>
    <sheet name="5 Marquis" sheetId="7" r:id="rId7"/>
    <sheet name="6 BPL West" sheetId="8" r:id="rId8"/>
    <sheet name="7 BPL Lake" sheetId="9" r:id="rId9"/>
    <sheet name="7b BPL Dam" sheetId="10" r:id="rId10"/>
    <sheet name="Physical" sheetId="11" r:id="rId11"/>
    <sheet name="Major Ions" sheetId="12" r:id="rId12"/>
    <sheet name="Trace Const." sheetId="13" r:id="rId13"/>
    <sheet name="Algae" sheetId="14" r:id="rId14"/>
  </sheets>
  <definedNames>
    <definedName name="_1ALKALINITY_P">'Major Ions'!$A$3</definedName>
    <definedName name="_2ALKALINITY_T">'Major Ions'!$A$46</definedName>
    <definedName name="BICARBONATE">'Major Ions'!$A$175</definedName>
    <definedName name="CALCIUM">'Major Ions'!$A$263</definedName>
    <definedName name="CARBONATE">'Major Ions'!$A$132</definedName>
    <definedName name="CHLORIDE">'Major Ions'!$A$218</definedName>
    <definedName name="_3CHLOROPHYLL__A">'Trace Const.'!$304:$304</definedName>
    <definedName name="COLOUR">Physical!$A$46</definedName>
    <definedName name="CONDUCTIVITY">Physical!$A$3</definedName>
    <definedName name="_4DISS_OXYGEN">Physical!$A$89</definedName>
    <definedName name="DOC">'Trace Const.'!$A$347</definedName>
    <definedName name="_5ERROR__ION_BAL">'Major Ions'!$A$476</definedName>
    <definedName name="_6FLOW_RATE">Physical!$B$351</definedName>
    <definedName name="IRON">'Trace Const.'!$A$3</definedName>
    <definedName name="MAGNESIUM">'Major Ions'!$A$347</definedName>
    <definedName name="MANGANESE">'Trace Const.'!$A$46</definedName>
    <definedName name="NITRATE">'Trace Const.'!$A$175</definedName>
    <definedName name="_7NITROGEN_NH4">'Trace Const.'!$A$89</definedName>
    <definedName name="_8NITROGEN_ORGAN.">'Trace Const.'!$A$132</definedName>
    <definedName name="ODOUR">Physical!$A$133</definedName>
    <definedName name="PH">Physical!$A$177</definedName>
    <definedName name="_9PHOSPHATE_ORTHO">'Trace Const.'!$A$218</definedName>
    <definedName name="_10PHOSPHATE_TOTAL">'Trace Const.'!$A$261</definedName>
    <definedName name="POTASSIUM">'Major Ions'!$A$304</definedName>
    <definedName name="_xlnm.Print_Area">'2b Tugaske'!$B$1:$E$66</definedName>
    <definedName name="SODIUM">'Major Ions'!$A$390</definedName>
    <definedName name="SULPHATE">'Major Ions'!$A$433</definedName>
    <definedName name="TDS">Physical!$A$263</definedName>
    <definedName name="TEMPERATURE">Physical!$A$308</definedName>
    <definedName name="_11TOTAL_HARDNESS">'Major Ions'!$A$89</definedName>
    <definedName name="TURBIDITY">Physical!$A$220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0" l="1"/>
  <c r="O2" i="10"/>
  <c r="P2" i="10"/>
  <c r="Q2" i="10"/>
  <c r="R2" i="10" s="1"/>
  <c r="S2" i="10"/>
  <c r="N6" i="10"/>
  <c r="O6" i="10"/>
  <c r="P6" i="10"/>
  <c r="Q6" i="10"/>
  <c r="R6" i="10" s="1"/>
  <c r="S6" i="10"/>
  <c r="N7" i="10"/>
  <c r="O7" i="10"/>
  <c r="P7" i="10"/>
  <c r="Q7" i="10"/>
  <c r="R7" i="10" s="1"/>
  <c r="S7" i="10"/>
  <c r="N8" i="10"/>
  <c r="O8" i="10"/>
  <c r="P8" i="10"/>
  <c r="Q8" i="10"/>
  <c r="R8" i="10"/>
  <c r="S8" i="10"/>
  <c r="N9" i="10"/>
  <c r="O9" i="10"/>
  <c r="P9" i="10"/>
  <c r="Q9" i="10"/>
  <c r="R9" i="10"/>
  <c r="S9" i="10"/>
  <c r="N10" i="10"/>
  <c r="O10" i="10"/>
  <c r="P10" i="10"/>
  <c r="Q10" i="10"/>
  <c r="R10" i="10"/>
  <c r="S10" i="10"/>
  <c r="N11" i="10"/>
  <c r="O11" i="10"/>
  <c r="P11" i="10"/>
  <c r="Q11" i="10"/>
  <c r="R11" i="10"/>
  <c r="S11" i="10"/>
  <c r="N12" i="10"/>
  <c r="O12" i="10"/>
  <c r="P12" i="10"/>
  <c r="Q12" i="10"/>
  <c r="R12" i="10"/>
  <c r="S12" i="10"/>
  <c r="N13" i="10"/>
  <c r="O13" i="10"/>
  <c r="P13" i="10"/>
  <c r="Q13" i="10"/>
  <c r="R13" i="10"/>
  <c r="S13" i="10"/>
  <c r="N14" i="10"/>
  <c r="O14" i="10"/>
  <c r="P14" i="10"/>
  <c r="Q14" i="10"/>
  <c r="R14" i="10"/>
  <c r="S14" i="10"/>
  <c r="E15" i="10"/>
  <c r="O15" i="10" s="1"/>
  <c r="F15" i="10"/>
  <c r="G15" i="10"/>
  <c r="H15" i="10"/>
  <c r="I15" i="10"/>
  <c r="J15" i="10"/>
  <c r="K15" i="10"/>
  <c r="L15" i="10"/>
  <c r="N15" i="10"/>
  <c r="N19" i="10"/>
  <c r="O19" i="10"/>
  <c r="P19" i="10"/>
  <c r="Q19" i="10"/>
  <c r="R19" i="10"/>
  <c r="S19" i="10"/>
  <c r="N20" i="10"/>
  <c r="O20" i="10"/>
  <c r="P20" i="10"/>
  <c r="Q20" i="10"/>
  <c r="R20" i="10"/>
  <c r="S20" i="10"/>
  <c r="N21" i="10"/>
  <c r="O21" i="10"/>
  <c r="P21" i="10"/>
  <c r="Q21" i="10"/>
  <c r="R21" i="10"/>
  <c r="S21" i="10"/>
  <c r="N22" i="10"/>
  <c r="O22" i="10"/>
  <c r="P22" i="10"/>
  <c r="Q22" i="10"/>
  <c r="R22" i="10"/>
  <c r="S22" i="10"/>
  <c r="N23" i="10"/>
  <c r="O23" i="10"/>
  <c r="P23" i="10"/>
  <c r="Q23" i="10"/>
  <c r="R23" i="10"/>
  <c r="S23" i="10"/>
  <c r="N24" i="10"/>
  <c r="O24" i="10"/>
  <c r="P24" i="10"/>
  <c r="Q24" i="10"/>
  <c r="R24" i="10"/>
  <c r="S24" i="10"/>
  <c r="N25" i="10"/>
  <c r="O25" i="10"/>
  <c r="P25" i="10"/>
  <c r="Q25" i="10"/>
  <c r="R25" i="10"/>
  <c r="S25" i="10"/>
  <c r="N26" i="10"/>
  <c r="O26" i="10"/>
  <c r="P26" i="10"/>
  <c r="Q26" i="10"/>
  <c r="R26" i="10"/>
  <c r="S26" i="10"/>
  <c r="N27" i="10"/>
  <c r="O27" i="10"/>
  <c r="P27" i="10"/>
  <c r="Q27" i="10"/>
  <c r="R27" i="10"/>
  <c r="S27" i="10"/>
  <c r="N28" i="10"/>
  <c r="O28" i="10"/>
  <c r="P28" i="10"/>
  <c r="Q28" i="10"/>
  <c r="R28" i="10"/>
  <c r="S28" i="10"/>
  <c r="N29" i="10"/>
  <c r="O29" i="10"/>
  <c r="P29" i="10"/>
  <c r="Q29" i="10"/>
  <c r="R29" i="10"/>
  <c r="S29" i="10"/>
  <c r="N30" i="10"/>
  <c r="O30" i="10"/>
  <c r="P30" i="10"/>
  <c r="Q30" i="10"/>
  <c r="R30" i="10"/>
  <c r="S30" i="10"/>
  <c r="N34" i="10"/>
  <c r="O34" i="10"/>
  <c r="P34" i="10"/>
  <c r="Q34" i="10"/>
  <c r="R34" i="10"/>
  <c r="S34" i="10"/>
  <c r="N35" i="10"/>
  <c r="O35" i="10"/>
  <c r="P35" i="10"/>
  <c r="Q35" i="10"/>
  <c r="R35" i="10"/>
  <c r="S35" i="10"/>
  <c r="N36" i="10"/>
  <c r="O36" i="10"/>
  <c r="P36" i="10"/>
  <c r="Q36" i="10"/>
  <c r="R36" i="10"/>
  <c r="S36" i="10"/>
  <c r="N37" i="10"/>
  <c r="O37" i="10"/>
  <c r="P37" i="10"/>
  <c r="Q37" i="10"/>
  <c r="R37" i="10"/>
  <c r="S37" i="10"/>
  <c r="N38" i="10"/>
  <c r="O38" i="10"/>
  <c r="P38" i="10"/>
  <c r="Q38" i="10"/>
  <c r="R38" i="10"/>
  <c r="S38" i="10"/>
  <c r="N39" i="10"/>
  <c r="O39" i="10"/>
  <c r="P39" i="10"/>
  <c r="Q39" i="10"/>
  <c r="R39" i="10"/>
  <c r="S39" i="10"/>
  <c r="N40" i="10"/>
  <c r="O40" i="10"/>
  <c r="P40" i="10"/>
  <c r="Q40" i="10"/>
  <c r="R40" i="10"/>
  <c r="S40" i="10"/>
  <c r="N41" i="10"/>
  <c r="O41" i="10"/>
  <c r="P41" i="10"/>
  <c r="Q41" i="10"/>
  <c r="R41" i="10"/>
  <c r="S41" i="10"/>
  <c r="N42" i="10"/>
  <c r="O42" i="10"/>
  <c r="P42" i="10"/>
  <c r="Q42" i="10"/>
  <c r="R42" i="10" s="1"/>
  <c r="S42" i="10"/>
  <c r="N43" i="10"/>
  <c r="O43" i="10"/>
  <c r="P43" i="10"/>
  <c r="Q43" i="10"/>
  <c r="R43" i="10"/>
  <c r="S43" i="10"/>
  <c r="N47" i="10"/>
  <c r="O47" i="10"/>
  <c r="P47" i="10"/>
  <c r="Q47" i="10"/>
  <c r="R47" i="10"/>
  <c r="S47" i="10"/>
  <c r="N48" i="10"/>
  <c r="O48" i="10"/>
  <c r="P48" i="10"/>
  <c r="Q48" i="10"/>
  <c r="R48" i="10"/>
  <c r="S48" i="10"/>
  <c r="N49" i="10"/>
  <c r="O49" i="10"/>
  <c r="P49" i="10"/>
  <c r="Q49" i="10"/>
  <c r="R49" i="10" s="1"/>
  <c r="S49" i="10"/>
  <c r="N50" i="10"/>
  <c r="O50" i="10"/>
  <c r="P50" i="10"/>
  <c r="Q50" i="10"/>
  <c r="R50" i="10"/>
  <c r="S50" i="10"/>
  <c r="N54" i="10"/>
  <c r="O54" i="10"/>
  <c r="P54" i="10"/>
  <c r="Q54" i="10"/>
  <c r="R54" i="10" s="1"/>
  <c r="S54" i="10"/>
  <c r="N55" i="10"/>
  <c r="O55" i="10"/>
  <c r="P55" i="10"/>
  <c r="Q55" i="10"/>
  <c r="R55" i="10"/>
  <c r="S55" i="10"/>
  <c r="N56" i="10"/>
  <c r="O56" i="10"/>
  <c r="P56" i="10"/>
  <c r="Q56" i="10"/>
  <c r="R56" i="10" s="1"/>
  <c r="S56" i="10"/>
  <c r="N57" i="10"/>
  <c r="O57" i="10"/>
  <c r="P57" i="10"/>
  <c r="Q57" i="10"/>
  <c r="R57" i="10"/>
  <c r="S57" i="10"/>
  <c r="N58" i="10"/>
  <c r="O58" i="10"/>
  <c r="P58" i="10"/>
  <c r="Q58" i="10"/>
  <c r="R58" i="10" s="1"/>
  <c r="S58" i="10"/>
  <c r="E59" i="10"/>
  <c r="F59" i="10"/>
  <c r="N59" i="10" s="1"/>
  <c r="G59" i="10"/>
  <c r="Q59" i="10" s="1"/>
  <c r="R59" i="10" s="1"/>
  <c r="H59" i="10"/>
  <c r="I59" i="10"/>
  <c r="J59" i="10"/>
  <c r="K59" i="10"/>
  <c r="O59" i="10" s="1"/>
  <c r="L59" i="10"/>
  <c r="P59" i="10"/>
  <c r="E63" i="10"/>
  <c r="P63" i="10" s="1"/>
  <c r="F63" i="10"/>
  <c r="G63" i="10"/>
  <c r="H63" i="10"/>
  <c r="I63" i="10"/>
  <c r="J63" i="10"/>
  <c r="K63" i="10"/>
  <c r="L63" i="10"/>
  <c r="N63" i="10"/>
  <c r="Q63" i="10"/>
  <c r="R63" i="10" s="1"/>
  <c r="E64" i="10"/>
  <c r="F64" i="10"/>
  <c r="N64" i="10" s="1"/>
  <c r="G64" i="10"/>
  <c r="G65" i="10" s="1"/>
  <c r="G66" i="10" s="1"/>
  <c r="H64" i="10"/>
  <c r="I64" i="10"/>
  <c r="J64" i="10"/>
  <c r="J65" i="10" s="1"/>
  <c r="J66" i="10" s="1"/>
  <c r="K64" i="10"/>
  <c r="K65" i="10" s="1"/>
  <c r="K66" i="10" s="1"/>
  <c r="L64" i="10"/>
  <c r="O64" i="10"/>
  <c r="P64" i="10"/>
  <c r="S64" i="10"/>
  <c r="E65" i="10"/>
  <c r="H65" i="10"/>
  <c r="H66" i="10" s="1"/>
  <c r="I65" i="10"/>
  <c r="I66" i="10" s="1"/>
  <c r="L65" i="10"/>
  <c r="L66" i="10" s="1"/>
  <c r="CD2" i="9"/>
  <c r="CE2" i="9"/>
  <c r="CF2" i="9"/>
  <c r="CG2" i="9"/>
  <c r="CH2" i="9" s="1"/>
  <c r="CI2" i="9"/>
  <c r="CD6" i="9"/>
  <c r="CE6" i="9"/>
  <c r="CF6" i="9"/>
  <c r="CG6" i="9"/>
  <c r="CH6" i="9"/>
  <c r="CI6" i="9"/>
  <c r="CD7" i="9"/>
  <c r="CE7" i="9"/>
  <c r="CF7" i="9"/>
  <c r="CG7" i="9"/>
  <c r="CH7" i="9" s="1"/>
  <c r="CI7" i="9"/>
  <c r="CD8" i="9"/>
  <c r="CE8" i="9"/>
  <c r="CF8" i="9"/>
  <c r="CG8" i="9"/>
  <c r="CH8" i="9"/>
  <c r="CI8" i="9"/>
  <c r="CD9" i="9"/>
  <c r="CE9" i="9"/>
  <c r="CF9" i="9"/>
  <c r="CG9" i="9"/>
  <c r="CH9" i="9" s="1"/>
  <c r="CI9" i="9"/>
  <c r="CD10" i="9"/>
  <c r="CE10" i="9"/>
  <c r="CF10" i="9"/>
  <c r="CG10" i="9"/>
  <c r="CH10" i="9"/>
  <c r="CI10" i="9"/>
  <c r="CD11" i="9"/>
  <c r="CE11" i="9"/>
  <c r="CF11" i="9"/>
  <c r="CG11" i="9"/>
  <c r="CH11" i="9" s="1"/>
  <c r="CI11" i="9"/>
  <c r="CD12" i="9"/>
  <c r="CE12" i="9"/>
  <c r="CF12" i="9"/>
  <c r="CG12" i="9"/>
  <c r="CH12" i="9"/>
  <c r="CI12" i="9"/>
  <c r="CD13" i="9"/>
  <c r="CE13" i="9"/>
  <c r="CF13" i="9"/>
  <c r="CG13" i="9"/>
  <c r="CH13" i="9" s="1"/>
  <c r="CI13" i="9"/>
  <c r="CD14" i="9"/>
  <c r="CE14" i="9"/>
  <c r="CF14" i="9"/>
  <c r="CG14" i="9"/>
  <c r="CH14" i="9"/>
  <c r="CI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D19" i="9"/>
  <c r="CE19" i="9"/>
  <c r="CF19" i="9"/>
  <c r="CG19" i="9"/>
  <c r="CH19" i="9"/>
  <c r="CI19" i="9"/>
  <c r="CD20" i="9"/>
  <c r="CE20" i="9"/>
  <c r="CF20" i="9"/>
  <c r="CG20" i="9"/>
  <c r="CH20" i="9" s="1"/>
  <c r="CI20" i="9"/>
  <c r="CD21" i="9"/>
  <c r="CE21" i="9"/>
  <c r="CF21" i="9"/>
  <c r="CG21" i="9"/>
  <c r="CH21" i="9"/>
  <c r="CI21" i="9"/>
  <c r="AC22" i="9"/>
  <c r="CD22" i="9"/>
  <c r="CE22" i="9"/>
  <c r="CF22" i="9"/>
  <c r="CG22" i="9"/>
  <c r="CH22" i="9"/>
  <c r="CI22" i="9"/>
  <c r="AC23" i="9"/>
  <c r="CE23" i="9" s="1"/>
  <c r="CF23" i="9"/>
  <c r="CG23" i="9"/>
  <c r="CD24" i="9"/>
  <c r="CE24" i="9"/>
  <c r="CF24" i="9"/>
  <c r="CG24" i="9"/>
  <c r="CH24" i="9"/>
  <c r="CI24" i="9"/>
  <c r="CD25" i="9"/>
  <c r="CE25" i="9"/>
  <c r="CF25" i="9"/>
  <c r="CG25" i="9"/>
  <c r="CH25" i="9" s="1"/>
  <c r="CI25" i="9"/>
  <c r="CD26" i="9"/>
  <c r="CE26" i="9"/>
  <c r="CF26" i="9"/>
  <c r="CG26" i="9"/>
  <c r="CH26" i="9"/>
  <c r="CI26" i="9"/>
  <c r="CD27" i="9"/>
  <c r="CE27" i="9"/>
  <c r="CF27" i="9"/>
  <c r="CG27" i="9"/>
  <c r="CH27" i="9" s="1"/>
  <c r="CI27" i="9"/>
  <c r="CD28" i="9"/>
  <c r="CE28" i="9"/>
  <c r="CF28" i="9"/>
  <c r="CG28" i="9"/>
  <c r="CH28" i="9"/>
  <c r="CI28" i="9"/>
  <c r="CD29" i="9"/>
  <c r="CE29" i="9"/>
  <c r="CF29" i="9"/>
  <c r="CG29" i="9"/>
  <c r="CH29" i="9" s="1"/>
  <c r="CI29" i="9"/>
  <c r="CD30" i="9"/>
  <c r="CE30" i="9"/>
  <c r="CF30" i="9"/>
  <c r="CG30" i="9"/>
  <c r="CH30" i="9"/>
  <c r="CI30" i="9"/>
  <c r="CD34" i="9"/>
  <c r="CE34" i="9"/>
  <c r="CF34" i="9"/>
  <c r="CG34" i="9"/>
  <c r="CH34" i="9" s="1"/>
  <c r="CI34" i="9"/>
  <c r="CD35" i="9"/>
  <c r="CE35" i="9"/>
  <c r="CF35" i="9"/>
  <c r="CG35" i="9"/>
  <c r="CH35" i="9"/>
  <c r="CI35" i="9"/>
  <c r="CD36" i="9"/>
  <c r="CE36" i="9"/>
  <c r="CF36" i="9"/>
  <c r="CG36" i="9"/>
  <c r="CH36" i="9" s="1"/>
  <c r="CI36" i="9"/>
  <c r="CD37" i="9"/>
  <c r="CE37" i="9"/>
  <c r="CF37" i="9"/>
  <c r="CG37" i="9"/>
  <c r="CH37" i="9"/>
  <c r="CI37" i="9"/>
  <c r="CD38" i="9"/>
  <c r="CE38" i="9"/>
  <c r="CF38" i="9"/>
  <c r="CG38" i="9"/>
  <c r="CH38" i="9" s="1"/>
  <c r="CI38" i="9"/>
  <c r="CD39" i="9"/>
  <c r="CE39" i="9"/>
  <c r="CF39" i="9"/>
  <c r="CG39" i="9"/>
  <c r="CH39" i="9"/>
  <c r="CI39" i="9"/>
  <c r="CD40" i="9"/>
  <c r="CE40" i="9"/>
  <c r="CF40" i="9"/>
  <c r="CG40" i="9"/>
  <c r="CH40" i="9" s="1"/>
  <c r="CI40" i="9"/>
  <c r="CD41" i="9"/>
  <c r="CE41" i="9"/>
  <c r="CF41" i="9"/>
  <c r="CG41" i="9"/>
  <c r="CH41" i="9"/>
  <c r="CI41" i="9"/>
  <c r="CD42" i="9"/>
  <c r="CE42" i="9"/>
  <c r="CF42" i="9"/>
  <c r="CG42" i="9"/>
  <c r="CH42" i="9" s="1"/>
  <c r="CI42" i="9"/>
  <c r="CD43" i="9"/>
  <c r="CE43" i="9"/>
  <c r="CF43" i="9"/>
  <c r="CG43" i="9"/>
  <c r="CH43" i="9"/>
  <c r="CI43" i="9"/>
  <c r="CD47" i="9"/>
  <c r="CE47" i="9"/>
  <c r="CF47" i="9"/>
  <c r="CG47" i="9"/>
  <c r="CH47" i="9" s="1"/>
  <c r="CI47" i="9"/>
  <c r="CD48" i="9"/>
  <c r="CE48" i="9"/>
  <c r="CF48" i="9"/>
  <c r="CG48" i="9"/>
  <c r="CH48" i="9"/>
  <c r="CI48" i="9"/>
  <c r="CD49" i="9"/>
  <c r="CE49" i="9"/>
  <c r="CF49" i="9"/>
  <c r="CG49" i="9"/>
  <c r="CH49" i="9" s="1"/>
  <c r="CI49" i="9"/>
  <c r="CD50" i="9"/>
  <c r="CE50" i="9"/>
  <c r="CF50" i="9"/>
  <c r="CG50" i="9"/>
  <c r="CH50" i="9"/>
  <c r="CI50" i="9"/>
  <c r="CD54" i="9"/>
  <c r="CE54" i="9"/>
  <c r="CF54" i="9"/>
  <c r="CG54" i="9"/>
  <c r="CH54" i="9" s="1"/>
  <c r="CI54" i="9"/>
  <c r="CD55" i="9"/>
  <c r="CE55" i="9"/>
  <c r="CF55" i="9"/>
  <c r="CG55" i="9"/>
  <c r="CH55" i="9"/>
  <c r="CI55" i="9"/>
  <c r="CD56" i="9"/>
  <c r="CE56" i="9"/>
  <c r="CF56" i="9"/>
  <c r="CG56" i="9"/>
  <c r="CH56" i="9" s="1"/>
  <c r="CI56" i="9"/>
  <c r="CD57" i="9"/>
  <c r="CE57" i="9"/>
  <c r="CF57" i="9"/>
  <c r="CG57" i="9"/>
  <c r="CH57" i="9"/>
  <c r="CI57" i="9"/>
  <c r="CD58" i="9"/>
  <c r="CE58" i="9"/>
  <c r="CF58" i="9"/>
  <c r="CG58" i="9"/>
  <c r="CH58" i="9" s="1"/>
  <c r="CI58" i="9"/>
  <c r="E59" i="9"/>
  <c r="F59" i="9"/>
  <c r="CI59" i="9" s="1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E59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V65" i="9" s="1"/>
  <c r="BV66" i="9" s="1"/>
  <c r="BW63" i="9"/>
  <c r="BX63" i="9"/>
  <c r="BY63" i="9"/>
  <c r="BZ63" i="9"/>
  <c r="CA63" i="9"/>
  <c r="CB63" i="9"/>
  <c r="CD63" i="9"/>
  <c r="CE63" i="9"/>
  <c r="CF63" i="9"/>
  <c r="CG63" i="9"/>
  <c r="CH63" i="9"/>
  <c r="E64" i="9"/>
  <c r="F64" i="9"/>
  <c r="G64" i="9"/>
  <c r="H64" i="9"/>
  <c r="H66" i="9" s="1"/>
  <c r="I64" i="9"/>
  <c r="J64" i="9"/>
  <c r="K64" i="9"/>
  <c r="L64" i="9"/>
  <c r="M64" i="9"/>
  <c r="N64" i="9"/>
  <c r="O64" i="9"/>
  <c r="P64" i="9"/>
  <c r="P65" i="9" s="1"/>
  <c r="P66" i="9" s="1"/>
  <c r="Q64" i="9"/>
  <c r="R64" i="9"/>
  <c r="S64" i="9"/>
  <c r="T64" i="9"/>
  <c r="U64" i="9"/>
  <c r="V64" i="9"/>
  <c r="W64" i="9"/>
  <c r="X64" i="9"/>
  <c r="X66" i="9" s="1"/>
  <c r="Y64" i="9"/>
  <c r="Z64" i="9"/>
  <c r="AA64" i="9"/>
  <c r="AB64" i="9"/>
  <c r="AD64" i="9"/>
  <c r="AE64" i="9"/>
  <c r="AE65" i="9" s="1"/>
  <c r="AF64" i="9"/>
  <c r="AF65" i="9" s="1"/>
  <c r="AF66" i="9" s="1"/>
  <c r="AG64" i="9"/>
  <c r="AH64" i="9"/>
  <c r="AI64" i="9"/>
  <c r="AI65" i="9" s="1"/>
  <c r="AJ64" i="9"/>
  <c r="AJ65" i="9" s="1"/>
  <c r="AK64" i="9"/>
  <c r="AL64" i="9"/>
  <c r="AM64" i="9"/>
  <c r="AM65" i="9" s="1"/>
  <c r="AN64" i="9"/>
  <c r="AN66" i="9" s="1"/>
  <c r="AO64" i="9"/>
  <c r="AP64" i="9"/>
  <c r="AQ64" i="9"/>
  <c r="AQ65" i="9" s="1"/>
  <c r="AR64" i="9"/>
  <c r="AS64" i="9"/>
  <c r="AT64" i="9"/>
  <c r="AU64" i="9"/>
  <c r="AU65" i="9" s="1"/>
  <c r="AV64" i="9"/>
  <c r="AV65" i="9" s="1"/>
  <c r="AV66" i="9" s="1"/>
  <c r="AW64" i="9"/>
  <c r="AX64" i="9"/>
  <c r="AY64" i="9"/>
  <c r="AY65" i="9" s="1"/>
  <c r="AZ64" i="9"/>
  <c r="AZ65" i="9" s="1"/>
  <c r="BA64" i="9"/>
  <c r="BB64" i="9"/>
  <c r="BC64" i="9"/>
  <c r="BC65" i="9" s="1"/>
  <c r="BD64" i="9"/>
  <c r="BD66" i="9" s="1"/>
  <c r="BE64" i="9"/>
  <c r="BF64" i="9"/>
  <c r="BG64" i="9"/>
  <c r="BG65" i="9" s="1"/>
  <c r="BH64" i="9"/>
  <c r="BI64" i="9"/>
  <c r="BJ64" i="9"/>
  <c r="BK64" i="9"/>
  <c r="BK65" i="9" s="1"/>
  <c r="BL64" i="9"/>
  <c r="BL65" i="9" s="1"/>
  <c r="BL66" i="9" s="1"/>
  <c r="BM64" i="9"/>
  <c r="BN64" i="9"/>
  <c r="BO64" i="9"/>
  <c r="BO65" i="9" s="1"/>
  <c r="BP64" i="9"/>
  <c r="BP65" i="9" s="1"/>
  <c r="BQ64" i="9"/>
  <c r="BR64" i="9"/>
  <c r="BS64" i="9"/>
  <c r="BS65" i="9" s="1"/>
  <c r="BT64" i="9"/>
  <c r="BT66" i="9" s="1"/>
  <c r="BU64" i="9"/>
  <c r="BV64" i="9"/>
  <c r="BW64" i="9"/>
  <c r="BW65" i="9" s="1"/>
  <c r="BX64" i="9"/>
  <c r="BY64" i="9"/>
  <c r="BZ64" i="9"/>
  <c r="CA64" i="9"/>
  <c r="CA65" i="9" s="1"/>
  <c r="CB64" i="9"/>
  <c r="CB65" i="9" s="1"/>
  <c r="CB66" i="9" s="1"/>
  <c r="CD64" i="9"/>
  <c r="CE64" i="9"/>
  <c r="CF64" i="9"/>
  <c r="CG64" i="9"/>
  <c r="CH64" i="9" s="1"/>
  <c r="E65" i="9"/>
  <c r="F65" i="9"/>
  <c r="H65" i="9"/>
  <c r="I65" i="9"/>
  <c r="I66" i="9" s="1"/>
  <c r="J65" i="9"/>
  <c r="L65" i="9"/>
  <c r="M65" i="9"/>
  <c r="M66" i="9" s="1"/>
  <c r="N65" i="9"/>
  <c r="N66" i="9" s="1"/>
  <c r="Q65" i="9"/>
  <c r="Q66" i="9" s="1"/>
  <c r="R65" i="9"/>
  <c r="R66" i="9" s="1"/>
  <c r="T65" i="9"/>
  <c r="U65" i="9"/>
  <c r="U66" i="9" s="1"/>
  <c r="V65" i="9"/>
  <c r="X65" i="9"/>
  <c r="Y65" i="9"/>
  <c r="Y66" i="9" s="1"/>
  <c r="Z65" i="9"/>
  <c r="AB65" i="9"/>
  <c r="AD65" i="9"/>
  <c r="AD66" i="9" s="1"/>
  <c r="AG65" i="9"/>
  <c r="AH65" i="9"/>
  <c r="AH66" i="9" s="1"/>
  <c r="AL65" i="9"/>
  <c r="AN65" i="9"/>
  <c r="AO65" i="9"/>
  <c r="AP65" i="9"/>
  <c r="AS65" i="9"/>
  <c r="AT65" i="9"/>
  <c r="AT66" i="9" s="1"/>
  <c r="AW65" i="9"/>
  <c r="AX65" i="9"/>
  <c r="AX66" i="9" s="1"/>
  <c r="BB65" i="9"/>
  <c r="BD65" i="9"/>
  <c r="BE65" i="9"/>
  <c r="BF65" i="9"/>
  <c r="BI65" i="9"/>
  <c r="BJ65" i="9"/>
  <c r="BJ66" i="9" s="1"/>
  <c r="BM65" i="9"/>
  <c r="BN65" i="9"/>
  <c r="BN66" i="9" s="1"/>
  <c r="BR65" i="9"/>
  <c r="BT65" i="9"/>
  <c r="BU65" i="9"/>
  <c r="BY65" i="9"/>
  <c r="BZ65" i="9"/>
  <c r="BZ66" i="9" s="1"/>
  <c r="CD65" i="9"/>
  <c r="CE65" i="9"/>
  <c r="CG65" i="9"/>
  <c r="CH65" i="9" s="1"/>
  <c r="F66" i="9"/>
  <c r="J66" i="9"/>
  <c r="L66" i="9"/>
  <c r="T66" i="9"/>
  <c r="V66" i="9"/>
  <c r="Z66" i="9"/>
  <c r="AB66" i="9"/>
  <c r="AE66" i="9"/>
  <c r="AI66" i="9"/>
  <c r="AL66" i="9"/>
  <c r="AM66" i="9"/>
  <c r="AP66" i="9"/>
  <c r="AQ66" i="9"/>
  <c r="AU66" i="9"/>
  <c r="BB66" i="9"/>
  <c r="BC66" i="9"/>
  <c r="BF66" i="9"/>
  <c r="BG66" i="9"/>
  <c r="BK66" i="9"/>
  <c r="BR66" i="9"/>
  <c r="BS66" i="9"/>
  <c r="BW66" i="9"/>
  <c r="CA66" i="9"/>
  <c r="CD2" i="8"/>
  <c r="CE2" i="8"/>
  <c r="CF2" i="8"/>
  <c r="CG2" i="8"/>
  <c r="CH2" i="8" s="1"/>
  <c r="CI2" i="8"/>
  <c r="CD6" i="8"/>
  <c r="CE6" i="8"/>
  <c r="CF6" i="8"/>
  <c r="CG6" i="8"/>
  <c r="CH6" i="8"/>
  <c r="CI6" i="8"/>
  <c r="CD7" i="8"/>
  <c r="CE7" i="8"/>
  <c r="CF7" i="8"/>
  <c r="CG7" i="8"/>
  <c r="CH7" i="8" s="1"/>
  <c r="CI7" i="8"/>
  <c r="CD8" i="8"/>
  <c r="CE8" i="8"/>
  <c r="CF8" i="8"/>
  <c r="CG8" i="8"/>
  <c r="CH8" i="8"/>
  <c r="CI8" i="8"/>
  <c r="CD9" i="8"/>
  <c r="CE9" i="8"/>
  <c r="CF9" i="8"/>
  <c r="CG9" i="8"/>
  <c r="CH9" i="8" s="1"/>
  <c r="CI9" i="8"/>
  <c r="CD10" i="8"/>
  <c r="CE10" i="8"/>
  <c r="CF10" i="8"/>
  <c r="CG10" i="8"/>
  <c r="CH10" i="8"/>
  <c r="CI10" i="8"/>
  <c r="CD11" i="8"/>
  <c r="CE11" i="8"/>
  <c r="CF11" i="8"/>
  <c r="CG11" i="8"/>
  <c r="CH11" i="8" s="1"/>
  <c r="CI11" i="8"/>
  <c r="CD12" i="8"/>
  <c r="CE12" i="8"/>
  <c r="CF12" i="8"/>
  <c r="CG12" i="8"/>
  <c r="CH12" i="8"/>
  <c r="CI12" i="8"/>
  <c r="CD14" i="8"/>
  <c r="CE14" i="8"/>
  <c r="CF14" i="8"/>
  <c r="CG14" i="8"/>
  <c r="CH14" i="8" s="1"/>
  <c r="CI14" i="8"/>
  <c r="E15" i="8"/>
  <c r="F15" i="8"/>
  <c r="CF15" i="8" s="1"/>
  <c r="G15" i="8"/>
  <c r="H15" i="8"/>
  <c r="I15" i="8"/>
  <c r="J15" i="8"/>
  <c r="CD15" i="8" s="1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E15" i="8"/>
  <c r="CD19" i="8"/>
  <c r="CE19" i="8"/>
  <c r="CF19" i="8"/>
  <c r="CG19" i="8"/>
  <c r="CH19" i="8"/>
  <c r="CI19" i="8"/>
  <c r="CD20" i="8"/>
  <c r="CE20" i="8"/>
  <c r="CF20" i="8"/>
  <c r="CG20" i="8"/>
  <c r="CH20" i="8"/>
  <c r="CI20" i="8"/>
  <c r="CD21" i="8"/>
  <c r="CE21" i="8"/>
  <c r="CF21" i="8"/>
  <c r="CG21" i="8"/>
  <c r="CH21" i="8"/>
  <c r="CI21" i="8"/>
  <c r="AC22" i="8"/>
  <c r="CF22" i="8" s="1"/>
  <c r="CD22" i="8"/>
  <c r="CE22" i="8"/>
  <c r="CG22" i="8"/>
  <c r="CH22" i="8" s="1"/>
  <c r="CI22" i="8"/>
  <c r="AC23" i="8"/>
  <c r="CD23" i="8"/>
  <c r="CE23" i="8"/>
  <c r="CF23" i="8"/>
  <c r="CG23" i="8"/>
  <c r="CH23" i="8"/>
  <c r="CI23" i="8"/>
  <c r="CD24" i="8"/>
  <c r="CE24" i="8"/>
  <c r="CF24" i="8"/>
  <c r="CG24" i="8"/>
  <c r="CH24" i="8"/>
  <c r="CI24" i="8"/>
  <c r="CD25" i="8"/>
  <c r="CE25" i="8"/>
  <c r="CF25" i="8"/>
  <c r="CG25" i="8"/>
  <c r="CH25" i="8"/>
  <c r="CI25" i="8"/>
  <c r="CD26" i="8"/>
  <c r="CE26" i="8"/>
  <c r="CF26" i="8"/>
  <c r="CG26" i="8"/>
  <c r="CH26" i="8"/>
  <c r="CI26" i="8"/>
  <c r="CD27" i="8"/>
  <c r="CE27" i="8"/>
  <c r="CF27" i="8"/>
  <c r="CG27" i="8"/>
  <c r="CH27" i="8"/>
  <c r="CI27" i="8"/>
  <c r="CD28" i="8"/>
  <c r="CE28" i="8"/>
  <c r="CF28" i="8"/>
  <c r="CG28" i="8"/>
  <c r="CH28" i="8"/>
  <c r="CI28" i="8"/>
  <c r="CD29" i="8"/>
  <c r="CE29" i="8"/>
  <c r="CF29" i="8"/>
  <c r="CG29" i="8"/>
  <c r="CH29" i="8"/>
  <c r="CI29" i="8"/>
  <c r="CD30" i="8"/>
  <c r="CE30" i="8"/>
  <c r="CF30" i="8"/>
  <c r="CG30" i="8"/>
  <c r="CH30" i="8"/>
  <c r="CI30" i="8"/>
  <c r="CD34" i="8"/>
  <c r="CE34" i="8"/>
  <c r="CF34" i="8"/>
  <c r="CG34" i="8"/>
  <c r="CH34" i="8"/>
  <c r="CI34" i="8"/>
  <c r="CD35" i="8"/>
  <c r="CE35" i="8"/>
  <c r="CF35" i="8"/>
  <c r="CG35" i="8"/>
  <c r="CH35" i="8"/>
  <c r="CI35" i="8"/>
  <c r="CD36" i="8"/>
  <c r="CE36" i="8"/>
  <c r="CF36" i="8"/>
  <c r="CG36" i="8"/>
  <c r="CH36" i="8"/>
  <c r="CI36" i="8"/>
  <c r="CD37" i="8"/>
  <c r="CE37" i="8"/>
  <c r="CF37" i="8"/>
  <c r="CG37" i="8"/>
  <c r="CH37" i="8"/>
  <c r="CI37" i="8"/>
  <c r="CD38" i="8"/>
  <c r="CE38" i="8"/>
  <c r="CF38" i="8"/>
  <c r="CG38" i="8"/>
  <c r="CH38" i="8"/>
  <c r="CI38" i="8"/>
  <c r="CD39" i="8"/>
  <c r="CE39" i="8"/>
  <c r="CF39" i="8"/>
  <c r="CG39" i="8"/>
  <c r="CH39" i="8"/>
  <c r="CI39" i="8"/>
  <c r="CD40" i="8"/>
  <c r="CE40" i="8"/>
  <c r="CF40" i="8"/>
  <c r="CG40" i="8"/>
  <c r="CH40" i="8"/>
  <c r="CI40" i="8"/>
  <c r="CD41" i="8"/>
  <c r="CE41" i="8"/>
  <c r="CF41" i="8"/>
  <c r="CG41" i="8"/>
  <c r="CH41" i="8"/>
  <c r="CI41" i="8"/>
  <c r="CD42" i="8"/>
  <c r="CE42" i="8"/>
  <c r="CF42" i="8"/>
  <c r="CG42" i="8"/>
  <c r="CH42" i="8"/>
  <c r="CI42" i="8"/>
  <c r="CD43" i="8"/>
  <c r="CE43" i="8"/>
  <c r="CF43" i="8"/>
  <c r="CG43" i="8"/>
  <c r="CH43" i="8"/>
  <c r="CI43" i="8"/>
  <c r="CD47" i="8"/>
  <c r="CE47" i="8"/>
  <c r="CF47" i="8"/>
  <c r="CG47" i="8"/>
  <c r="CH47" i="8"/>
  <c r="CI47" i="8"/>
  <c r="CD48" i="8"/>
  <c r="CE48" i="8"/>
  <c r="CF48" i="8"/>
  <c r="CG48" i="8"/>
  <c r="CH48" i="8"/>
  <c r="CI48" i="8"/>
  <c r="CD49" i="8"/>
  <c r="CE49" i="8"/>
  <c r="CF49" i="8"/>
  <c r="CG49" i="8"/>
  <c r="CH49" i="8"/>
  <c r="CI49" i="8"/>
  <c r="CD50" i="8"/>
  <c r="CE50" i="8"/>
  <c r="CF50" i="8"/>
  <c r="CG50" i="8"/>
  <c r="CH50" i="8"/>
  <c r="CI50" i="8"/>
  <c r="CD54" i="8"/>
  <c r="CE54" i="8"/>
  <c r="CF54" i="8"/>
  <c r="CG54" i="8"/>
  <c r="CH54" i="8"/>
  <c r="CI54" i="8"/>
  <c r="CD55" i="8"/>
  <c r="CE55" i="8"/>
  <c r="CF55" i="8"/>
  <c r="CG55" i="8"/>
  <c r="CH55" i="8"/>
  <c r="CI55" i="8"/>
  <c r="CD56" i="8"/>
  <c r="CE56" i="8"/>
  <c r="CF56" i="8"/>
  <c r="CG56" i="8"/>
  <c r="CH56" i="8"/>
  <c r="CI56" i="8"/>
  <c r="CD57" i="8"/>
  <c r="CE57" i="8"/>
  <c r="CF57" i="8"/>
  <c r="CG57" i="8"/>
  <c r="CH57" i="8"/>
  <c r="CI57" i="8"/>
  <c r="CD58" i="8"/>
  <c r="CE58" i="8"/>
  <c r="CF58" i="8"/>
  <c r="CG58" i="8"/>
  <c r="CH58" i="8"/>
  <c r="CI58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BA59" i="8"/>
  <c r="BM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CA59" i="8"/>
  <c r="CB59" i="8"/>
  <c r="CF59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CA63" i="8"/>
  <c r="CB63" i="8"/>
  <c r="CD63" i="8"/>
  <c r="CE63" i="8"/>
  <c r="CF63" i="8"/>
  <c r="CG63" i="8"/>
  <c r="CH63" i="8" s="1"/>
  <c r="CI63" i="8"/>
  <c r="E64" i="8"/>
  <c r="CF64" i="8" s="1"/>
  <c r="F64" i="8"/>
  <c r="G64" i="8"/>
  <c r="H64" i="8"/>
  <c r="I64" i="8"/>
  <c r="I65" i="8" s="1"/>
  <c r="I66" i="8" s="1"/>
  <c r="J64" i="8"/>
  <c r="K64" i="8"/>
  <c r="L64" i="8"/>
  <c r="M64" i="8"/>
  <c r="M65" i="8" s="1"/>
  <c r="M66" i="8" s="1"/>
  <c r="N64" i="8"/>
  <c r="O64" i="8"/>
  <c r="P64" i="8"/>
  <c r="Q64" i="8"/>
  <c r="Q65" i="8" s="1"/>
  <c r="Q66" i="8" s="1"/>
  <c r="R64" i="8"/>
  <c r="S64" i="8"/>
  <c r="T64" i="8"/>
  <c r="U64" i="8"/>
  <c r="U65" i="8" s="1"/>
  <c r="U66" i="8" s="1"/>
  <c r="V64" i="8"/>
  <c r="W64" i="8"/>
  <c r="X64" i="8"/>
  <c r="Y64" i="8"/>
  <c r="Y65" i="8" s="1"/>
  <c r="Y66" i="8" s="1"/>
  <c r="Z64" i="8"/>
  <c r="AA64" i="8"/>
  <c r="AB64" i="8"/>
  <c r="AC64" i="8"/>
  <c r="AC65" i="8" s="1"/>
  <c r="AC66" i="8" s="1"/>
  <c r="AD64" i="8"/>
  <c r="AE64" i="8"/>
  <c r="AF64" i="8"/>
  <c r="AG64" i="8"/>
  <c r="AG65" i="8" s="1"/>
  <c r="AG66" i="8" s="1"/>
  <c r="AH64" i="8"/>
  <c r="AI64" i="8"/>
  <c r="AJ64" i="8"/>
  <c r="AK64" i="8"/>
  <c r="AK65" i="8" s="1"/>
  <c r="AK66" i="8" s="1"/>
  <c r="AL64" i="8"/>
  <c r="AM64" i="8"/>
  <c r="AN64" i="8"/>
  <c r="AO64" i="8"/>
  <c r="AO65" i="8" s="1"/>
  <c r="AO66" i="8" s="1"/>
  <c r="AP64" i="8"/>
  <c r="AQ64" i="8"/>
  <c r="AR64" i="8"/>
  <c r="AR65" i="8" s="1"/>
  <c r="AR66" i="8" s="1"/>
  <c r="AS64" i="8"/>
  <c r="AS65" i="8" s="1"/>
  <c r="AS66" i="8" s="1"/>
  <c r="AT64" i="8"/>
  <c r="AU64" i="8"/>
  <c r="AV64" i="8"/>
  <c r="AW64" i="8"/>
  <c r="AW65" i="8" s="1"/>
  <c r="AW66" i="8" s="1"/>
  <c r="AX64" i="8"/>
  <c r="AY64" i="8"/>
  <c r="AZ64" i="8"/>
  <c r="BA64" i="8"/>
  <c r="BB64" i="8"/>
  <c r="BC64" i="8"/>
  <c r="BD64" i="8"/>
  <c r="BE64" i="8"/>
  <c r="BE65" i="8" s="1"/>
  <c r="BF64" i="8"/>
  <c r="BG64" i="8"/>
  <c r="BH64" i="8"/>
  <c r="BH65" i="8" s="1"/>
  <c r="BH66" i="8" s="1"/>
  <c r="BI64" i="8"/>
  <c r="BJ64" i="8"/>
  <c r="BK64" i="8"/>
  <c r="BL64" i="8"/>
  <c r="BL66" i="8" s="1"/>
  <c r="BM64" i="8"/>
  <c r="BN64" i="8"/>
  <c r="BO64" i="8"/>
  <c r="BP64" i="8"/>
  <c r="BQ64" i="8"/>
  <c r="BR64" i="8"/>
  <c r="BS64" i="8"/>
  <c r="BT64" i="8"/>
  <c r="BU64" i="8"/>
  <c r="BV64" i="8"/>
  <c r="BW64" i="8"/>
  <c r="BX64" i="8"/>
  <c r="BX65" i="8" s="1"/>
  <c r="BX66" i="8" s="1"/>
  <c r="BY64" i="8"/>
  <c r="BZ64" i="8"/>
  <c r="CA64" i="8"/>
  <c r="CB64" i="8"/>
  <c r="CD64" i="8"/>
  <c r="CH64" i="8" s="1"/>
  <c r="CE64" i="8"/>
  <c r="CG64" i="8"/>
  <c r="F65" i="8"/>
  <c r="F66" i="8" s="1"/>
  <c r="G65" i="8"/>
  <c r="G66" i="8" s="1"/>
  <c r="H65" i="8"/>
  <c r="J65" i="8"/>
  <c r="J66" i="8" s="1"/>
  <c r="K65" i="8"/>
  <c r="L65" i="8"/>
  <c r="N65" i="8"/>
  <c r="O65" i="8"/>
  <c r="P65" i="8"/>
  <c r="P66" i="8" s="1"/>
  <c r="R65" i="8"/>
  <c r="S65" i="8"/>
  <c r="T65" i="8"/>
  <c r="V65" i="8"/>
  <c r="V66" i="8" s="1"/>
  <c r="W65" i="8"/>
  <c r="X65" i="8"/>
  <c r="Z65" i="8"/>
  <c r="Z66" i="8" s="1"/>
  <c r="AA65" i="8"/>
  <c r="AB65" i="8"/>
  <c r="AD65" i="8"/>
  <c r="AE65" i="8"/>
  <c r="AF65" i="8"/>
  <c r="AH65" i="8"/>
  <c r="AI65" i="8"/>
  <c r="AJ65" i="8"/>
  <c r="AL65" i="8"/>
  <c r="AL66" i="8" s="1"/>
  <c r="AM65" i="8"/>
  <c r="AN65" i="8"/>
  <c r="AP65" i="8"/>
  <c r="AP66" i="8" s="1"/>
  <c r="AQ65" i="8"/>
  <c r="AT65" i="8"/>
  <c r="AU65" i="8"/>
  <c r="AV65" i="8"/>
  <c r="AX65" i="8"/>
  <c r="AY65" i="8"/>
  <c r="AZ65" i="8"/>
  <c r="BB65" i="8"/>
  <c r="BB66" i="8" s="1"/>
  <c r="BC65" i="8"/>
  <c r="BD65" i="8"/>
  <c r="BF65" i="8"/>
  <c r="BF66" i="8" s="1"/>
  <c r="BG65" i="8"/>
  <c r="BJ65" i="8"/>
  <c r="BK65" i="8"/>
  <c r="BL65" i="8"/>
  <c r="BN65" i="8"/>
  <c r="BO65" i="8"/>
  <c r="BP65" i="8"/>
  <c r="BR65" i="8"/>
  <c r="BR66" i="8" s="1"/>
  <c r="BS65" i="8"/>
  <c r="BT65" i="8"/>
  <c r="BV65" i="8"/>
  <c r="BV66" i="8" s="1"/>
  <c r="BW65" i="8"/>
  <c r="BZ65" i="8"/>
  <c r="CA65" i="8"/>
  <c r="CB65" i="8"/>
  <c r="H66" i="8"/>
  <c r="L66" i="8"/>
  <c r="N66" i="8"/>
  <c r="R66" i="8"/>
  <c r="T66" i="8"/>
  <c r="X66" i="8"/>
  <c r="AB66" i="8"/>
  <c r="AD66" i="8"/>
  <c r="AH66" i="8"/>
  <c r="AJ66" i="8"/>
  <c r="AN66" i="8"/>
  <c r="AT66" i="8"/>
  <c r="AX66" i="8"/>
  <c r="AZ66" i="8"/>
  <c r="BD66" i="8"/>
  <c r="BE66" i="8"/>
  <c r="BJ66" i="8"/>
  <c r="BJ67" i="8" s="1"/>
  <c r="BN66" i="8"/>
  <c r="BP66" i="8"/>
  <c r="BT66" i="8"/>
  <c r="BZ66" i="8"/>
  <c r="CC2" i="7"/>
  <c r="CD2" i="7"/>
  <c r="CE2" i="7"/>
  <c r="CF2" i="7"/>
  <c r="CG2" i="7" s="1"/>
  <c r="CH2" i="7"/>
  <c r="CC6" i="7"/>
  <c r="CD6" i="7"/>
  <c r="CE6" i="7"/>
  <c r="CF6" i="7"/>
  <c r="CG6" i="7"/>
  <c r="CH6" i="7"/>
  <c r="CC7" i="7"/>
  <c r="CD7" i="7"/>
  <c r="CE7" i="7"/>
  <c r="CF7" i="7"/>
  <c r="CG7" i="7" s="1"/>
  <c r="CH7" i="7"/>
  <c r="CC8" i="7"/>
  <c r="CD8" i="7"/>
  <c r="CE8" i="7"/>
  <c r="CF8" i="7"/>
  <c r="CG8" i="7" s="1"/>
  <c r="CH8" i="7"/>
  <c r="CC9" i="7"/>
  <c r="CD9" i="7"/>
  <c r="CE9" i="7"/>
  <c r="CF9" i="7"/>
  <c r="CG9" i="7" s="1"/>
  <c r="CH9" i="7"/>
  <c r="CC10" i="7"/>
  <c r="CD10" i="7"/>
  <c r="CE10" i="7"/>
  <c r="CF10" i="7"/>
  <c r="CG10" i="7"/>
  <c r="CH10" i="7"/>
  <c r="CC11" i="7"/>
  <c r="CD11" i="7"/>
  <c r="CE11" i="7"/>
  <c r="CF11" i="7"/>
  <c r="CG11" i="7" s="1"/>
  <c r="CH11" i="7"/>
  <c r="CC12" i="7"/>
  <c r="CD12" i="7"/>
  <c r="CE12" i="7"/>
  <c r="CF12" i="7"/>
  <c r="CG12" i="7"/>
  <c r="CH12" i="7"/>
  <c r="CC13" i="7"/>
  <c r="CD13" i="7"/>
  <c r="CE13" i="7"/>
  <c r="CF13" i="7"/>
  <c r="CG13" i="7" s="1"/>
  <c r="CH13" i="7"/>
  <c r="CC14" i="7"/>
  <c r="CD14" i="7"/>
  <c r="CE14" i="7"/>
  <c r="CF14" i="7"/>
  <c r="CG14" i="7"/>
  <c r="CH14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C19" i="7"/>
  <c r="CD19" i="7"/>
  <c r="CE19" i="7"/>
  <c r="CF19" i="7"/>
  <c r="CG19" i="7" s="1"/>
  <c r="CH19" i="7"/>
  <c r="CC20" i="7"/>
  <c r="CD20" i="7"/>
  <c r="CE20" i="7"/>
  <c r="CF20" i="7"/>
  <c r="CG20" i="7" s="1"/>
  <c r="CH20" i="7"/>
  <c r="CC21" i="7"/>
  <c r="CD21" i="7"/>
  <c r="CE21" i="7"/>
  <c r="CF21" i="7"/>
  <c r="CG21" i="7" s="1"/>
  <c r="CH21" i="7"/>
  <c r="AC22" i="7"/>
  <c r="CD22" i="7" s="1"/>
  <c r="CC22" i="7"/>
  <c r="CG22" i="7" s="1"/>
  <c r="CE22" i="7"/>
  <c r="CF22" i="7"/>
  <c r="AC23" i="7"/>
  <c r="AC15" i="7" s="1"/>
  <c r="CD23" i="7"/>
  <c r="CF23" i="7"/>
  <c r="CH23" i="7"/>
  <c r="CC24" i="7"/>
  <c r="CD24" i="7"/>
  <c r="CE24" i="7"/>
  <c r="CF24" i="7"/>
  <c r="CG24" i="7" s="1"/>
  <c r="CH24" i="7"/>
  <c r="CC25" i="7"/>
  <c r="CD25" i="7"/>
  <c r="CE25" i="7"/>
  <c r="CF25" i="7"/>
  <c r="CG25" i="7" s="1"/>
  <c r="CH25" i="7"/>
  <c r="CC26" i="7"/>
  <c r="CD26" i="7"/>
  <c r="CE26" i="7"/>
  <c r="CF26" i="7"/>
  <c r="CG26" i="7" s="1"/>
  <c r="CH26" i="7"/>
  <c r="CC27" i="7"/>
  <c r="CD27" i="7"/>
  <c r="CE27" i="7"/>
  <c r="CF27" i="7"/>
  <c r="CG27" i="7" s="1"/>
  <c r="CH27" i="7"/>
  <c r="CC28" i="7"/>
  <c r="CD28" i="7"/>
  <c r="CE28" i="7"/>
  <c r="CF28" i="7"/>
  <c r="CG28" i="7" s="1"/>
  <c r="CH28" i="7"/>
  <c r="CC29" i="7"/>
  <c r="CD29" i="7"/>
  <c r="CE29" i="7"/>
  <c r="CF29" i="7"/>
  <c r="CG29" i="7"/>
  <c r="CH29" i="7"/>
  <c r="CC30" i="7"/>
  <c r="CD30" i="7"/>
  <c r="CE30" i="7"/>
  <c r="CF30" i="7"/>
  <c r="CG30" i="7" s="1"/>
  <c r="CH30" i="7"/>
  <c r="CC34" i="7"/>
  <c r="CD34" i="7"/>
  <c r="CE34" i="7"/>
  <c r="CF34" i="7"/>
  <c r="CG34" i="7"/>
  <c r="CH34" i="7"/>
  <c r="CC35" i="7"/>
  <c r="CD35" i="7"/>
  <c r="CE35" i="7"/>
  <c r="CF35" i="7"/>
  <c r="CG35" i="7" s="1"/>
  <c r="CH35" i="7"/>
  <c r="CC36" i="7"/>
  <c r="CD36" i="7"/>
  <c r="CE36" i="7"/>
  <c r="CF36" i="7"/>
  <c r="CG36" i="7" s="1"/>
  <c r="CH36" i="7"/>
  <c r="CC37" i="7"/>
  <c r="CD37" i="7"/>
  <c r="CE37" i="7"/>
  <c r="CF37" i="7"/>
  <c r="CG37" i="7" s="1"/>
  <c r="CH37" i="7"/>
  <c r="CC38" i="7"/>
  <c r="CD38" i="7"/>
  <c r="CE38" i="7"/>
  <c r="CF38" i="7"/>
  <c r="CG38" i="7"/>
  <c r="CH38" i="7"/>
  <c r="CC39" i="7"/>
  <c r="CD39" i="7"/>
  <c r="CE39" i="7"/>
  <c r="CF39" i="7"/>
  <c r="CG39" i="7" s="1"/>
  <c r="CH39" i="7"/>
  <c r="CC40" i="7"/>
  <c r="CD40" i="7"/>
  <c r="CE40" i="7"/>
  <c r="CF40" i="7"/>
  <c r="CG40" i="7"/>
  <c r="CH40" i="7"/>
  <c r="CC41" i="7"/>
  <c r="CD41" i="7"/>
  <c r="CE41" i="7"/>
  <c r="CF41" i="7"/>
  <c r="CG41" i="7" s="1"/>
  <c r="CH41" i="7"/>
  <c r="CC42" i="7"/>
  <c r="CD42" i="7"/>
  <c r="CE42" i="7"/>
  <c r="CF42" i="7"/>
  <c r="CG42" i="7"/>
  <c r="CH42" i="7"/>
  <c r="CC43" i="7"/>
  <c r="CD43" i="7"/>
  <c r="CE43" i="7"/>
  <c r="CF43" i="7"/>
  <c r="CG43" i="7" s="1"/>
  <c r="CH43" i="7"/>
  <c r="CC47" i="7"/>
  <c r="CD47" i="7"/>
  <c r="CE47" i="7"/>
  <c r="CF47" i="7"/>
  <c r="CG47" i="7" s="1"/>
  <c r="CH47" i="7"/>
  <c r="CC48" i="7"/>
  <c r="CD48" i="7"/>
  <c r="CE48" i="7"/>
  <c r="CF48" i="7"/>
  <c r="CG48" i="7" s="1"/>
  <c r="CH48" i="7"/>
  <c r="CC49" i="7"/>
  <c r="CD49" i="7"/>
  <c r="CE49" i="7"/>
  <c r="CF49" i="7"/>
  <c r="CG49" i="7"/>
  <c r="CH49" i="7"/>
  <c r="CC50" i="7"/>
  <c r="CD50" i="7"/>
  <c r="CE50" i="7"/>
  <c r="CF50" i="7"/>
  <c r="CG50" i="7" s="1"/>
  <c r="CH50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BA59" i="7"/>
  <c r="BM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V65" i="7" s="1"/>
  <c r="W63" i="7"/>
  <c r="X63" i="7"/>
  <c r="X65" i="7" s="1"/>
  <c r="X66" i="7" s="1"/>
  <c r="Y63" i="7"/>
  <c r="Z63" i="7"/>
  <c r="Z65" i="7" s="1"/>
  <c r="AA63" i="7"/>
  <c r="AB63" i="7"/>
  <c r="AC63" i="7"/>
  <c r="AD63" i="7"/>
  <c r="AD65" i="7" s="1"/>
  <c r="AE63" i="7"/>
  <c r="AF63" i="7"/>
  <c r="AG63" i="7"/>
  <c r="AH63" i="7"/>
  <c r="AI63" i="7"/>
  <c r="AJ63" i="7"/>
  <c r="AK63" i="7"/>
  <c r="AL63" i="7"/>
  <c r="AL65" i="7" s="1"/>
  <c r="AM63" i="7"/>
  <c r="AN63" i="7"/>
  <c r="AN65" i="7" s="1"/>
  <c r="AN66" i="7" s="1"/>
  <c r="AO63" i="7"/>
  <c r="AP63" i="7"/>
  <c r="AP65" i="7" s="1"/>
  <c r="AQ63" i="7"/>
  <c r="AR63" i="7"/>
  <c r="AS63" i="7"/>
  <c r="AT63" i="7"/>
  <c r="AT65" i="7" s="1"/>
  <c r="AU63" i="7"/>
  <c r="AV63" i="7"/>
  <c r="AW63" i="7"/>
  <c r="AX63" i="7"/>
  <c r="AX66" i="7" s="1"/>
  <c r="AY63" i="7"/>
  <c r="AZ63" i="7"/>
  <c r="BA63" i="7"/>
  <c r="BB63" i="7"/>
  <c r="BB65" i="7" s="1"/>
  <c r="BC63" i="7"/>
  <c r="BD63" i="7"/>
  <c r="BD65" i="7" s="1"/>
  <c r="BD66" i="7" s="1"/>
  <c r="BE63" i="7"/>
  <c r="BF63" i="7"/>
  <c r="BF65" i="7" s="1"/>
  <c r="BH63" i="7"/>
  <c r="BI63" i="7"/>
  <c r="BJ63" i="7"/>
  <c r="BK63" i="7"/>
  <c r="BK65" i="7" s="1"/>
  <c r="BL63" i="7"/>
  <c r="BM63" i="7"/>
  <c r="BN63" i="7"/>
  <c r="BO63" i="7"/>
  <c r="BP63" i="7"/>
  <c r="BQ63" i="7"/>
  <c r="BR63" i="7"/>
  <c r="BS63" i="7"/>
  <c r="BS65" i="7" s="1"/>
  <c r="BT63" i="7"/>
  <c r="BU63" i="7"/>
  <c r="BU65" i="7" s="1"/>
  <c r="BU66" i="7" s="1"/>
  <c r="BV63" i="7"/>
  <c r="BW63" i="7"/>
  <c r="BW65" i="7" s="1"/>
  <c r="BX63" i="7"/>
  <c r="BY63" i="7"/>
  <c r="BZ63" i="7"/>
  <c r="CA63" i="7"/>
  <c r="CA65" i="7" s="1"/>
  <c r="CB63" i="7"/>
  <c r="CC63" i="7"/>
  <c r="CD63" i="7"/>
  <c r="CE63" i="7"/>
  <c r="E64" i="7"/>
  <c r="CE64" i="7" s="1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CH64" i="7" s="1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F64" i="7"/>
  <c r="CG64" i="7" s="1"/>
  <c r="G65" i="7"/>
  <c r="G66" i="7" s="1"/>
  <c r="K65" i="7"/>
  <c r="L65" i="7"/>
  <c r="O65" i="7"/>
  <c r="P65" i="7"/>
  <c r="R65" i="7"/>
  <c r="S65" i="7"/>
  <c r="T65" i="7"/>
  <c r="W65" i="7"/>
  <c r="W66" i="7" s="1"/>
  <c r="AA65" i="7"/>
  <c r="AA66" i="7" s="1"/>
  <c r="AB65" i="7"/>
  <c r="AB66" i="7" s="1"/>
  <c r="AE65" i="7"/>
  <c r="AE66" i="7" s="1"/>
  <c r="AF65" i="7"/>
  <c r="AF66" i="7" s="1"/>
  <c r="AH65" i="7"/>
  <c r="AI65" i="7"/>
  <c r="AJ65" i="7"/>
  <c r="AM65" i="7"/>
  <c r="AM66" i="7" s="1"/>
  <c r="AQ65" i="7"/>
  <c r="AQ66" i="7" s="1"/>
  <c r="AR65" i="7"/>
  <c r="AR66" i="7" s="1"/>
  <c r="AU65" i="7"/>
  <c r="AU66" i="7" s="1"/>
  <c r="AV65" i="7"/>
  <c r="AV66" i="7" s="1"/>
  <c r="AX65" i="7"/>
  <c r="AY65" i="7"/>
  <c r="AZ65" i="7"/>
  <c r="BC65" i="7"/>
  <c r="BC66" i="7" s="1"/>
  <c r="BH65" i="7"/>
  <c r="BH66" i="7" s="1"/>
  <c r="BI65" i="7"/>
  <c r="BI66" i="7" s="1"/>
  <c r="BL65" i="7"/>
  <c r="BL66" i="7" s="1"/>
  <c r="BM65" i="7"/>
  <c r="BM66" i="7" s="1"/>
  <c r="BO65" i="7"/>
  <c r="BP65" i="7"/>
  <c r="BQ65" i="7"/>
  <c r="BT65" i="7"/>
  <c r="BT66" i="7" s="1"/>
  <c r="BX65" i="7"/>
  <c r="BX66" i="7" s="1"/>
  <c r="BY65" i="7"/>
  <c r="BY66" i="7" s="1"/>
  <c r="CB65" i="7"/>
  <c r="CB66" i="7" s="1"/>
  <c r="K66" i="7"/>
  <c r="O66" i="7"/>
  <c r="S66" i="7"/>
  <c r="AD66" i="7"/>
  <c r="AH66" i="7"/>
  <c r="AI66" i="7"/>
  <c r="AJ66" i="7"/>
  <c r="AL66" i="7"/>
  <c r="AP66" i="7"/>
  <c r="AY66" i="7"/>
  <c r="AZ66" i="7"/>
  <c r="BK66" i="7"/>
  <c r="BO66" i="7"/>
  <c r="BP66" i="7"/>
  <c r="BQ66" i="7"/>
  <c r="BS66" i="7"/>
  <c r="BW66" i="7"/>
  <c r="BI67" i="7"/>
  <c r="BZ2" i="6"/>
  <c r="CA2" i="6"/>
  <c r="CB2" i="6"/>
  <c r="CC2" i="6"/>
  <c r="CD2" i="6"/>
  <c r="CE2" i="6"/>
  <c r="BZ6" i="6"/>
  <c r="CA6" i="6"/>
  <c r="CB6" i="6"/>
  <c r="CC6" i="6"/>
  <c r="CD6" i="6"/>
  <c r="CE6" i="6"/>
  <c r="BZ7" i="6"/>
  <c r="CA7" i="6"/>
  <c r="CB7" i="6"/>
  <c r="CC7" i="6"/>
  <c r="CD7" i="6"/>
  <c r="CE7" i="6"/>
  <c r="BZ8" i="6"/>
  <c r="CA8" i="6"/>
  <c r="CB8" i="6"/>
  <c r="CC8" i="6"/>
  <c r="CD8" i="6"/>
  <c r="CE8" i="6"/>
  <c r="BZ9" i="6"/>
  <c r="CA9" i="6"/>
  <c r="CB9" i="6"/>
  <c r="CC9" i="6"/>
  <c r="CD9" i="6"/>
  <c r="CE9" i="6"/>
  <c r="BZ10" i="6"/>
  <c r="CA10" i="6"/>
  <c r="CB10" i="6"/>
  <c r="CC10" i="6"/>
  <c r="CD10" i="6"/>
  <c r="CE10" i="6"/>
  <c r="BZ11" i="6"/>
  <c r="CA11" i="6"/>
  <c r="CB11" i="6"/>
  <c r="CC11" i="6"/>
  <c r="CD11" i="6"/>
  <c r="CE11" i="6"/>
  <c r="BZ12" i="6"/>
  <c r="CA12" i="6"/>
  <c r="CB12" i="6"/>
  <c r="CC12" i="6"/>
  <c r="CD12" i="6"/>
  <c r="CE12" i="6"/>
  <c r="BZ13" i="6"/>
  <c r="CA13" i="6"/>
  <c r="CB13" i="6"/>
  <c r="CC13" i="6"/>
  <c r="CD13" i="6"/>
  <c r="CE13" i="6"/>
  <c r="BZ14" i="6"/>
  <c r="CA14" i="6"/>
  <c r="CB14" i="6"/>
  <c r="CC14" i="6"/>
  <c r="CD14" i="6"/>
  <c r="CE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CA15" i="6"/>
  <c r="CE15" i="6"/>
  <c r="BZ19" i="6"/>
  <c r="CA19" i="6"/>
  <c r="CB19" i="6"/>
  <c r="CC19" i="6"/>
  <c r="CD19" i="6" s="1"/>
  <c r="CE19" i="6"/>
  <c r="BZ20" i="6"/>
  <c r="CA20" i="6"/>
  <c r="CB20" i="6"/>
  <c r="CC20" i="6"/>
  <c r="CD20" i="6"/>
  <c r="CE20" i="6"/>
  <c r="BZ21" i="6"/>
  <c r="CA21" i="6"/>
  <c r="CB21" i="6"/>
  <c r="CC21" i="6"/>
  <c r="CD21" i="6" s="1"/>
  <c r="CE21" i="6"/>
  <c r="AC22" i="6"/>
  <c r="CA22" i="6" s="1"/>
  <c r="BZ22" i="6"/>
  <c r="CD22" i="6" s="1"/>
  <c r="CC22" i="6"/>
  <c r="AC23" i="6"/>
  <c r="CB23" i="6" s="1"/>
  <c r="BZ23" i="6"/>
  <c r="CA23" i="6"/>
  <c r="CC23" i="6"/>
  <c r="CD23" i="6"/>
  <c r="CE23" i="6"/>
  <c r="BZ24" i="6"/>
  <c r="CA24" i="6"/>
  <c r="CB24" i="6"/>
  <c r="CC24" i="6"/>
  <c r="CD24" i="6" s="1"/>
  <c r="CE24" i="6"/>
  <c r="BZ25" i="6"/>
  <c r="CA25" i="6"/>
  <c r="CB25" i="6"/>
  <c r="CC25" i="6"/>
  <c r="CD25" i="6"/>
  <c r="CE25" i="6"/>
  <c r="BZ26" i="6"/>
  <c r="CA26" i="6"/>
  <c r="CB26" i="6"/>
  <c r="CC26" i="6"/>
  <c r="CD26" i="6" s="1"/>
  <c r="CE26" i="6"/>
  <c r="BZ27" i="6"/>
  <c r="CA27" i="6"/>
  <c r="CB27" i="6"/>
  <c r="CC27" i="6"/>
  <c r="CD27" i="6"/>
  <c r="CE27" i="6"/>
  <c r="BZ28" i="6"/>
  <c r="CA28" i="6"/>
  <c r="CB28" i="6"/>
  <c r="CC28" i="6"/>
  <c r="CD28" i="6" s="1"/>
  <c r="CE28" i="6"/>
  <c r="BZ29" i="6"/>
  <c r="CA29" i="6"/>
  <c r="CB29" i="6"/>
  <c r="CC29" i="6"/>
  <c r="CD29" i="6"/>
  <c r="CE29" i="6"/>
  <c r="BZ30" i="6"/>
  <c r="CA30" i="6"/>
  <c r="CB30" i="6"/>
  <c r="CC30" i="6"/>
  <c r="CD30" i="6" s="1"/>
  <c r="CE30" i="6"/>
  <c r="BZ34" i="6"/>
  <c r="CA34" i="6"/>
  <c r="CB34" i="6"/>
  <c r="CC34" i="6"/>
  <c r="CD34" i="6"/>
  <c r="CE34" i="6"/>
  <c r="BZ35" i="6"/>
  <c r="CA35" i="6"/>
  <c r="CB35" i="6"/>
  <c r="CC35" i="6"/>
  <c r="CD35" i="6" s="1"/>
  <c r="CE35" i="6"/>
  <c r="BZ36" i="6"/>
  <c r="CA36" i="6"/>
  <c r="CB36" i="6"/>
  <c r="CC36" i="6"/>
  <c r="CD36" i="6"/>
  <c r="CE36" i="6"/>
  <c r="BZ37" i="6"/>
  <c r="CA37" i="6"/>
  <c r="CB37" i="6"/>
  <c r="CC37" i="6"/>
  <c r="CD37" i="6" s="1"/>
  <c r="CE37" i="6"/>
  <c r="BZ38" i="6"/>
  <c r="CA38" i="6"/>
  <c r="CB38" i="6"/>
  <c r="CC38" i="6"/>
  <c r="CD38" i="6"/>
  <c r="CE38" i="6"/>
  <c r="BZ39" i="6"/>
  <c r="CA39" i="6"/>
  <c r="CB39" i="6"/>
  <c r="CC39" i="6"/>
  <c r="CD39" i="6" s="1"/>
  <c r="CE39" i="6"/>
  <c r="BZ40" i="6"/>
  <c r="CA40" i="6"/>
  <c r="CB40" i="6"/>
  <c r="CC40" i="6"/>
  <c r="CD40" i="6"/>
  <c r="CE40" i="6"/>
  <c r="BZ41" i="6"/>
  <c r="CA41" i="6"/>
  <c r="CB41" i="6"/>
  <c r="CC41" i="6"/>
  <c r="CD41" i="6" s="1"/>
  <c r="CE41" i="6"/>
  <c r="BZ42" i="6"/>
  <c r="CA42" i="6"/>
  <c r="CB42" i="6"/>
  <c r="CC42" i="6"/>
  <c r="CD42" i="6"/>
  <c r="CE42" i="6"/>
  <c r="BZ43" i="6"/>
  <c r="CA43" i="6"/>
  <c r="CB43" i="6"/>
  <c r="CC43" i="6"/>
  <c r="CD43" i="6" s="1"/>
  <c r="CE43" i="6"/>
  <c r="BZ47" i="6"/>
  <c r="CA47" i="6"/>
  <c r="CB47" i="6"/>
  <c r="CC47" i="6"/>
  <c r="CD47" i="6"/>
  <c r="CE47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BA59" i="6"/>
  <c r="BM59" i="6"/>
  <c r="BO59" i="6"/>
  <c r="BP59" i="6"/>
  <c r="BQ59" i="6"/>
  <c r="BR59" i="6"/>
  <c r="BS59" i="6"/>
  <c r="BT59" i="6"/>
  <c r="BU59" i="6"/>
  <c r="BV59" i="6"/>
  <c r="BW59" i="6"/>
  <c r="BX59" i="6"/>
  <c r="E63" i="6"/>
  <c r="CB63" i="6" s="1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CE63" i="6" s="1"/>
  <c r="U63" i="6"/>
  <c r="V63" i="6"/>
  <c r="W63" i="6"/>
  <c r="X63" i="6"/>
  <c r="Y63" i="6"/>
  <c r="Z63" i="6"/>
  <c r="AA63" i="6"/>
  <c r="AB63" i="6"/>
  <c r="AC63" i="6"/>
  <c r="AD63" i="6"/>
  <c r="AE63" i="6"/>
  <c r="AF63" i="6"/>
  <c r="AF66" i="6" s="1"/>
  <c r="AG63" i="6"/>
  <c r="AH63" i="6"/>
  <c r="AI63" i="6"/>
  <c r="AJ63" i="6"/>
  <c r="AJ65" i="6" s="1"/>
  <c r="AJ66" i="6" s="1"/>
  <c r="AK63" i="6"/>
  <c r="AL63" i="6"/>
  <c r="AM63" i="6"/>
  <c r="AN63" i="6"/>
  <c r="AO63" i="6"/>
  <c r="AP63" i="6"/>
  <c r="AQ63" i="6"/>
  <c r="AR63" i="6"/>
  <c r="AS63" i="6"/>
  <c r="AT63" i="6"/>
  <c r="AU63" i="6"/>
  <c r="AV63" i="6"/>
  <c r="AV66" i="6" s="1"/>
  <c r="AW63" i="6"/>
  <c r="AX63" i="6"/>
  <c r="AY63" i="6"/>
  <c r="AZ63" i="6"/>
  <c r="AZ65" i="6" s="1"/>
  <c r="AZ66" i="6" s="1"/>
  <c r="BA63" i="6"/>
  <c r="BB63" i="6"/>
  <c r="BC63" i="6"/>
  <c r="BD63" i="6"/>
  <c r="BE63" i="6"/>
  <c r="BF63" i="6"/>
  <c r="BH63" i="6"/>
  <c r="BI63" i="6"/>
  <c r="BJ63" i="6"/>
  <c r="BK63" i="6"/>
  <c r="BL63" i="6"/>
  <c r="BM63" i="6"/>
  <c r="BM66" i="6" s="1"/>
  <c r="BN63" i="6"/>
  <c r="BO63" i="6"/>
  <c r="BP63" i="6"/>
  <c r="BQ63" i="6"/>
  <c r="BQ65" i="6" s="1"/>
  <c r="BQ66" i="6" s="1"/>
  <c r="BR63" i="6"/>
  <c r="BS63" i="6"/>
  <c r="BT63" i="6"/>
  <c r="BU63" i="6"/>
  <c r="BV63" i="6"/>
  <c r="BW63" i="6"/>
  <c r="BX63" i="6"/>
  <c r="BY63" i="6"/>
  <c r="BZ63" i="6"/>
  <c r="CA63" i="6"/>
  <c r="CC63" i="6"/>
  <c r="CD63" i="6"/>
  <c r="E64" i="6"/>
  <c r="F64" i="6"/>
  <c r="G64" i="6"/>
  <c r="G65" i="6" s="1"/>
  <c r="H64" i="6"/>
  <c r="I64" i="6"/>
  <c r="J64" i="6"/>
  <c r="K64" i="6"/>
  <c r="K65" i="6" s="1"/>
  <c r="L64" i="6"/>
  <c r="M64" i="6"/>
  <c r="N64" i="6"/>
  <c r="N65" i="6" s="1"/>
  <c r="O64" i="6"/>
  <c r="O65" i="6" s="1"/>
  <c r="P64" i="6"/>
  <c r="Q64" i="6"/>
  <c r="R64" i="6"/>
  <c r="S64" i="6"/>
  <c r="S65" i="6" s="1"/>
  <c r="T64" i="6"/>
  <c r="U64" i="6"/>
  <c r="V64" i="6"/>
  <c r="V66" i="6" s="1"/>
  <c r="W64" i="6"/>
  <c r="W65" i="6" s="1"/>
  <c r="X64" i="6"/>
  <c r="Y64" i="6"/>
  <c r="Z64" i="6"/>
  <c r="AA64" i="6"/>
  <c r="AA65" i="6" s="1"/>
  <c r="AB64" i="6"/>
  <c r="AD64" i="6"/>
  <c r="AD65" i="6" s="1"/>
  <c r="AD66" i="6" s="1"/>
  <c r="AE64" i="6"/>
  <c r="AE65" i="6" s="1"/>
  <c r="AF64" i="6"/>
  <c r="AF65" i="6" s="1"/>
  <c r="AG64" i="6"/>
  <c r="AH64" i="6"/>
  <c r="AI64" i="6"/>
  <c r="AI65" i="6" s="1"/>
  <c r="AJ64" i="6"/>
  <c r="AK64" i="6"/>
  <c r="AL64" i="6"/>
  <c r="AL66" i="6" s="1"/>
  <c r="AM64" i="6"/>
  <c r="AM65" i="6" s="1"/>
  <c r="AN64" i="6"/>
  <c r="AO64" i="6"/>
  <c r="AP64" i="6"/>
  <c r="AQ64" i="6"/>
  <c r="AQ65" i="6" s="1"/>
  <c r="AR64" i="6"/>
  <c r="AS64" i="6"/>
  <c r="AT64" i="6"/>
  <c r="AT65" i="6" s="1"/>
  <c r="AT66" i="6" s="1"/>
  <c r="AU64" i="6"/>
  <c r="AU65" i="6" s="1"/>
  <c r="AV64" i="6"/>
  <c r="AV65" i="6" s="1"/>
  <c r="AW64" i="6"/>
  <c r="AX64" i="6"/>
  <c r="AY64" i="6"/>
  <c r="AY65" i="6" s="1"/>
  <c r="AZ64" i="6"/>
  <c r="BA64" i="6"/>
  <c r="BB64" i="6"/>
  <c r="BB66" i="6" s="1"/>
  <c r="BC64" i="6"/>
  <c r="BC65" i="6" s="1"/>
  <c r="BD64" i="6"/>
  <c r="BE64" i="6"/>
  <c r="BF64" i="6"/>
  <c r="BH64" i="6"/>
  <c r="BH65" i="6" s="1"/>
  <c r="BI64" i="6"/>
  <c r="BJ64" i="6"/>
  <c r="BK64" i="6"/>
  <c r="BK65" i="6" s="1"/>
  <c r="BK66" i="6" s="1"/>
  <c r="BL64" i="6"/>
  <c r="BL65" i="6" s="1"/>
  <c r="BM64" i="6"/>
  <c r="BM65" i="6" s="1"/>
  <c r="BN64" i="6"/>
  <c r="BO64" i="6"/>
  <c r="BP64" i="6"/>
  <c r="BP65" i="6" s="1"/>
  <c r="BQ64" i="6"/>
  <c r="BR64" i="6"/>
  <c r="BS64" i="6"/>
  <c r="BS66" i="6" s="1"/>
  <c r="BT64" i="6"/>
  <c r="BT65" i="6" s="1"/>
  <c r="BU64" i="6"/>
  <c r="BU66" i="6" s="1"/>
  <c r="BV64" i="6"/>
  <c r="BW64" i="6"/>
  <c r="BX64" i="6"/>
  <c r="BX65" i="6" s="1"/>
  <c r="BY64" i="6"/>
  <c r="BZ64" i="6"/>
  <c r="CA64" i="6"/>
  <c r="CB64" i="6"/>
  <c r="CC64" i="6"/>
  <c r="CD64" i="6" s="1"/>
  <c r="E65" i="6"/>
  <c r="CB65" i="6" s="1"/>
  <c r="F65" i="6"/>
  <c r="F66" i="6" s="1"/>
  <c r="H65" i="6"/>
  <c r="H66" i="6" s="1"/>
  <c r="I65" i="6"/>
  <c r="J65" i="6"/>
  <c r="L65" i="6"/>
  <c r="L66" i="6" s="1"/>
  <c r="M65" i="6"/>
  <c r="P65" i="6"/>
  <c r="P66" i="6" s="1"/>
  <c r="Q65" i="6"/>
  <c r="R65" i="6"/>
  <c r="R66" i="6" s="1"/>
  <c r="T65" i="6"/>
  <c r="U65" i="6"/>
  <c r="V65" i="6"/>
  <c r="X65" i="6"/>
  <c r="X66" i="6" s="1"/>
  <c r="Y65" i="6"/>
  <c r="Z65" i="6"/>
  <c r="AB65" i="6"/>
  <c r="AB66" i="6" s="1"/>
  <c r="AG65" i="6"/>
  <c r="AH65" i="6"/>
  <c r="AH66" i="6" s="1"/>
  <c r="AK65" i="6"/>
  <c r="AL65" i="6"/>
  <c r="AN65" i="6"/>
  <c r="AN66" i="6" s="1"/>
  <c r="AO65" i="6"/>
  <c r="AP65" i="6"/>
  <c r="AS65" i="6"/>
  <c r="AW65" i="6"/>
  <c r="AX65" i="6"/>
  <c r="AX66" i="6" s="1"/>
  <c r="BA65" i="6"/>
  <c r="BB65" i="6"/>
  <c r="BD65" i="6"/>
  <c r="BD66" i="6" s="1"/>
  <c r="BE65" i="6"/>
  <c r="BF65" i="6"/>
  <c r="BJ65" i="6"/>
  <c r="BN65" i="6"/>
  <c r="BO65" i="6"/>
  <c r="BO66" i="6" s="1"/>
  <c r="BR65" i="6"/>
  <c r="BS65" i="6"/>
  <c r="BU65" i="6"/>
  <c r="BV65" i="6"/>
  <c r="BW65" i="6"/>
  <c r="BZ65" i="6"/>
  <c r="CD65" i="6" s="1"/>
  <c r="CC65" i="6"/>
  <c r="G66" i="6"/>
  <c r="J66" i="6"/>
  <c r="O66" i="6"/>
  <c r="S66" i="6"/>
  <c r="T66" i="6"/>
  <c r="Z66" i="6"/>
  <c r="AE66" i="6"/>
  <c r="AI66" i="6"/>
  <c r="AM66" i="6"/>
  <c r="AP66" i="6"/>
  <c r="AU66" i="6"/>
  <c r="AY66" i="6"/>
  <c r="BC66" i="6"/>
  <c r="BF66" i="6"/>
  <c r="BL66" i="6"/>
  <c r="BP66" i="6"/>
  <c r="BW66" i="6"/>
  <c r="M2" i="5"/>
  <c r="N2" i="5"/>
  <c r="O2" i="5"/>
  <c r="P2" i="5"/>
  <c r="Q2" i="5"/>
  <c r="R2" i="5"/>
  <c r="M6" i="5"/>
  <c r="N6" i="5"/>
  <c r="O6" i="5"/>
  <c r="P6" i="5"/>
  <c r="Q6" i="5"/>
  <c r="R6" i="5"/>
  <c r="M7" i="5"/>
  <c r="N7" i="5"/>
  <c r="O7" i="5"/>
  <c r="P7" i="5"/>
  <c r="Q7" i="5"/>
  <c r="R7" i="5"/>
  <c r="M8" i="5"/>
  <c r="N8" i="5"/>
  <c r="O8" i="5"/>
  <c r="P8" i="5"/>
  <c r="Q8" i="5"/>
  <c r="R8" i="5"/>
  <c r="M9" i="5"/>
  <c r="N9" i="5"/>
  <c r="O9" i="5"/>
  <c r="P9" i="5"/>
  <c r="Q9" i="5"/>
  <c r="R9" i="5"/>
  <c r="M10" i="5"/>
  <c r="N10" i="5"/>
  <c r="O10" i="5"/>
  <c r="P10" i="5"/>
  <c r="Q10" i="5"/>
  <c r="R10" i="5"/>
  <c r="M11" i="5"/>
  <c r="N11" i="5"/>
  <c r="O11" i="5"/>
  <c r="P11" i="5"/>
  <c r="Q11" i="5"/>
  <c r="R11" i="5"/>
  <c r="M12" i="5"/>
  <c r="N12" i="5"/>
  <c r="O12" i="5"/>
  <c r="P12" i="5"/>
  <c r="Q12" i="5"/>
  <c r="R12" i="5"/>
  <c r="M13" i="5"/>
  <c r="N13" i="5"/>
  <c r="O13" i="5"/>
  <c r="P13" i="5"/>
  <c r="Q13" i="5"/>
  <c r="R13" i="5"/>
  <c r="M14" i="5"/>
  <c r="N14" i="5"/>
  <c r="O14" i="5"/>
  <c r="P14" i="5"/>
  <c r="Q14" i="5"/>
  <c r="R14" i="5"/>
  <c r="E15" i="5"/>
  <c r="F15" i="5"/>
  <c r="O15" i="5" s="1"/>
  <c r="G15" i="5"/>
  <c r="P15" i="5" s="1"/>
  <c r="H15" i="5"/>
  <c r="I15" i="5"/>
  <c r="J15" i="5"/>
  <c r="K15" i="5"/>
  <c r="N15" i="5"/>
  <c r="R15" i="5"/>
  <c r="M19" i="5"/>
  <c r="N19" i="5"/>
  <c r="O19" i="5"/>
  <c r="P19" i="5"/>
  <c r="Q19" i="5"/>
  <c r="R19" i="5"/>
  <c r="M20" i="5"/>
  <c r="N20" i="5"/>
  <c r="O20" i="5"/>
  <c r="P20" i="5"/>
  <c r="Q20" i="5" s="1"/>
  <c r="R20" i="5"/>
  <c r="M21" i="5"/>
  <c r="N21" i="5"/>
  <c r="O21" i="5"/>
  <c r="P21" i="5"/>
  <c r="Q21" i="5"/>
  <c r="R21" i="5"/>
  <c r="M22" i="5"/>
  <c r="N22" i="5"/>
  <c r="O22" i="5"/>
  <c r="P22" i="5"/>
  <c r="Q22" i="5" s="1"/>
  <c r="R22" i="5"/>
  <c r="M23" i="5"/>
  <c r="N23" i="5"/>
  <c r="O23" i="5"/>
  <c r="P23" i="5"/>
  <c r="Q23" i="5"/>
  <c r="R23" i="5"/>
  <c r="M24" i="5"/>
  <c r="N24" i="5"/>
  <c r="O24" i="5"/>
  <c r="P24" i="5"/>
  <c r="Q24" i="5" s="1"/>
  <c r="R24" i="5"/>
  <c r="M25" i="5"/>
  <c r="N25" i="5"/>
  <c r="O25" i="5"/>
  <c r="P25" i="5"/>
  <c r="Q25" i="5" s="1"/>
  <c r="R25" i="5"/>
  <c r="M26" i="5"/>
  <c r="N26" i="5"/>
  <c r="O26" i="5"/>
  <c r="P26" i="5"/>
  <c r="Q26" i="5" s="1"/>
  <c r="R26" i="5"/>
  <c r="M27" i="5"/>
  <c r="N27" i="5"/>
  <c r="O27" i="5"/>
  <c r="P27" i="5"/>
  <c r="Q27" i="5"/>
  <c r="R27" i="5"/>
  <c r="M28" i="5"/>
  <c r="N28" i="5"/>
  <c r="O28" i="5"/>
  <c r="P28" i="5"/>
  <c r="Q28" i="5" s="1"/>
  <c r="R28" i="5"/>
  <c r="M29" i="5"/>
  <c r="N29" i="5"/>
  <c r="O29" i="5"/>
  <c r="P29" i="5"/>
  <c r="Q29" i="5"/>
  <c r="R29" i="5"/>
  <c r="M30" i="5"/>
  <c r="N30" i="5"/>
  <c r="O30" i="5"/>
  <c r="P30" i="5"/>
  <c r="Q30" i="5" s="1"/>
  <c r="R30" i="5"/>
  <c r="M34" i="5"/>
  <c r="N34" i="5"/>
  <c r="O34" i="5"/>
  <c r="P34" i="5"/>
  <c r="Q34" i="5"/>
  <c r="R34" i="5"/>
  <c r="M35" i="5"/>
  <c r="N35" i="5"/>
  <c r="O35" i="5"/>
  <c r="P35" i="5"/>
  <c r="Q35" i="5" s="1"/>
  <c r="R35" i="5"/>
  <c r="M36" i="5"/>
  <c r="N36" i="5"/>
  <c r="O36" i="5"/>
  <c r="P36" i="5"/>
  <c r="Q36" i="5" s="1"/>
  <c r="R36" i="5"/>
  <c r="M37" i="5"/>
  <c r="N37" i="5"/>
  <c r="O37" i="5"/>
  <c r="P37" i="5"/>
  <c r="Q37" i="5" s="1"/>
  <c r="R37" i="5"/>
  <c r="M38" i="5"/>
  <c r="N38" i="5"/>
  <c r="O38" i="5"/>
  <c r="P38" i="5"/>
  <c r="Q38" i="5"/>
  <c r="R38" i="5"/>
  <c r="M39" i="5"/>
  <c r="N39" i="5"/>
  <c r="O39" i="5"/>
  <c r="P39" i="5"/>
  <c r="Q39" i="5" s="1"/>
  <c r="R39" i="5"/>
  <c r="M40" i="5"/>
  <c r="N40" i="5"/>
  <c r="O40" i="5"/>
  <c r="P40" i="5"/>
  <c r="Q40" i="5"/>
  <c r="R40" i="5"/>
  <c r="M41" i="5"/>
  <c r="N41" i="5"/>
  <c r="O41" i="5"/>
  <c r="P41" i="5"/>
  <c r="Q41" i="5" s="1"/>
  <c r="R41" i="5"/>
  <c r="M42" i="5"/>
  <c r="N42" i="5"/>
  <c r="O42" i="5"/>
  <c r="P42" i="5"/>
  <c r="Q42" i="5"/>
  <c r="R42" i="5"/>
  <c r="M43" i="5"/>
  <c r="N43" i="5"/>
  <c r="O43" i="5"/>
  <c r="P43" i="5"/>
  <c r="Q43" i="5" s="1"/>
  <c r="R43" i="5"/>
  <c r="M47" i="5"/>
  <c r="N47" i="5"/>
  <c r="O47" i="5"/>
  <c r="P47" i="5"/>
  <c r="Q47" i="5" s="1"/>
  <c r="R47" i="5"/>
  <c r="M48" i="5"/>
  <c r="N48" i="5"/>
  <c r="O48" i="5"/>
  <c r="P48" i="5"/>
  <c r="Q48" i="5" s="1"/>
  <c r="R48" i="5"/>
  <c r="M49" i="5"/>
  <c r="N49" i="5"/>
  <c r="O49" i="5"/>
  <c r="P49" i="5"/>
  <c r="Q49" i="5"/>
  <c r="R49" i="5"/>
  <c r="M50" i="5"/>
  <c r="N50" i="5"/>
  <c r="O50" i="5"/>
  <c r="P50" i="5"/>
  <c r="Q50" i="5" s="1"/>
  <c r="R50" i="5"/>
  <c r="M54" i="5"/>
  <c r="N54" i="5"/>
  <c r="O54" i="5"/>
  <c r="P54" i="5"/>
  <c r="Q54" i="5"/>
  <c r="R54" i="5"/>
  <c r="M55" i="5"/>
  <c r="N55" i="5"/>
  <c r="O55" i="5"/>
  <c r="P55" i="5"/>
  <c r="Q55" i="5" s="1"/>
  <c r="R55" i="5"/>
  <c r="M56" i="5"/>
  <c r="N56" i="5"/>
  <c r="O56" i="5"/>
  <c r="P56" i="5"/>
  <c r="Q56" i="5"/>
  <c r="R56" i="5"/>
  <c r="M57" i="5"/>
  <c r="N57" i="5"/>
  <c r="O57" i="5"/>
  <c r="P57" i="5"/>
  <c r="Q57" i="5" s="1"/>
  <c r="R57" i="5"/>
  <c r="M58" i="5"/>
  <c r="N58" i="5"/>
  <c r="O58" i="5"/>
  <c r="P58" i="5"/>
  <c r="Q58" i="5" s="1"/>
  <c r="R58" i="5"/>
  <c r="E59" i="5"/>
  <c r="F59" i="5"/>
  <c r="M59" i="5" s="1"/>
  <c r="G59" i="5"/>
  <c r="H59" i="5"/>
  <c r="I59" i="5"/>
  <c r="J59" i="5"/>
  <c r="K59" i="5"/>
  <c r="P59" i="5"/>
  <c r="E63" i="5"/>
  <c r="F63" i="5"/>
  <c r="F65" i="5" s="1"/>
  <c r="G63" i="5"/>
  <c r="G65" i="5" s="1"/>
  <c r="G66" i="5" s="1"/>
  <c r="H63" i="5"/>
  <c r="I63" i="5"/>
  <c r="J63" i="5"/>
  <c r="J65" i="5" s="1"/>
  <c r="K63" i="5"/>
  <c r="K65" i="5" s="1"/>
  <c r="R63" i="5"/>
  <c r="E64" i="5"/>
  <c r="F64" i="5"/>
  <c r="N64" i="5" s="1"/>
  <c r="G64" i="5"/>
  <c r="H64" i="5"/>
  <c r="I64" i="5"/>
  <c r="J64" i="5"/>
  <c r="K64" i="5"/>
  <c r="M64" i="5"/>
  <c r="R64" i="5"/>
  <c r="I65" i="5"/>
  <c r="F66" i="5"/>
  <c r="BZ2" i="4"/>
  <c r="CA2" i="4"/>
  <c r="CB2" i="4"/>
  <c r="CC2" i="4"/>
  <c r="CD2" i="4"/>
  <c r="CE2" i="4"/>
  <c r="BZ6" i="4"/>
  <c r="CA6" i="4"/>
  <c r="CB6" i="4"/>
  <c r="CC6" i="4"/>
  <c r="CD6" i="4" s="1"/>
  <c r="CE6" i="4"/>
  <c r="BZ7" i="4"/>
  <c r="CA7" i="4"/>
  <c r="CB7" i="4"/>
  <c r="CC7" i="4"/>
  <c r="CD7" i="4"/>
  <c r="CE7" i="4"/>
  <c r="BZ8" i="4"/>
  <c r="CA8" i="4"/>
  <c r="CB8" i="4"/>
  <c r="CC8" i="4"/>
  <c r="CD8" i="4" s="1"/>
  <c r="CE8" i="4"/>
  <c r="BZ9" i="4"/>
  <c r="CA9" i="4"/>
  <c r="CB9" i="4"/>
  <c r="CC9" i="4"/>
  <c r="CD9" i="4"/>
  <c r="CE9" i="4"/>
  <c r="BZ10" i="4"/>
  <c r="CA10" i="4"/>
  <c r="CB10" i="4"/>
  <c r="CC10" i="4"/>
  <c r="CD10" i="4" s="1"/>
  <c r="CE10" i="4"/>
  <c r="BZ11" i="4"/>
  <c r="CA11" i="4"/>
  <c r="CB11" i="4"/>
  <c r="CC11" i="4"/>
  <c r="CD11" i="4" s="1"/>
  <c r="CE11" i="4"/>
  <c r="BZ12" i="4"/>
  <c r="CA12" i="4"/>
  <c r="CB12" i="4"/>
  <c r="CC12" i="4"/>
  <c r="CD12" i="4" s="1"/>
  <c r="CE12" i="4"/>
  <c r="BZ13" i="4"/>
  <c r="CA13" i="4"/>
  <c r="CB13" i="4"/>
  <c r="CC13" i="4"/>
  <c r="CD13" i="4"/>
  <c r="CE13" i="4"/>
  <c r="BZ14" i="4"/>
  <c r="CA14" i="4"/>
  <c r="CB14" i="4"/>
  <c r="CC14" i="4"/>
  <c r="CD14" i="4" s="1"/>
  <c r="CE14" i="4"/>
  <c r="E15" i="4"/>
  <c r="F15" i="4"/>
  <c r="BZ15" i="4" s="1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A15" i="4" s="1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CB15" i="4"/>
  <c r="BZ19" i="4"/>
  <c r="CA19" i="4"/>
  <c r="CB19" i="4"/>
  <c r="CC19" i="4"/>
  <c r="CD19" i="4"/>
  <c r="CE19" i="4"/>
  <c r="BZ20" i="4"/>
  <c r="CA20" i="4"/>
  <c r="CB20" i="4"/>
  <c r="CC20" i="4"/>
  <c r="CD20" i="4"/>
  <c r="CE20" i="4"/>
  <c r="BZ21" i="4"/>
  <c r="CA21" i="4"/>
  <c r="CB21" i="4"/>
  <c r="CC21" i="4"/>
  <c r="CD21" i="4"/>
  <c r="CE21" i="4"/>
  <c r="AC22" i="4"/>
  <c r="CB22" i="4" s="1"/>
  <c r="BZ22" i="4"/>
  <c r="CA22" i="4"/>
  <c r="CC22" i="4"/>
  <c r="CD22" i="4" s="1"/>
  <c r="CE22" i="4"/>
  <c r="AC23" i="4"/>
  <c r="BZ23" i="4"/>
  <c r="CA23" i="4"/>
  <c r="CB23" i="4"/>
  <c r="CC23" i="4"/>
  <c r="CD23" i="4"/>
  <c r="CE23" i="4"/>
  <c r="BZ24" i="4"/>
  <c r="CA24" i="4"/>
  <c r="CB24" i="4"/>
  <c r="CC24" i="4"/>
  <c r="CD24" i="4"/>
  <c r="CE24" i="4"/>
  <c r="BZ25" i="4"/>
  <c r="CA25" i="4"/>
  <c r="CB25" i="4"/>
  <c r="CC25" i="4"/>
  <c r="CD25" i="4"/>
  <c r="CE25" i="4"/>
  <c r="BZ26" i="4"/>
  <c r="CA26" i="4"/>
  <c r="CB26" i="4"/>
  <c r="CC26" i="4"/>
  <c r="CD26" i="4"/>
  <c r="CE26" i="4"/>
  <c r="BZ27" i="4"/>
  <c r="CA27" i="4"/>
  <c r="CB27" i="4"/>
  <c r="CC27" i="4"/>
  <c r="CD27" i="4"/>
  <c r="CE27" i="4"/>
  <c r="BZ28" i="4"/>
  <c r="CA28" i="4"/>
  <c r="CB28" i="4"/>
  <c r="CC28" i="4"/>
  <c r="CD28" i="4"/>
  <c r="CE28" i="4"/>
  <c r="BZ29" i="4"/>
  <c r="CA29" i="4"/>
  <c r="CB29" i="4"/>
  <c r="CC29" i="4"/>
  <c r="CD29" i="4"/>
  <c r="CE29" i="4"/>
  <c r="BZ30" i="4"/>
  <c r="CA30" i="4"/>
  <c r="CB30" i="4"/>
  <c r="CC30" i="4"/>
  <c r="CD30" i="4"/>
  <c r="CE30" i="4"/>
  <c r="BZ34" i="4"/>
  <c r="CA34" i="4"/>
  <c r="CB34" i="4"/>
  <c r="CC34" i="4"/>
  <c r="CD34" i="4"/>
  <c r="CE34" i="4"/>
  <c r="BZ35" i="4"/>
  <c r="CA35" i="4"/>
  <c r="CB35" i="4"/>
  <c r="CC35" i="4"/>
  <c r="CD35" i="4"/>
  <c r="CE35" i="4"/>
  <c r="BZ36" i="4"/>
  <c r="CA36" i="4"/>
  <c r="CB36" i="4"/>
  <c r="CC36" i="4"/>
  <c r="CD36" i="4"/>
  <c r="CE36" i="4"/>
  <c r="BZ37" i="4"/>
  <c r="CA37" i="4"/>
  <c r="CB37" i="4"/>
  <c r="CC37" i="4"/>
  <c r="CD37" i="4"/>
  <c r="CE37" i="4"/>
  <c r="BZ38" i="4"/>
  <c r="CA38" i="4"/>
  <c r="CB38" i="4"/>
  <c r="CC38" i="4"/>
  <c r="CD38" i="4"/>
  <c r="CE38" i="4"/>
  <c r="BZ39" i="4"/>
  <c r="CA39" i="4"/>
  <c r="CB39" i="4"/>
  <c r="CC39" i="4"/>
  <c r="CD39" i="4"/>
  <c r="CE39" i="4"/>
  <c r="BZ40" i="4"/>
  <c r="CA40" i="4"/>
  <c r="CB40" i="4"/>
  <c r="CC40" i="4"/>
  <c r="CD40" i="4"/>
  <c r="CE40" i="4"/>
  <c r="BZ41" i="4"/>
  <c r="CA41" i="4"/>
  <c r="CB41" i="4"/>
  <c r="CC41" i="4"/>
  <c r="CD41" i="4"/>
  <c r="CE41" i="4"/>
  <c r="BZ42" i="4"/>
  <c r="CA42" i="4"/>
  <c r="CB42" i="4"/>
  <c r="CC42" i="4"/>
  <c r="CD42" i="4"/>
  <c r="CE42" i="4"/>
  <c r="BZ43" i="4"/>
  <c r="CA43" i="4"/>
  <c r="CB43" i="4"/>
  <c r="CC43" i="4"/>
  <c r="CD43" i="4"/>
  <c r="CE43" i="4"/>
  <c r="BZ47" i="4"/>
  <c r="CA47" i="4"/>
  <c r="CB47" i="4"/>
  <c r="CC47" i="4"/>
  <c r="CD47" i="4"/>
  <c r="CE47" i="4"/>
  <c r="BZ48" i="4"/>
  <c r="CA48" i="4"/>
  <c r="CB48" i="4"/>
  <c r="CC48" i="4"/>
  <c r="CD48" i="4"/>
  <c r="CE48" i="4"/>
  <c r="BZ49" i="4"/>
  <c r="CA49" i="4"/>
  <c r="CB49" i="4"/>
  <c r="CC49" i="4"/>
  <c r="CD49" i="4"/>
  <c r="CE49" i="4"/>
  <c r="BZ50" i="4"/>
  <c r="CA50" i="4"/>
  <c r="CB50" i="4"/>
  <c r="CC50" i="4"/>
  <c r="CD50" i="4"/>
  <c r="CE50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BM59" i="4"/>
  <c r="BO59" i="4"/>
  <c r="BP59" i="4"/>
  <c r="BQ59" i="4"/>
  <c r="BR59" i="4"/>
  <c r="BS59" i="4"/>
  <c r="BT59" i="4"/>
  <c r="BU59" i="4"/>
  <c r="BV59" i="4"/>
  <c r="BW59" i="4"/>
  <c r="BX59" i="4"/>
  <c r="E63" i="4"/>
  <c r="F63" i="4"/>
  <c r="G63" i="4"/>
  <c r="H63" i="4"/>
  <c r="H65" i="4" s="1"/>
  <c r="I63" i="4"/>
  <c r="J63" i="4"/>
  <c r="K63" i="4"/>
  <c r="L63" i="4"/>
  <c r="L65" i="4" s="1"/>
  <c r="M63" i="4"/>
  <c r="N63" i="4"/>
  <c r="N66" i="4" s="1"/>
  <c r="O63" i="4"/>
  <c r="P63" i="4"/>
  <c r="P65" i="4" s="1"/>
  <c r="Q63" i="4"/>
  <c r="R63" i="4"/>
  <c r="S63" i="4"/>
  <c r="T63" i="4"/>
  <c r="U63" i="4"/>
  <c r="V63" i="4"/>
  <c r="V65" i="4" s="1"/>
  <c r="V66" i="4" s="1"/>
  <c r="W63" i="4"/>
  <c r="X63" i="4"/>
  <c r="X65" i="4" s="1"/>
  <c r="Y63" i="4"/>
  <c r="Z63" i="4"/>
  <c r="AA63" i="4"/>
  <c r="AB63" i="4"/>
  <c r="AB65" i="4" s="1"/>
  <c r="AC63" i="4"/>
  <c r="AD63" i="4"/>
  <c r="AD66" i="4" s="1"/>
  <c r="AE63" i="4"/>
  <c r="AF63" i="4"/>
  <c r="AF65" i="4" s="1"/>
  <c r="AG63" i="4"/>
  <c r="AH63" i="4"/>
  <c r="AI63" i="4"/>
  <c r="AJ63" i="4"/>
  <c r="AK63" i="4"/>
  <c r="AL63" i="4"/>
  <c r="AL65" i="4" s="1"/>
  <c r="AL66" i="4" s="1"/>
  <c r="AM63" i="4"/>
  <c r="AN63" i="4"/>
  <c r="AN65" i="4" s="1"/>
  <c r="AO63" i="4"/>
  <c r="AP63" i="4"/>
  <c r="AQ63" i="4"/>
  <c r="AR63" i="4"/>
  <c r="AR65" i="4" s="1"/>
  <c r="AS63" i="4"/>
  <c r="AT63" i="4"/>
  <c r="AT66" i="4" s="1"/>
  <c r="AU63" i="4"/>
  <c r="AV63" i="4"/>
  <c r="AV65" i="4" s="1"/>
  <c r="AW63" i="4"/>
  <c r="AX63" i="4"/>
  <c r="AY63" i="4"/>
  <c r="AZ63" i="4"/>
  <c r="BA63" i="4"/>
  <c r="BB63" i="4"/>
  <c r="BB65" i="4" s="1"/>
  <c r="BB66" i="4" s="1"/>
  <c r="BC63" i="4"/>
  <c r="BD63" i="4"/>
  <c r="BD65" i="4" s="1"/>
  <c r="BE63" i="4"/>
  <c r="BF63" i="4"/>
  <c r="BH63" i="4"/>
  <c r="BI63" i="4"/>
  <c r="BJ63" i="4"/>
  <c r="BK63" i="4"/>
  <c r="BL63" i="4"/>
  <c r="BM63" i="4"/>
  <c r="BM65" i="4" s="1"/>
  <c r="BN63" i="4"/>
  <c r="BO63" i="4"/>
  <c r="BO66" i="4" s="1"/>
  <c r="BP63" i="4"/>
  <c r="BQ63" i="4"/>
  <c r="BQ66" i="4" s="1"/>
  <c r="BR63" i="4"/>
  <c r="BS63" i="4"/>
  <c r="BS65" i="4" s="1"/>
  <c r="BT63" i="4"/>
  <c r="BU63" i="4"/>
  <c r="BU65" i="4" s="1"/>
  <c r="BV63" i="4"/>
  <c r="BW63" i="4"/>
  <c r="BW66" i="4" s="1"/>
  <c r="BX63" i="4"/>
  <c r="BZ63" i="4"/>
  <c r="CA63" i="4"/>
  <c r="CB63" i="4"/>
  <c r="CE63" i="4"/>
  <c r="E64" i="4"/>
  <c r="CB64" i="4" s="1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A65" i="4" s="1"/>
  <c r="AA66" i="4" s="1"/>
  <c r="AB64" i="4"/>
  <c r="AC64" i="4"/>
  <c r="AD64" i="4"/>
  <c r="AE64" i="4"/>
  <c r="AF64" i="4"/>
  <c r="AG64" i="4"/>
  <c r="AH64" i="4"/>
  <c r="AI64" i="4"/>
  <c r="AI66" i="4" s="1"/>
  <c r="AJ64" i="4"/>
  <c r="AK64" i="4"/>
  <c r="AL64" i="4"/>
  <c r="AM64" i="4"/>
  <c r="AN64" i="4"/>
  <c r="AO64" i="4"/>
  <c r="AP64" i="4"/>
  <c r="AQ64" i="4"/>
  <c r="AQ65" i="4" s="1"/>
  <c r="AQ66" i="4" s="1"/>
  <c r="AR64" i="4"/>
  <c r="AS64" i="4"/>
  <c r="AT64" i="4"/>
  <c r="AU64" i="4"/>
  <c r="AV64" i="4"/>
  <c r="AW64" i="4"/>
  <c r="AX64" i="4"/>
  <c r="AY64" i="4"/>
  <c r="AY66" i="4" s="1"/>
  <c r="AZ64" i="4"/>
  <c r="BA64" i="4"/>
  <c r="BB64" i="4"/>
  <c r="BC64" i="4"/>
  <c r="BD64" i="4"/>
  <c r="BE64" i="4"/>
  <c r="BF64" i="4"/>
  <c r="BH64" i="4"/>
  <c r="BH65" i="4" s="1"/>
  <c r="BH66" i="4" s="1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X65" i="4" s="1"/>
  <c r="BX66" i="4" s="1"/>
  <c r="BZ64" i="4"/>
  <c r="CA64" i="4"/>
  <c r="CC64" i="4"/>
  <c r="CD64" i="4" s="1"/>
  <c r="CE64" i="4"/>
  <c r="F65" i="4"/>
  <c r="G65" i="4"/>
  <c r="J65" i="4"/>
  <c r="J66" i="4" s="1"/>
  <c r="K65" i="4"/>
  <c r="N65" i="4"/>
  <c r="O65" i="4"/>
  <c r="O66" i="4" s="1"/>
  <c r="R65" i="4"/>
  <c r="S65" i="4"/>
  <c r="S66" i="4" s="1"/>
  <c r="T65" i="4"/>
  <c r="W65" i="4"/>
  <c r="Z65" i="4"/>
  <c r="Z66" i="4" s="1"/>
  <c r="AD65" i="4"/>
  <c r="AE65" i="4"/>
  <c r="AE66" i="4" s="1"/>
  <c r="AH65" i="4"/>
  <c r="AI65" i="4"/>
  <c r="AJ65" i="4"/>
  <c r="AM65" i="4"/>
  <c r="AP65" i="4"/>
  <c r="AP66" i="4" s="1"/>
  <c r="AT65" i="4"/>
  <c r="AU65" i="4"/>
  <c r="AU66" i="4" s="1"/>
  <c r="AX65" i="4"/>
  <c r="AY65" i="4"/>
  <c r="AZ65" i="4"/>
  <c r="BC65" i="4"/>
  <c r="BF65" i="4"/>
  <c r="BF66" i="4" s="1"/>
  <c r="BL65" i="4"/>
  <c r="BL66" i="4" s="1"/>
  <c r="BO65" i="4"/>
  <c r="BP65" i="4"/>
  <c r="BQ65" i="4"/>
  <c r="BT65" i="4"/>
  <c r="BW65" i="4"/>
  <c r="F66" i="4"/>
  <c r="G66" i="4"/>
  <c r="K66" i="4"/>
  <c r="R66" i="4"/>
  <c r="W66" i="4"/>
  <c r="AH66" i="4"/>
  <c r="AM66" i="4"/>
  <c r="AX66" i="4"/>
  <c r="BC66" i="4"/>
  <c r="BP66" i="4"/>
  <c r="BT66" i="4"/>
  <c r="M2" i="3"/>
  <c r="N2" i="3"/>
  <c r="O2" i="3"/>
  <c r="P2" i="3"/>
  <c r="Q2" i="3"/>
  <c r="R2" i="3"/>
  <c r="M6" i="3"/>
  <c r="N6" i="3"/>
  <c r="O6" i="3"/>
  <c r="P6" i="3"/>
  <c r="Q6" i="3"/>
  <c r="R6" i="3"/>
  <c r="M7" i="3"/>
  <c r="N7" i="3"/>
  <c r="O7" i="3"/>
  <c r="P7" i="3"/>
  <c r="Q7" i="3"/>
  <c r="R7" i="3"/>
  <c r="M8" i="3"/>
  <c r="N8" i="3"/>
  <c r="O8" i="3"/>
  <c r="P8" i="3"/>
  <c r="Q8" i="3"/>
  <c r="R8" i="3"/>
  <c r="M9" i="3"/>
  <c r="N9" i="3"/>
  <c r="O9" i="3"/>
  <c r="P9" i="3"/>
  <c r="Q9" i="3"/>
  <c r="R9" i="3"/>
  <c r="M10" i="3"/>
  <c r="N10" i="3"/>
  <c r="O10" i="3"/>
  <c r="P10" i="3"/>
  <c r="Q10" i="3"/>
  <c r="R10" i="3"/>
  <c r="M11" i="3"/>
  <c r="N11" i="3"/>
  <c r="O11" i="3"/>
  <c r="P11" i="3"/>
  <c r="Q11" i="3"/>
  <c r="R11" i="3"/>
  <c r="M12" i="3"/>
  <c r="N12" i="3"/>
  <c r="O12" i="3"/>
  <c r="P12" i="3"/>
  <c r="Q12" i="3"/>
  <c r="R12" i="3"/>
  <c r="M13" i="3"/>
  <c r="N13" i="3"/>
  <c r="O13" i="3"/>
  <c r="P13" i="3"/>
  <c r="Q13" i="3"/>
  <c r="R13" i="3"/>
  <c r="M14" i="3"/>
  <c r="N14" i="3"/>
  <c r="O14" i="3"/>
  <c r="P14" i="3"/>
  <c r="Q14" i="3"/>
  <c r="R14" i="3"/>
  <c r="E15" i="3"/>
  <c r="O15" i="3" s="1"/>
  <c r="F15" i="3"/>
  <c r="G15" i="3"/>
  <c r="H15" i="3"/>
  <c r="I15" i="3"/>
  <c r="J15" i="3"/>
  <c r="K15" i="3"/>
  <c r="N15" i="3"/>
  <c r="R15" i="3"/>
  <c r="M19" i="3"/>
  <c r="N19" i="3"/>
  <c r="O19" i="3"/>
  <c r="P19" i="3"/>
  <c r="Q19" i="3" s="1"/>
  <c r="R19" i="3"/>
  <c r="M20" i="3"/>
  <c r="N20" i="3"/>
  <c r="O20" i="3"/>
  <c r="P20" i="3"/>
  <c r="Q20" i="3" s="1"/>
  <c r="R20" i="3"/>
  <c r="M21" i="3"/>
  <c r="N21" i="3"/>
  <c r="O21" i="3"/>
  <c r="P21" i="3"/>
  <c r="Q21" i="3" s="1"/>
  <c r="R21" i="3"/>
  <c r="M22" i="3"/>
  <c r="N22" i="3"/>
  <c r="O22" i="3"/>
  <c r="P22" i="3"/>
  <c r="Q22" i="3" s="1"/>
  <c r="R22" i="3"/>
  <c r="M23" i="3"/>
  <c r="N23" i="3"/>
  <c r="O23" i="3"/>
  <c r="P23" i="3"/>
  <c r="Q23" i="3" s="1"/>
  <c r="R23" i="3"/>
  <c r="M24" i="3"/>
  <c r="N24" i="3"/>
  <c r="O24" i="3"/>
  <c r="P24" i="3"/>
  <c r="Q24" i="3" s="1"/>
  <c r="R24" i="3"/>
  <c r="M25" i="3"/>
  <c r="N25" i="3"/>
  <c r="O25" i="3"/>
  <c r="P25" i="3"/>
  <c r="Q25" i="3" s="1"/>
  <c r="R25" i="3"/>
  <c r="M26" i="3"/>
  <c r="N26" i="3"/>
  <c r="O26" i="3"/>
  <c r="P26" i="3"/>
  <c r="Q26" i="3" s="1"/>
  <c r="R26" i="3"/>
  <c r="M27" i="3"/>
  <c r="N27" i="3"/>
  <c r="O27" i="3"/>
  <c r="P27" i="3"/>
  <c r="Q27" i="3" s="1"/>
  <c r="R27" i="3"/>
  <c r="M28" i="3"/>
  <c r="N28" i="3"/>
  <c r="O28" i="3"/>
  <c r="P28" i="3"/>
  <c r="Q28" i="3" s="1"/>
  <c r="R28" i="3"/>
  <c r="M29" i="3"/>
  <c r="N29" i="3"/>
  <c r="O29" i="3"/>
  <c r="P29" i="3"/>
  <c r="Q29" i="3" s="1"/>
  <c r="R29" i="3"/>
  <c r="M30" i="3"/>
  <c r="N30" i="3"/>
  <c r="O30" i="3"/>
  <c r="P30" i="3"/>
  <c r="Q30" i="3" s="1"/>
  <c r="R30" i="3"/>
  <c r="M34" i="3"/>
  <c r="N34" i="3"/>
  <c r="O34" i="3"/>
  <c r="P34" i="3"/>
  <c r="Q34" i="3" s="1"/>
  <c r="R34" i="3"/>
  <c r="M35" i="3"/>
  <c r="N35" i="3"/>
  <c r="O35" i="3"/>
  <c r="P35" i="3"/>
  <c r="Q35" i="3" s="1"/>
  <c r="R35" i="3"/>
  <c r="M36" i="3"/>
  <c r="N36" i="3"/>
  <c r="O36" i="3"/>
  <c r="P36" i="3"/>
  <c r="Q36" i="3" s="1"/>
  <c r="R36" i="3"/>
  <c r="M37" i="3"/>
  <c r="N37" i="3"/>
  <c r="O37" i="3"/>
  <c r="P37" i="3"/>
  <c r="Q37" i="3" s="1"/>
  <c r="R37" i="3"/>
  <c r="M38" i="3"/>
  <c r="N38" i="3"/>
  <c r="O38" i="3"/>
  <c r="P38" i="3"/>
  <c r="Q38" i="3" s="1"/>
  <c r="R38" i="3"/>
  <c r="M39" i="3"/>
  <c r="N39" i="3"/>
  <c r="O39" i="3"/>
  <c r="P39" i="3"/>
  <c r="Q39" i="3" s="1"/>
  <c r="R39" i="3"/>
  <c r="M40" i="3"/>
  <c r="N40" i="3"/>
  <c r="O40" i="3"/>
  <c r="P40" i="3"/>
  <c r="Q40" i="3" s="1"/>
  <c r="R40" i="3"/>
  <c r="M41" i="3"/>
  <c r="N41" i="3"/>
  <c r="O41" i="3"/>
  <c r="P41" i="3"/>
  <c r="Q41" i="3" s="1"/>
  <c r="R41" i="3"/>
  <c r="M42" i="3"/>
  <c r="N42" i="3"/>
  <c r="O42" i="3"/>
  <c r="P42" i="3"/>
  <c r="Q42" i="3" s="1"/>
  <c r="R42" i="3"/>
  <c r="M43" i="3"/>
  <c r="N43" i="3"/>
  <c r="O43" i="3"/>
  <c r="P43" i="3"/>
  <c r="Q43" i="3" s="1"/>
  <c r="R43" i="3"/>
  <c r="M47" i="3"/>
  <c r="N47" i="3"/>
  <c r="O47" i="3"/>
  <c r="P47" i="3"/>
  <c r="Q47" i="3" s="1"/>
  <c r="R47" i="3"/>
  <c r="M48" i="3"/>
  <c r="N48" i="3"/>
  <c r="O48" i="3"/>
  <c r="P48" i="3"/>
  <c r="Q48" i="3" s="1"/>
  <c r="R48" i="3"/>
  <c r="M49" i="3"/>
  <c r="N49" i="3"/>
  <c r="O49" i="3"/>
  <c r="P49" i="3"/>
  <c r="Q49" i="3" s="1"/>
  <c r="R49" i="3"/>
  <c r="M50" i="3"/>
  <c r="N50" i="3"/>
  <c r="O50" i="3"/>
  <c r="P50" i="3"/>
  <c r="Q50" i="3" s="1"/>
  <c r="R50" i="3"/>
  <c r="M54" i="3"/>
  <c r="N54" i="3"/>
  <c r="O54" i="3"/>
  <c r="P54" i="3"/>
  <c r="Q54" i="3" s="1"/>
  <c r="R54" i="3"/>
  <c r="M55" i="3"/>
  <c r="N55" i="3"/>
  <c r="O55" i="3"/>
  <c r="P55" i="3"/>
  <c r="Q55" i="3" s="1"/>
  <c r="R55" i="3"/>
  <c r="M56" i="3"/>
  <c r="N56" i="3"/>
  <c r="O56" i="3"/>
  <c r="P56" i="3"/>
  <c r="Q56" i="3" s="1"/>
  <c r="R56" i="3"/>
  <c r="M57" i="3"/>
  <c r="N57" i="3"/>
  <c r="O57" i="3"/>
  <c r="P57" i="3"/>
  <c r="Q57" i="3" s="1"/>
  <c r="R57" i="3"/>
  <c r="M58" i="3"/>
  <c r="N58" i="3"/>
  <c r="O58" i="3"/>
  <c r="P58" i="3"/>
  <c r="Q58" i="3" s="1"/>
  <c r="R58" i="3"/>
  <c r="E59" i="3"/>
  <c r="P59" i="3" s="1"/>
  <c r="Q59" i="3" s="1"/>
  <c r="F59" i="3"/>
  <c r="M59" i="3" s="1"/>
  <c r="G59" i="3"/>
  <c r="H59" i="3"/>
  <c r="I59" i="3"/>
  <c r="J59" i="3"/>
  <c r="K59" i="3"/>
  <c r="O59" i="3"/>
  <c r="E63" i="3"/>
  <c r="O63" i="3" s="1"/>
  <c r="F63" i="3"/>
  <c r="G63" i="3"/>
  <c r="G66" i="3" s="1"/>
  <c r="H63" i="3"/>
  <c r="H65" i="3" s="1"/>
  <c r="I63" i="3"/>
  <c r="I65" i="3" s="1"/>
  <c r="J63" i="3"/>
  <c r="K63" i="3"/>
  <c r="K66" i="3" s="1"/>
  <c r="N63" i="3"/>
  <c r="R63" i="3"/>
  <c r="E64" i="3"/>
  <c r="F64" i="3"/>
  <c r="N64" i="3" s="1"/>
  <c r="G64" i="3"/>
  <c r="H64" i="3"/>
  <c r="O64" i="3" s="1"/>
  <c r="I64" i="3"/>
  <c r="J64" i="3"/>
  <c r="J65" i="3" s="1"/>
  <c r="J66" i="3" s="1"/>
  <c r="K64" i="3"/>
  <c r="M64" i="3"/>
  <c r="G65" i="3"/>
  <c r="K65" i="3"/>
  <c r="AC1" i="2"/>
  <c r="AC1" i="4" s="1"/>
  <c r="AC1" i="6" s="1"/>
  <c r="AC1" i="7" s="1"/>
  <c r="AC1" i="8" s="1"/>
  <c r="AC1" i="9" s="1"/>
  <c r="AW1" i="2"/>
  <c r="AW1" i="4" s="1"/>
  <c r="AW1" i="6" s="1"/>
  <c r="AW1" i="7" s="1"/>
  <c r="AW1" i="8" s="1"/>
  <c r="AW1" i="9" s="1"/>
  <c r="AX1" i="2"/>
  <c r="AX1" i="4" s="1"/>
  <c r="AX1" i="6" s="1"/>
  <c r="AX1" i="7" s="1"/>
  <c r="AX1" i="8" s="1"/>
  <c r="AX1" i="9" s="1"/>
  <c r="AY1" i="2"/>
  <c r="AY1" i="4" s="1"/>
  <c r="AY1" i="6" s="1"/>
  <c r="AY1" i="7" s="1"/>
  <c r="AY1" i="8" s="1"/>
  <c r="AY1" i="9" s="1"/>
  <c r="AZ1" i="2"/>
  <c r="AZ1" i="4" s="1"/>
  <c r="AZ1" i="6" s="1"/>
  <c r="AZ1" i="7" s="1"/>
  <c r="AZ1" i="8" s="1"/>
  <c r="AZ1" i="9" s="1"/>
  <c r="CB2" i="2"/>
  <c r="CC2" i="2"/>
  <c r="CD2" i="2"/>
  <c r="CE2" i="2"/>
  <c r="CF2" i="2" s="1"/>
  <c r="CG2" i="2"/>
  <c r="CB6" i="2"/>
  <c r="CC6" i="2"/>
  <c r="CD6" i="2"/>
  <c r="CE6" i="2"/>
  <c r="CF6" i="2" s="1"/>
  <c r="CG6" i="2"/>
  <c r="CB7" i="2"/>
  <c r="CC7" i="2"/>
  <c r="CD7" i="2"/>
  <c r="CE7" i="2"/>
  <c r="CF7" i="2" s="1"/>
  <c r="CG7" i="2"/>
  <c r="CB8" i="2"/>
  <c r="CC8" i="2"/>
  <c r="CD8" i="2"/>
  <c r="CE8" i="2"/>
  <c r="CF8" i="2" s="1"/>
  <c r="CG8" i="2"/>
  <c r="CB9" i="2"/>
  <c r="CC9" i="2"/>
  <c r="CD9" i="2"/>
  <c r="CE9" i="2"/>
  <c r="CF9" i="2" s="1"/>
  <c r="CG9" i="2"/>
  <c r="CB10" i="2"/>
  <c r="CC10" i="2"/>
  <c r="CD10" i="2"/>
  <c r="CE10" i="2"/>
  <c r="CF10" i="2" s="1"/>
  <c r="CG10" i="2"/>
  <c r="CB11" i="2"/>
  <c r="CC11" i="2"/>
  <c r="CD11" i="2"/>
  <c r="CE11" i="2"/>
  <c r="CF11" i="2" s="1"/>
  <c r="CG11" i="2"/>
  <c r="CB12" i="2"/>
  <c r="CC12" i="2"/>
  <c r="CD12" i="2"/>
  <c r="CE12" i="2"/>
  <c r="CF12" i="2" s="1"/>
  <c r="CG12" i="2"/>
  <c r="CB13" i="2"/>
  <c r="CC13" i="2"/>
  <c r="CD13" i="2"/>
  <c r="CE13" i="2"/>
  <c r="CF13" i="2" s="1"/>
  <c r="CG13" i="2"/>
  <c r="CB14" i="2"/>
  <c r="CC14" i="2"/>
  <c r="CD14" i="2"/>
  <c r="CE14" i="2"/>
  <c r="CF14" i="2" s="1"/>
  <c r="CG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B19" i="2"/>
  <c r="CC19" i="2"/>
  <c r="CD19" i="2"/>
  <c r="CE19" i="2"/>
  <c r="CF19" i="2"/>
  <c r="CG19" i="2"/>
  <c r="CB20" i="2"/>
  <c r="CC20" i="2"/>
  <c r="CD20" i="2"/>
  <c r="CE20" i="2"/>
  <c r="CF20" i="2"/>
  <c r="CG20" i="2"/>
  <c r="CB21" i="2"/>
  <c r="CC21" i="2"/>
  <c r="CD21" i="2"/>
  <c r="CE21" i="2"/>
  <c r="CF21" i="2"/>
  <c r="CG21" i="2"/>
  <c r="AC22" i="2"/>
  <c r="CD22" i="2" s="1"/>
  <c r="CC22" i="2"/>
  <c r="CE22" i="2"/>
  <c r="CG22" i="2"/>
  <c r="AC23" i="2"/>
  <c r="AC15" i="2" s="1"/>
  <c r="CD15" i="2" s="1"/>
  <c r="CB23" i="2"/>
  <c r="CC23" i="2"/>
  <c r="CD23" i="2"/>
  <c r="CE23" i="2"/>
  <c r="CF23" i="2"/>
  <c r="CG23" i="2"/>
  <c r="CB24" i="2"/>
  <c r="CC24" i="2"/>
  <c r="CD24" i="2"/>
  <c r="CE24" i="2"/>
  <c r="CF24" i="2"/>
  <c r="CG24" i="2"/>
  <c r="CB25" i="2"/>
  <c r="CC25" i="2"/>
  <c r="CD25" i="2"/>
  <c r="CE25" i="2"/>
  <c r="CF25" i="2"/>
  <c r="CG25" i="2"/>
  <c r="CB26" i="2"/>
  <c r="CC26" i="2"/>
  <c r="CD26" i="2"/>
  <c r="CE26" i="2"/>
  <c r="CF26" i="2"/>
  <c r="CG26" i="2"/>
  <c r="CB27" i="2"/>
  <c r="CC27" i="2"/>
  <c r="CD27" i="2"/>
  <c r="CE27" i="2"/>
  <c r="CF27" i="2"/>
  <c r="CG27" i="2"/>
  <c r="CB28" i="2"/>
  <c r="CC28" i="2"/>
  <c r="CD28" i="2"/>
  <c r="CE28" i="2"/>
  <c r="CF28" i="2"/>
  <c r="CG28" i="2"/>
  <c r="CB29" i="2"/>
  <c r="CC29" i="2"/>
  <c r="CD29" i="2"/>
  <c r="CE29" i="2"/>
  <c r="CF29" i="2"/>
  <c r="CG29" i="2"/>
  <c r="CB30" i="2"/>
  <c r="CC30" i="2"/>
  <c r="CD30" i="2"/>
  <c r="CE30" i="2"/>
  <c r="CF30" i="2"/>
  <c r="CG30" i="2"/>
  <c r="CB34" i="2"/>
  <c r="CC34" i="2"/>
  <c r="CD34" i="2"/>
  <c r="CE34" i="2"/>
  <c r="CF34" i="2"/>
  <c r="CG34" i="2"/>
  <c r="CB35" i="2"/>
  <c r="CC35" i="2"/>
  <c r="CD35" i="2"/>
  <c r="CE35" i="2"/>
  <c r="CF35" i="2"/>
  <c r="CG35" i="2"/>
  <c r="CB36" i="2"/>
  <c r="CC36" i="2"/>
  <c r="CD36" i="2"/>
  <c r="CE36" i="2"/>
  <c r="CF36" i="2"/>
  <c r="CG36" i="2"/>
  <c r="CB37" i="2"/>
  <c r="CC37" i="2"/>
  <c r="CD37" i="2"/>
  <c r="CE37" i="2"/>
  <c r="CF37" i="2"/>
  <c r="CG37" i="2"/>
  <c r="CB38" i="2"/>
  <c r="CC38" i="2"/>
  <c r="CD38" i="2"/>
  <c r="CE38" i="2"/>
  <c r="CF38" i="2"/>
  <c r="CG38" i="2"/>
  <c r="CB39" i="2"/>
  <c r="CC39" i="2"/>
  <c r="CD39" i="2"/>
  <c r="CE39" i="2"/>
  <c r="CF39" i="2"/>
  <c r="CG39" i="2"/>
  <c r="CB40" i="2"/>
  <c r="CC40" i="2"/>
  <c r="CD40" i="2"/>
  <c r="CE40" i="2"/>
  <c r="CF40" i="2"/>
  <c r="CG40" i="2"/>
  <c r="CB41" i="2"/>
  <c r="CC41" i="2"/>
  <c r="CD41" i="2"/>
  <c r="CE41" i="2"/>
  <c r="CF41" i="2"/>
  <c r="CG41" i="2"/>
  <c r="CB42" i="2"/>
  <c r="CC42" i="2"/>
  <c r="CD42" i="2"/>
  <c r="CE42" i="2"/>
  <c r="CF42" i="2" s="1"/>
  <c r="CG42" i="2"/>
  <c r="CB43" i="2"/>
  <c r="CC43" i="2"/>
  <c r="CD43" i="2"/>
  <c r="CE43" i="2"/>
  <c r="CF43" i="2"/>
  <c r="CB47" i="2"/>
  <c r="CC47" i="2"/>
  <c r="CD47" i="2"/>
  <c r="CE47" i="2"/>
  <c r="CF47" i="2" s="1"/>
  <c r="CG47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E63" i="2"/>
  <c r="F63" i="2"/>
  <c r="G63" i="2"/>
  <c r="H63" i="2"/>
  <c r="I63" i="2"/>
  <c r="J63" i="2"/>
  <c r="J65" i="2" s="1"/>
  <c r="K63" i="2"/>
  <c r="L63" i="2"/>
  <c r="M63" i="2"/>
  <c r="N63" i="2"/>
  <c r="N65" i="2" s="1"/>
  <c r="O63" i="2"/>
  <c r="P63" i="2"/>
  <c r="Q63" i="2"/>
  <c r="R63" i="2"/>
  <c r="R65" i="2" s="1"/>
  <c r="S63" i="2"/>
  <c r="T63" i="2"/>
  <c r="U63" i="2"/>
  <c r="V63" i="2"/>
  <c r="V65" i="2" s="1"/>
  <c r="W63" i="2"/>
  <c r="X63" i="2"/>
  <c r="Y63" i="2"/>
  <c r="Z63" i="2"/>
  <c r="Z65" i="2" s="1"/>
  <c r="AA63" i="2"/>
  <c r="AB63" i="2"/>
  <c r="AC63" i="2"/>
  <c r="AD63" i="2"/>
  <c r="AD65" i="2" s="1"/>
  <c r="AE63" i="2"/>
  <c r="AF63" i="2"/>
  <c r="AG63" i="2"/>
  <c r="AH63" i="2"/>
  <c r="AH65" i="2" s="1"/>
  <c r="AI63" i="2"/>
  <c r="AJ63" i="2"/>
  <c r="AK63" i="2"/>
  <c r="AL63" i="2"/>
  <c r="AL65" i="2" s="1"/>
  <c r="AM63" i="2"/>
  <c r="AN63" i="2"/>
  <c r="AO63" i="2"/>
  <c r="AP63" i="2"/>
  <c r="AP65" i="2" s="1"/>
  <c r="AQ63" i="2"/>
  <c r="AR63" i="2"/>
  <c r="AS63" i="2"/>
  <c r="AT63" i="2"/>
  <c r="AT65" i="2" s="1"/>
  <c r="AU63" i="2"/>
  <c r="AV63" i="2"/>
  <c r="AW63" i="2"/>
  <c r="AX63" i="2"/>
  <c r="AX65" i="2" s="1"/>
  <c r="AY63" i="2"/>
  <c r="AZ63" i="2"/>
  <c r="BA63" i="2"/>
  <c r="BB63" i="2"/>
  <c r="BB65" i="2" s="1"/>
  <c r="BC63" i="2"/>
  <c r="BD63" i="2"/>
  <c r="BE63" i="2"/>
  <c r="BF63" i="2"/>
  <c r="BF65" i="2" s="1"/>
  <c r="BH63" i="2"/>
  <c r="BI63" i="2"/>
  <c r="BJ63" i="2"/>
  <c r="BK63" i="2"/>
  <c r="BK65" i="2" s="1"/>
  <c r="BL63" i="2"/>
  <c r="BM63" i="2"/>
  <c r="BN63" i="2"/>
  <c r="BO63" i="2"/>
  <c r="BO65" i="2" s="1"/>
  <c r="BP63" i="2"/>
  <c r="BQ63" i="2"/>
  <c r="BR63" i="2"/>
  <c r="BS63" i="2"/>
  <c r="BS65" i="2" s="1"/>
  <c r="BS66" i="2" s="1"/>
  <c r="BT63" i="2"/>
  <c r="BU63" i="2"/>
  <c r="BV63" i="2"/>
  <c r="BW63" i="2"/>
  <c r="BW65" i="2" s="1"/>
  <c r="BW66" i="2" s="1"/>
  <c r="BX63" i="2"/>
  <c r="BY63" i="2"/>
  <c r="BZ63" i="2"/>
  <c r="CB63" i="2"/>
  <c r="CC63" i="2"/>
  <c r="CD63" i="2"/>
  <c r="CE63" i="2"/>
  <c r="CF63" i="2"/>
  <c r="E64" i="2"/>
  <c r="F64" i="2"/>
  <c r="G64" i="2"/>
  <c r="G65" i="2" s="1"/>
  <c r="H64" i="2"/>
  <c r="I64" i="2"/>
  <c r="J64" i="2"/>
  <c r="K64" i="2"/>
  <c r="K66" i="2" s="1"/>
  <c r="L64" i="2"/>
  <c r="M64" i="2"/>
  <c r="N64" i="2"/>
  <c r="O64" i="2"/>
  <c r="O66" i="2" s="1"/>
  <c r="P64" i="2"/>
  <c r="Q64" i="2"/>
  <c r="R64" i="2"/>
  <c r="S64" i="2"/>
  <c r="T64" i="2"/>
  <c r="U64" i="2"/>
  <c r="V64" i="2"/>
  <c r="W64" i="2"/>
  <c r="W65" i="2" s="1"/>
  <c r="X64" i="2"/>
  <c r="Y64" i="2"/>
  <c r="Z64" i="2"/>
  <c r="AA64" i="2"/>
  <c r="AA66" i="2" s="1"/>
  <c r="AB64" i="2"/>
  <c r="AC64" i="2"/>
  <c r="AD64" i="2"/>
  <c r="AE64" i="2"/>
  <c r="AE66" i="2" s="1"/>
  <c r="AF64" i="2"/>
  <c r="AG64" i="2"/>
  <c r="AH64" i="2"/>
  <c r="AI64" i="2"/>
  <c r="AJ64" i="2"/>
  <c r="AK64" i="2"/>
  <c r="AL64" i="2"/>
  <c r="AM64" i="2"/>
  <c r="AM65" i="2" s="1"/>
  <c r="AN64" i="2"/>
  <c r="AO64" i="2"/>
  <c r="AP64" i="2"/>
  <c r="AQ64" i="2"/>
  <c r="AQ66" i="2" s="1"/>
  <c r="AR64" i="2"/>
  <c r="AS64" i="2"/>
  <c r="AT64" i="2"/>
  <c r="AU64" i="2"/>
  <c r="AU66" i="2" s="1"/>
  <c r="AV64" i="2"/>
  <c r="AW64" i="2"/>
  <c r="AX64" i="2"/>
  <c r="AY64" i="2"/>
  <c r="AZ64" i="2"/>
  <c r="BA64" i="2"/>
  <c r="BB64" i="2"/>
  <c r="BC64" i="2"/>
  <c r="BC65" i="2" s="1"/>
  <c r="BD64" i="2"/>
  <c r="BE64" i="2"/>
  <c r="BF64" i="2"/>
  <c r="BH64" i="2"/>
  <c r="BH66" i="2" s="1"/>
  <c r="BI64" i="2"/>
  <c r="BJ64" i="2"/>
  <c r="BK64" i="2"/>
  <c r="BL64" i="2"/>
  <c r="BL66" i="2" s="1"/>
  <c r="BM64" i="2"/>
  <c r="BN64" i="2"/>
  <c r="BO64" i="2"/>
  <c r="BP64" i="2"/>
  <c r="BQ64" i="2"/>
  <c r="BQ66" i="2" s="1"/>
  <c r="BR64" i="2"/>
  <c r="BS64" i="2"/>
  <c r="BT64" i="2"/>
  <c r="BU64" i="2"/>
  <c r="BU66" i="2" s="1"/>
  <c r="BV64" i="2"/>
  <c r="BW64" i="2"/>
  <c r="BX64" i="2"/>
  <c r="BY64" i="2"/>
  <c r="BY66" i="2" s="1"/>
  <c r="BZ64" i="2"/>
  <c r="CB64" i="2"/>
  <c r="CC64" i="2"/>
  <c r="CD64" i="2"/>
  <c r="CE64" i="2"/>
  <c r="CF64" i="2"/>
  <c r="E65" i="2"/>
  <c r="CB65" i="2" s="1"/>
  <c r="H65" i="2"/>
  <c r="I65" i="2"/>
  <c r="K65" i="2"/>
  <c r="L65" i="2"/>
  <c r="M65" i="2"/>
  <c r="O65" i="2"/>
  <c r="P65" i="2"/>
  <c r="P66" i="2" s="1"/>
  <c r="Q65" i="2"/>
  <c r="T65" i="2"/>
  <c r="T66" i="2" s="1"/>
  <c r="U65" i="2"/>
  <c r="X65" i="2"/>
  <c r="Y65" i="2"/>
  <c r="AA65" i="2"/>
  <c r="AB65" i="2"/>
  <c r="AC65" i="2"/>
  <c r="AE65" i="2"/>
  <c r="AF65" i="2"/>
  <c r="AF66" i="2" s="1"/>
  <c r="AG65" i="2"/>
  <c r="AJ65" i="2"/>
  <c r="AJ66" i="2" s="1"/>
  <c r="AK65" i="2"/>
  <c r="AN65" i="2"/>
  <c r="AO65" i="2"/>
  <c r="AQ65" i="2"/>
  <c r="AR65" i="2"/>
  <c r="AS65" i="2"/>
  <c r="AU65" i="2"/>
  <c r="AV65" i="2"/>
  <c r="AV66" i="2" s="1"/>
  <c r="AW65" i="2"/>
  <c r="AZ65" i="2"/>
  <c r="AZ66" i="2" s="1"/>
  <c r="BA65" i="2"/>
  <c r="BD65" i="2"/>
  <c r="BE65" i="2"/>
  <c r="BH65" i="2"/>
  <c r="BI65" i="2"/>
  <c r="BJ65" i="2"/>
  <c r="BL65" i="2"/>
  <c r="BM65" i="2"/>
  <c r="BM66" i="2" s="1"/>
  <c r="BN65" i="2"/>
  <c r="BQ65" i="2"/>
  <c r="BR65" i="2"/>
  <c r="BU65" i="2"/>
  <c r="BV65" i="2"/>
  <c r="BY65" i="2"/>
  <c r="BZ65" i="2"/>
  <c r="CD65" i="2"/>
  <c r="CE65" i="2"/>
  <c r="E66" i="2"/>
  <c r="CC66" i="2" s="1"/>
  <c r="H66" i="2"/>
  <c r="I66" i="2"/>
  <c r="J66" i="2"/>
  <c r="L66" i="2"/>
  <c r="M66" i="2"/>
  <c r="N66" i="2"/>
  <c r="Q66" i="2"/>
  <c r="R66" i="2"/>
  <c r="U66" i="2"/>
  <c r="V66" i="2"/>
  <c r="X66" i="2"/>
  <c r="Y66" i="2"/>
  <c r="Z66" i="2"/>
  <c r="AB66" i="2"/>
  <c r="AC66" i="2"/>
  <c r="AD66" i="2"/>
  <c r="AG66" i="2"/>
  <c r="AH66" i="2"/>
  <c r="AK66" i="2"/>
  <c r="AL66" i="2"/>
  <c r="AN66" i="2"/>
  <c r="AO66" i="2"/>
  <c r="AP66" i="2"/>
  <c r="AR66" i="2"/>
  <c r="AS66" i="2"/>
  <c r="AT66" i="2"/>
  <c r="AW66" i="2"/>
  <c r="AX66" i="2"/>
  <c r="BA66" i="2"/>
  <c r="BB66" i="2"/>
  <c r="BD66" i="2"/>
  <c r="BE66" i="2"/>
  <c r="BF66" i="2"/>
  <c r="BI66" i="2"/>
  <c r="BJ66" i="2"/>
  <c r="BK66" i="2"/>
  <c r="BN66" i="2"/>
  <c r="BO66" i="2"/>
  <c r="BR66" i="2"/>
  <c r="BV66" i="2"/>
  <c r="BZ66" i="2"/>
  <c r="CB66" i="2"/>
  <c r="CE66" i="2"/>
  <c r="CF66" i="2"/>
  <c r="BI67" i="2"/>
  <c r="BJ67" i="2"/>
  <c r="BK67" i="2"/>
  <c r="CA2" i="1"/>
  <c r="CB2" i="1"/>
  <c r="CC2" i="1"/>
  <c r="CD2" i="1"/>
  <c r="CE2" i="1" s="1"/>
  <c r="CF2" i="1"/>
  <c r="CA6" i="1"/>
  <c r="CB6" i="1"/>
  <c r="CC6" i="1"/>
  <c r="CD6" i="1"/>
  <c r="CE6" i="1"/>
  <c r="CF6" i="1"/>
  <c r="CA7" i="1"/>
  <c r="CB7" i="1"/>
  <c r="CC7" i="1"/>
  <c r="CD7" i="1"/>
  <c r="CE7" i="1" s="1"/>
  <c r="CF7" i="1"/>
  <c r="CA8" i="1"/>
  <c r="CB8" i="1"/>
  <c r="CC8" i="1"/>
  <c r="CD8" i="1"/>
  <c r="CE8" i="1"/>
  <c r="CF8" i="1"/>
  <c r="CA9" i="1"/>
  <c r="CB9" i="1"/>
  <c r="CC9" i="1"/>
  <c r="CD9" i="1"/>
  <c r="CE9" i="1" s="1"/>
  <c r="CF9" i="1"/>
  <c r="CA10" i="1"/>
  <c r="CB10" i="1"/>
  <c r="CC10" i="1"/>
  <c r="CD10" i="1"/>
  <c r="CE10" i="1"/>
  <c r="CF10" i="1"/>
  <c r="CA11" i="1"/>
  <c r="CB11" i="1"/>
  <c r="CC11" i="1"/>
  <c r="CD11" i="1"/>
  <c r="CE11" i="1" s="1"/>
  <c r="CF11" i="1"/>
  <c r="CA12" i="1"/>
  <c r="CB12" i="1"/>
  <c r="CC12" i="1"/>
  <c r="CD12" i="1"/>
  <c r="CE12" i="1"/>
  <c r="CF12" i="1"/>
  <c r="CA13" i="1"/>
  <c r="CB13" i="1"/>
  <c r="CC13" i="1"/>
  <c r="CD13" i="1"/>
  <c r="CE13" i="1" s="1"/>
  <c r="CF13" i="1"/>
  <c r="CA14" i="1"/>
  <c r="CB14" i="1"/>
  <c r="CC14" i="1"/>
  <c r="CD14" i="1"/>
  <c r="CE14" i="1"/>
  <c r="CF14" i="1"/>
  <c r="E15" i="1"/>
  <c r="F15" i="1"/>
  <c r="CD15" i="1" s="1"/>
  <c r="G15" i="1"/>
  <c r="CA15" i="1" s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CA19" i="1"/>
  <c r="CB19" i="1"/>
  <c r="CC19" i="1"/>
  <c r="CD19" i="1"/>
  <c r="CE19" i="1"/>
  <c r="CF19" i="1"/>
  <c r="CA20" i="1"/>
  <c r="CB20" i="1"/>
  <c r="CC20" i="1"/>
  <c r="CD20" i="1"/>
  <c r="CE20" i="1"/>
  <c r="CF20" i="1"/>
  <c r="CA21" i="1"/>
  <c r="CB21" i="1"/>
  <c r="CC21" i="1"/>
  <c r="CD21" i="1"/>
  <c r="CE21" i="1"/>
  <c r="CF21" i="1"/>
  <c r="AC22" i="1"/>
  <c r="CC22" i="1" s="1"/>
  <c r="CA22" i="1"/>
  <c r="CB22" i="1"/>
  <c r="CD22" i="1"/>
  <c r="CE22" i="1"/>
  <c r="CF22" i="1"/>
  <c r="AC23" i="1"/>
  <c r="AC15" i="1" s="1"/>
  <c r="CA23" i="1"/>
  <c r="CB23" i="1"/>
  <c r="CC23" i="1"/>
  <c r="CD23" i="1"/>
  <c r="CE23" i="1"/>
  <c r="CF23" i="1"/>
  <c r="CA24" i="1"/>
  <c r="CB24" i="1"/>
  <c r="CC24" i="1"/>
  <c r="CD24" i="1"/>
  <c r="CE24" i="1"/>
  <c r="CF24" i="1"/>
  <c r="CA25" i="1"/>
  <c r="CB25" i="1"/>
  <c r="CC25" i="1"/>
  <c r="CD25" i="1"/>
  <c r="CE25" i="1"/>
  <c r="CF25" i="1"/>
  <c r="CA26" i="1"/>
  <c r="CB26" i="1"/>
  <c r="CC26" i="1"/>
  <c r="CD26" i="1"/>
  <c r="CE26" i="1"/>
  <c r="CF26" i="1"/>
  <c r="CA27" i="1"/>
  <c r="CB27" i="1"/>
  <c r="CC27" i="1"/>
  <c r="CD27" i="1"/>
  <c r="CE27" i="1"/>
  <c r="CF27" i="1"/>
  <c r="CA28" i="1"/>
  <c r="CB28" i="1"/>
  <c r="CC28" i="1"/>
  <c r="CD28" i="1"/>
  <c r="CE28" i="1"/>
  <c r="CF28" i="1"/>
  <c r="CA29" i="1"/>
  <c r="CB29" i="1"/>
  <c r="CC29" i="1"/>
  <c r="CD29" i="1"/>
  <c r="CE29" i="1"/>
  <c r="CF29" i="1"/>
  <c r="CA30" i="1"/>
  <c r="CB30" i="1"/>
  <c r="CC30" i="1"/>
  <c r="CD30" i="1"/>
  <c r="CE30" i="1"/>
  <c r="CF30" i="1"/>
  <c r="CA34" i="1"/>
  <c r="CB34" i="1"/>
  <c r="CC34" i="1"/>
  <c r="CD34" i="1"/>
  <c r="CE34" i="1"/>
  <c r="CF34" i="1"/>
  <c r="CA35" i="1"/>
  <c r="CB35" i="1"/>
  <c r="CC35" i="1"/>
  <c r="CD35" i="1"/>
  <c r="CE35" i="1"/>
  <c r="CF35" i="1"/>
  <c r="CA36" i="1"/>
  <c r="CB36" i="1"/>
  <c r="CC36" i="1"/>
  <c r="CD36" i="1"/>
  <c r="CE36" i="1"/>
  <c r="CF36" i="1"/>
  <c r="CA37" i="1"/>
  <c r="CB37" i="1"/>
  <c r="CC37" i="1"/>
  <c r="CD37" i="1"/>
  <c r="CE37" i="1" s="1"/>
  <c r="CF37" i="1"/>
  <c r="CA38" i="1"/>
  <c r="CB38" i="1"/>
  <c r="CC38" i="1"/>
  <c r="CD38" i="1"/>
  <c r="CE38" i="1"/>
  <c r="CF38" i="1"/>
  <c r="CA39" i="1"/>
  <c r="CB39" i="1"/>
  <c r="CC39" i="1"/>
  <c r="CD39" i="1"/>
  <c r="CE39" i="1" s="1"/>
  <c r="CF39" i="1"/>
  <c r="CA40" i="1"/>
  <c r="CB40" i="1"/>
  <c r="CC40" i="1"/>
  <c r="CD40" i="1"/>
  <c r="CE40" i="1"/>
  <c r="CF40" i="1"/>
  <c r="CA41" i="1"/>
  <c r="CB41" i="1"/>
  <c r="CC41" i="1"/>
  <c r="CD41" i="1"/>
  <c r="CE41" i="1" s="1"/>
  <c r="CF41" i="1"/>
  <c r="CA42" i="1"/>
  <c r="CB42" i="1"/>
  <c r="CC42" i="1"/>
  <c r="CD42" i="1"/>
  <c r="CE42" i="1"/>
  <c r="CF42" i="1"/>
  <c r="CA43" i="1"/>
  <c r="CB43" i="1"/>
  <c r="CC43" i="1"/>
  <c r="CD43" i="1"/>
  <c r="CE43" i="1" s="1"/>
  <c r="CF43" i="1"/>
  <c r="CA47" i="1"/>
  <c r="CB47" i="1"/>
  <c r="CC47" i="1"/>
  <c r="CD47" i="1"/>
  <c r="CE47" i="1"/>
  <c r="CF47" i="1"/>
  <c r="CA48" i="1"/>
  <c r="CB48" i="1"/>
  <c r="CC48" i="1"/>
  <c r="CD48" i="1"/>
  <c r="CE48" i="1" s="1"/>
  <c r="CF48" i="1"/>
  <c r="CA49" i="1"/>
  <c r="CB49" i="1"/>
  <c r="CC49" i="1"/>
  <c r="CD49" i="1"/>
  <c r="CE49" i="1"/>
  <c r="CF49" i="1"/>
  <c r="CA50" i="1"/>
  <c r="CB50" i="1"/>
  <c r="CC50" i="1"/>
  <c r="CD50" i="1"/>
  <c r="CE50" i="1" s="1"/>
  <c r="CF50" i="1"/>
  <c r="CA54" i="1"/>
  <c r="CB54" i="1"/>
  <c r="CC54" i="1"/>
  <c r="CD54" i="1"/>
  <c r="CE54" i="1"/>
  <c r="CF54" i="1"/>
  <c r="CA55" i="1"/>
  <c r="CB55" i="1"/>
  <c r="CC55" i="1"/>
  <c r="CD55" i="1"/>
  <c r="CE55" i="1" s="1"/>
  <c r="CF55" i="1"/>
  <c r="CA56" i="1"/>
  <c r="CB56" i="1"/>
  <c r="CC56" i="1"/>
  <c r="CD56" i="1"/>
  <c r="CE56" i="1"/>
  <c r="CF56" i="1"/>
  <c r="CA57" i="1"/>
  <c r="CB57" i="1"/>
  <c r="CC57" i="1"/>
  <c r="CD57" i="1"/>
  <c r="CE57" i="1" s="1"/>
  <c r="CF57" i="1"/>
  <c r="CA58" i="1"/>
  <c r="CB58" i="1"/>
  <c r="CC58" i="1"/>
  <c r="CD58" i="1"/>
  <c r="CE58" i="1"/>
  <c r="CF58" i="1"/>
  <c r="E59" i="1"/>
  <c r="CB59" i="1" s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N59" i="1"/>
  <c r="AO59" i="1"/>
  <c r="CA59" i="1" s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CD59" i="1"/>
  <c r="E63" i="1"/>
  <c r="CC63" i="1" s="1"/>
  <c r="F63" i="1"/>
  <c r="F65" i="1" s="1"/>
  <c r="F66" i="1" s="1"/>
  <c r="G63" i="1"/>
  <c r="H63" i="1"/>
  <c r="I63" i="1"/>
  <c r="J63" i="1"/>
  <c r="J65" i="1" s="1"/>
  <c r="J66" i="1" s="1"/>
  <c r="K63" i="1"/>
  <c r="K66" i="1" s="1"/>
  <c r="L63" i="1"/>
  <c r="M63" i="1"/>
  <c r="N63" i="1"/>
  <c r="N65" i="1" s="1"/>
  <c r="N66" i="1" s="1"/>
  <c r="O63" i="1"/>
  <c r="O66" i="1" s="1"/>
  <c r="P63" i="1"/>
  <c r="Q63" i="1"/>
  <c r="R63" i="1"/>
  <c r="R65" i="1" s="1"/>
  <c r="R66" i="1" s="1"/>
  <c r="S63" i="1"/>
  <c r="T63" i="1"/>
  <c r="U63" i="1"/>
  <c r="V63" i="1"/>
  <c r="V65" i="1" s="1"/>
  <c r="V66" i="1" s="1"/>
  <c r="W63" i="1"/>
  <c r="X63" i="1"/>
  <c r="Y63" i="1"/>
  <c r="Z63" i="1"/>
  <c r="Z65" i="1" s="1"/>
  <c r="Z66" i="1" s="1"/>
  <c r="AA63" i="1"/>
  <c r="AB63" i="1"/>
  <c r="AC63" i="1"/>
  <c r="AD63" i="1"/>
  <c r="AD65" i="1" s="1"/>
  <c r="AD66" i="1" s="1"/>
  <c r="AE63" i="1"/>
  <c r="AF63" i="1"/>
  <c r="AG63" i="1"/>
  <c r="AH63" i="1"/>
  <c r="AH65" i="1" s="1"/>
  <c r="AH66" i="1" s="1"/>
  <c r="AI63" i="1"/>
  <c r="AJ63" i="1"/>
  <c r="AK63" i="1"/>
  <c r="AL63" i="1"/>
  <c r="AL65" i="1" s="1"/>
  <c r="AL66" i="1" s="1"/>
  <c r="AM63" i="1"/>
  <c r="AN63" i="1"/>
  <c r="AO63" i="1"/>
  <c r="AP63" i="1"/>
  <c r="AP65" i="1" s="1"/>
  <c r="AP66" i="1" s="1"/>
  <c r="AQ63" i="1"/>
  <c r="AR63" i="1"/>
  <c r="AS63" i="1"/>
  <c r="AT63" i="1"/>
  <c r="AT65" i="1" s="1"/>
  <c r="AT66" i="1" s="1"/>
  <c r="AU63" i="1"/>
  <c r="AV63" i="1"/>
  <c r="AW63" i="1"/>
  <c r="AX63" i="1"/>
  <c r="AX65" i="1" s="1"/>
  <c r="AX66" i="1" s="1"/>
  <c r="AY63" i="1"/>
  <c r="AZ63" i="1"/>
  <c r="BA63" i="1"/>
  <c r="BB63" i="1"/>
  <c r="BB65" i="1" s="1"/>
  <c r="BB66" i="1" s="1"/>
  <c r="BC63" i="1"/>
  <c r="BD63" i="1"/>
  <c r="BE63" i="1"/>
  <c r="BF63" i="1"/>
  <c r="BF65" i="1" s="1"/>
  <c r="BF66" i="1" s="1"/>
  <c r="BG63" i="1"/>
  <c r="BH63" i="1"/>
  <c r="BI63" i="1"/>
  <c r="BJ63" i="1"/>
  <c r="BJ65" i="1" s="1"/>
  <c r="BK63" i="1"/>
  <c r="BL63" i="1"/>
  <c r="BM63" i="1"/>
  <c r="BN63" i="1"/>
  <c r="BN65" i="1" s="1"/>
  <c r="BN66" i="1" s="1"/>
  <c r="BO63" i="1"/>
  <c r="BP63" i="1"/>
  <c r="BQ63" i="1"/>
  <c r="BR63" i="1"/>
  <c r="BR65" i="1" s="1"/>
  <c r="BR66" i="1" s="1"/>
  <c r="BS63" i="1"/>
  <c r="BT63" i="1"/>
  <c r="BU63" i="1"/>
  <c r="BV63" i="1"/>
  <c r="BV65" i="1" s="1"/>
  <c r="BV66" i="1" s="1"/>
  <c r="BW63" i="1"/>
  <c r="BX63" i="1"/>
  <c r="BY63" i="1"/>
  <c r="CA63" i="1"/>
  <c r="CE63" i="1" s="1"/>
  <c r="CB63" i="1"/>
  <c r="CD63" i="1"/>
  <c r="CF63" i="1"/>
  <c r="E64" i="1"/>
  <c r="F64" i="1"/>
  <c r="CD64" i="1" s="1"/>
  <c r="CE64" i="1" s="1"/>
  <c r="G64" i="1"/>
  <c r="CA64" i="1" s="1"/>
  <c r="H64" i="1"/>
  <c r="I64" i="1"/>
  <c r="J64" i="1"/>
  <c r="K64" i="1"/>
  <c r="K65" i="1" s="1"/>
  <c r="L64" i="1"/>
  <c r="M64" i="1"/>
  <c r="N64" i="1"/>
  <c r="O64" i="1"/>
  <c r="O65" i="1" s="1"/>
  <c r="P64" i="1"/>
  <c r="Q64" i="1"/>
  <c r="R64" i="1"/>
  <c r="S64" i="1"/>
  <c r="T64" i="1"/>
  <c r="U64" i="1"/>
  <c r="V64" i="1"/>
  <c r="W64" i="1"/>
  <c r="X64" i="1"/>
  <c r="X65" i="1" s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H65" i="1" s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T65" i="1" s="1"/>
  <c r="BU64" i="1"/>
  <c r="BV64" i="1"/>
  <c r="BW64" i="1"/>
  <c r="BX64" i="1"/>
  <c r="BY64" i="1"/>
  <c r="CB64" i="1"/>
  <c r="CC64" i="1"/>
  <c r="E65" i="1"/>
  <c r="CA65" i="1" s="1"/>
  <c r="I65" i="1"/>
  <c r="I66" i="1" s="1"/>
  <c r="M65" i="1"/>
  <c r="M66" i="1" s="1"/>
  <c r="Q65" i="1"/>
  <c r="Q66" i="1" s="1"/>
  <c r="U65" i="1"/>
  <c r="U66" i="1" s="1"/>
  <c r="Y65" i="1"/>
  <c r="Y66" i="1" s="1"/>
  <c r="AC65" i="1"/>
  <c r="AC66" i="1" s="1"/>
  <c r="AG65" i="1"/>
  <c r="AG66" i="1" s="1"/>
  <c r="AK65" i="1"/>
  <c r="AK66" i="1" s="1"/>
  <c r="AO65" i="1"/>
  <c r="AO66" i="1" s="1"/>
  <c r="AS65" i="1"/>
  <c r="AS66" i="1" s="1"/>
  <c r="AW65" i="1"/>
  <c r="AW66" i="1" s="1"/>
  <c r="BA65" i="1"/>
  <c r="BA66" i="1" s="1"/>
  <c r="BE65" i="1"/>
  <c r="BE66" i="1" s="1"/>
  <c r="BI65" i="1"/>
  <c r="BM65" i="1"/>
  <c r="BM66" i="1" s="1"/>
  <c r="BQ65" i="1"/>
  <c r="BQ66" i="1" s="1"/>
  <c r="BU65" i="1"/>
  <c r="BU66" i="1" s="1"/>
  <c r="BY65" i="1"/>
  <c r="BY66" i="1" s="1"/>
  <c r="CD65" i="1"/>
  <c r="CE65" i="1" s="1"/>
  <c r="AY66" i="1" l="1"/>
  <c r="AM66" i="1"/>
  <c r="BX66" i="2"/>
  <c r="AI66" i="2"/>
  <c r="BW66" i="1"/>
  <c r="CE15" i="1"/>
  <c r="BD66" i="1"/>
  <c r="AV66" i="1"/>
  <c r="AN66" i="1"/>
  <c r="AF66" i="1"/>
  <c r="H66" i="1"/>
  <c r="CC15" i="1"/>
  <c r="CB15" i="1"/>
  <c r="CF15" i="1"/>
  <c r="CF65" i="2"/>
  <c r="BK66" i="1"/>
  <c r="BJ66" i="1"/>
  <c r="BJ67" i="1" s="1"/>
  <c r="CE59" i="1"/>
  <c r="CC65" i="1"/>
  <c r="BP65" i="1"/>
  <c r="BP66" i="1" s="1"/>
  <c r="BD65" i="1"/>
  <c r="AN65" i="1"/>
  <c r="AB65" i="1"/>
  <c r="AB66" i="1" s="1"/>
  <c r="T65" i="1"/>
  <c r="T66" i="1" s="1"/>
  <c r="H65" i="1"/>
  <c r="CG64" i="2"/>
  <c r="BI66" i="1"/>
  <c r="BI67" i="1" s="1"/>
  <c r="BX65" i="1"/>
  <c r="BX66" i="1" s="1"/>
  <c r="BL65" i="1"/>
  <c r="BL66" i="1" s="1"/>
  <c r="AZ65" i="1"/>
  <c r="AZ66" i="1" s="1"/>
  <c r="AR65" i="1"/>
  <c r="AR66" i="1" s="1"/>
  <c r="AF65" i="1"/>
  <c r="P65" i="1"/>
  <c r="P66" i="1" s="1"/>
  <c r="CF64" i="1"/>
  <c r="BT66" i="1"/>
  <c r="BH66" i="1"/>
  <c r="X66" i="1"/>
  <c r="BS65" i="1"/>
  <c r="BS66" i="1" s="1"/>
  <c r="BC65" i="1"/>
  <c r="BC66" i="1" s="1"/>
  <c r="AQ65" i="1"/>
  <c r="AQ66" i="1" s="1"/>
  <c r="AI65" i="1"/>
  <c r="AI66" i="1" s="1"/>
  <c r="W65" i="1"/>
  <c r="W66" i="1" s="1"/>
  <c r="CC59" i="1"/>
  <c r="CD66" i="2"/>
  <c r="CC65" i="2"/>
  <c r="BX65" i="2"/>
  <c r="BT65" i="2"/>
  <c r="BT66" i="2" s="1"/>
  <c r="BP65" i="2"/>
  <c r="BP66" i="2" s="1"/>
  <c r="AY65" i="2"/>
  <c r="AY66" i="2" s="1"/>
  <c r="AI65" i="2"/>
  <c r="S65" i="2"/>
  <c r="S66" i="2" s="1"/>
  <c r="E66" i="1"/>
  <c r="AV65" i="1"/>
  <c r="AJ65" i="1"/>
  <c r="AJ66" i="1" s="1"/>
  <c r="L65" i="1"/>
  <c r="L66" i="1" s="1"/>
  <c r="CB65" i="1"/>
  <c r="BW65" i="1"/>
  <c r="BO65" i="1"/>
  <c r="BO66" i="1" s="1"/>
  <c r="BK65" i="1"/>
  <c r="BG65" i="1"/>
  <c r="BG66" i="1" s="1"/>
  <c r="AY65" i="1"/>
  <c r="AU65" i="1"/>
  <c r="AU66" i="1" s="1"/>
  <c r="AM65" i="1"/>
  <c r="AE65" i="1"/>
  <c r="AE66" i="1" s="1"/>
  <c r="AA65" i="1"/>
  <c r="AA66" i="1" s="1"/>
  <c r="S65" i="1"/>
  <c r="S66" i="1" s="1"/>
  <c r="G65" i="1"/>
  <c r="G66" i="1" s="1"/>
  <c r="CF59" i="1"/>
  <c r="BC66" i="2"/>
  <c r="AM66" i="2"/>
  <c r="W66" i="2"/>
  <c r="G66" i="2"/>
  <c r="BI66" i="6"/>
  <c r="CG63" i="2"/>
  <c r="F65" i="2"/>
  <c r="F66" i="2" s="1"/>
  <c r="CE15" i="2"/>
  <c r="Q59" i="5"/>
  <c r="N66" i="6"/>
  <c r="CB22" i="2"/>
  <c r="CF22" i="2" s="1"/>
  <c r="CG15" i="2"/>
  <c r="CC15" i="2"/>
  <c r="I66" i="3"/>
  <c r="F65" i="3"/>
  <c r="F66" i="3" s="1"/>
  <c r="P64" i="3"/>
  <c r="Q64" i="3" s="1"/>
  <c r="M63" i="3"/>
  <c r="R59" i="3"/>
  <c r="N59" i="3"/>
  <c r="M15" i="3"/>
  <c r="BU66" i="4"/>
  <c r="BM66" i="4"/>
  <c r="BK65" i="4"/>
  <c r="CC15" i="4"/>
  <c r="CD15" i="4" s="1"/>
  <c r="K66" i="5"/>
  <c r="H65" i="5"/>
  <c r="H66" i="5" s="1"/>
  <c r="P63" i="5"/>
  <c r="Q63" i="5" s="1"/>
  <c r="O59" i="5"/>
  <c r="BY65" i="6"/>
  <c r="BY66" i="6" s="1"/>
  <c r="BI65" i="6"/>
  <c r="AR65" i="6"/>
  <c r="AR66" i="6" s="1"/>
  <c r="BY65" i="8"/>
  <c r="BY66" i="8"/>
  <c r="BU65" i="8"/>
  <c r="BU66" i="8"/>
  <c r="BQ65" i="8"/>
  <c r="BQ66" i="8"/>
  <c r="BM65" i="8"/>
  <c r="BM66" i="8"/>
  <c r="BI65" i="8"/>
  <c r="BI66" i="8"/>
  <c r="BI67" i="8" s="1"/>
  <c r="BA65" i="8"/>
  <c r="BA66" i="8" s="1"/>
  <c r="AR66" i="9"/>
  <c r="S66" i="9"/>
  <c r="CB15" i="2"/>
  <c r="H66" i="3"/>
  <c r="E65" i="3"/>
  <c r="E66" i="3" s="1"/>
  <c r="P63" i="3"/>
  <c r="Q63" i="3" s="1"/>
  <c r="P15" i="3"/>
  <c r="Q15" i="3" s="1"/>
  <c r="BI65" i="4"/>
  <c r="CE15" i="4"/>
  <c r="J66" i="5"/>
  <c r="O64" i="5"/>
  <c r="O63" i="5"/>
  <c r="I66" i="5"/>
  <c r="M63" i="5"/>
  <c r="BT66" i="6"/>
  <c r="W66" i="6"/>
  <c r="BK67" i="6"/>
  <c r="BF66" i="7"/>
  <c r="Z66" i="7"/>
  <c r="R64" i="3"/>
  <c r="BS66" i="4"/>
  <c r="BV65" i="4"/>
  <c r="BV66" i="4" s="1"/>
  <c r="BR65" i="4"/>
  <c r="BR66" i="4" s="1"/>
  <c r="BN65" i="4"/>
  <c r="BN66" i="4" s="1"/>
  <c r="BJ65" i="4"/>
  <c r="BE65" i="4"/>
  <c r="BE66" i="4" s="1"/>
  <c r="BA65" i="4"/>
  <c r="BA66" i="4" s="1"/>
  <c r="AW65" i="4"/>
  <c r="AW66" i="4" s="1"/>
  <c r="AS65" i="4"/>
  <c r="AS66" i="4" s="1"/>
  <c r="AO65" i="4"/>
  <c r="AO66" i="4" s="1"/>
  <c r="AK65" i="4"/>
  <c r="AK66" i="4" s="1"/>
  <c r="AG65" i="4"/>
  <c r="AG66" i="4" s="1"/>
  <c r="AC65" i="4"/>
  <c r="AC66" i="4" s="1"/>
  <c r="Y65" i="4"/>
  <c r="Y66" i="4" s="1"/>
  <c r="U65" i="4"/>
  <c r="U66" i="4" s="1"/>
  <c r="Q65" i="4"/>
  <c r="Q66" i="4" s="1"/>
  <c r="M65" i="4"/>
  <c r="M66" i="4" s="1"/>
  <c r="I65" i="4"/>
  <c r="I66" i="4" s="1"/>
  <c r="CC63" i="4"/>
  <c r="CD63" i="4" s="1"/>
  <c r="E65" i="4"/>
  <c r="E65" i="5"/>
  <c r="P64" i="5"/>
  <c r="Q64" i="5" s="1"/>
  <c r="N63" i="5"/>
  <c r="M15" i="5"/>
  <c r="Q15" i="5" s="1"/>
  <c r="BX66" i="6"/>
  <c r="BH66" i="6"/>
  <c r="AQ66" i="6"/>
  <c r="AA66" i="6"/>
  <c r="K66" i="6"/>
  <c r="CA65" i="6"/>
  <c r="BV66" i="6"/>
  <c r="BR66" i="6"/>
  <c r="BN66" i="6"/>
  <c r="BJ66" i="6"/>
  <c r="BJ67" i="6" s="1"/>
  <c r="BE66" i="6"/>
  <c r="BA66" i="6"/>
  <c r="AW66" i="6"/>
  <c r="AS66" i="6"/>
  <c r="AO66" i="6"/>
  <c r="AK66" i="6"/>
  <c r="AG66" i="6"/>
  <c r="Y66" i="6"/>
  <c r="U66" i="6"/>
  <c r="Q66" i="6"/>
  <c r="M66" i="6"/>
  <c r="I66" i="6"/>
  <c r="CB15" i="6"/>
  <c r="CC15" i="6"/>
  <c r="CD15" i="6" s="1"/>
  <c r="BZ15" i="6"/>
  <c r="CA66" i="7"/>
  <c r="BB66" i="7"/>
  <c r="AT66" i="7"/>
  <c r="V66" i="7"/>
  <c r="BI66" i="4"/>
  <c r="BI67" i="4" s="1"/>
  <c r="BD66" i="4"/>
  <c r="AZ66" i="4"/>
  <c r="AV66" i="4"/>
  <c r="AR66" i="4"/>
  <c r="AN66" i="4"/>
  <c r="AJ66" i="4"/>
  <c r="AF66" i="4"/>
  <c r="AB66" i="4"/>
  <c r="X66" i="4"/>
  <c r="T66" i="4"/>
  <c r="P66" i="4"/>
  <c r="L66" i="4"/>
  <c r="H66" i="4"/>
  <c r="N59" i="5"/>
  <c r="R59" i="5"/>
  <c r="R66" i="7"/>
  <c r="N65" i="7"/>
  <c r="N66" i="7"/>
  <c r="J65" i="7"/>
  <c r="J66" i="7"/>
  <c r="CH63" i="7"/>
  <c r="F65" i="7"/>
  <c r="F66" i="7" s="1"/>
  <c r="BK67" i="7"/>
  <c r="BZ65" i="7"/>
  <c r="BZ66" i="7" s="1"/>
  <c r="BV65" i="7"/>
  <c r="BV66" i="7" s="1"/>
  <c r="BR65" i="7"/>
  <c r="BR66" i="7" s="1"/>
  <c r="BN65" i="7"/>
  <c r="BN66" i="7" s="1"/>
  <c r="BJ65" i="7"/>
  <c r="BJ66" i="7" s="1"/>
  <c r="BE65" i="7"/>
  <c r="BE66" i="7" s="1"/>
  <c r="BA65" i="7"/>
  <c r="BA66" i="7" s="1"/>
  <c r="AW65" i="7"/>
  <c r="AW66" i="7" s="1"/>
  <c r="AS65" i="7"/>
  <c r="AS66" i="7" s="1"/>
  <c r="AO65" i="7"/>
  <c r="AO66" i="7" s="1"/>
  <c r="AK65" i="7"/>
  <c r="AK66" i="7" s="1"/>
  <c r="AG65" i="7"/>
  <c r="AG66" i="7" s="1"/>
  <c r="AC65" i="7"/>
  <c r="AC66" i="7" s="1"/>
  <c r="Y65" i="7"/>
  <c r="Y66" i="7" s="1"/>
  <c r="U65" i="7"/>
  <c r="U66" i="7" s="1"/>
  <c r="Q65" i="7"/>
  <c r="Q66" i="7" s="1"/>
  <c r="M65" i="7"/>
  <c r="I65" i="7"/>
  <c r="I66" i="7" s="1"/>
  <c r="CF63" i="7"/>
  <c r="CG63" i="7" s="1"/>
  <c r="E65" i="7"/>
  <c r="CB66" i="8"/>
  <c r="AV66" i="8"/>
  <c r="AF66" i="8"/>
  <c r="CB22" i="6"/>
  <c r="T66" i="7"/>
  <c r="P66" i="7"/>
  <c r="L66" i="7"/>
  <c r="CD15" i="7"/>
  <c r="CC15" i="7"/>
  <c r="E66" i="6"/>
  <c r="AC64" i="6"/>
  <c r="AC65" i="6" s="1"/>
  <c r="CE22" i="6"/>
  <c r="BJ67" i="7"/>
  <c r="M66" i="7"/>
  <c r="H65" i="7"/>
  <c r="H66" i="7" s="1"/>
  <c r="CC23" i="7"/>
  <c r="CG23" i="7" s="1"/>
  <c r="CF15" i="7"/>
  <c r="CG15" i="7" s="1"/>
  <c r="CI64" i="8"/>
  <c r="CE23" i="7"/>
  <c r="CH22" i="7"/>
  <c r="CH15" i="7"/>
  <c r="CE15" i="7"/>
  <c r="CA66" i="8"/>
  <c r="BW66" i="8"/>
  <c r="BS66" i="8"/>
  <c r="BO66" i="8"/>
  <c r="BK66" i="8"/>
  <c r="BK67" i="8" s="1"/>
  <c r="BG66" i="8"/>
  <c r="BC66" i="8"/>
  <c r="AY66" i="8"/>
  <c r="AU66" i="8"/>
  <c r="AQ66" i="8"/>
  <c r="AM66" i="8"/>
  <c r="AI66" i="8"/>
  <c r="AE66" i="8"/>
  <c r="AA66" i="8"/>
  <c r="W66" i="8"/>
  <c r="S66" i="8"/>
  <c r="O66" i="8"/>
  <c r="K66" i="8"/>
  <c r="BY66" i="9"/>
  <c r="BU66" i="9"/>
  <c r="BM66" i="9"/>
  <c r="BI66" i="9"/>
  <c r="BE66" i="9"/>
  <c r="AW66" i="9"/>
  <c r="AS66" i="9"/>
  <c r="AO66" i="9"/>
  <c r="AG66" i="9"/>
  <c r="AA65" i="9"/>
  <c r="AA66" i="9" s="1"/>
  <c r="W65" i="9"/>
  <c r="W66" i="9" s="1"/>
  <c r="S65" i="9"/>
  <c r="O65" i="9"/>
  <c r="O66" i="9" s="1"/>
  <c r="K65" i="9"/>
  <c r="K66" i="9" s="1"/>
  <c r="G65" i="9"/>
  <c r="CG59" i="8"/>
  <c r="CI15" i="8"/>
  <c r="CG15" i="8"/>
  <c r="CH15" i="8" s="1"/>
  <c r="BP66" i="9"/>
  <c r="AZ66" i="9"/>
  <c r="AJ66" i="9"/>
  <c r="BX65" i="9"/>
  <c r="BX66" i="9" s="1"/>
  <c r="BH65" i="9"/>
  <c r="BH66" i="9" s="1"/>
  <c r="AR65" i="9"/>
  <c r="E65" i="8"/>
  <c r="CE59" i="8"/>
  <c r="BO66" i="9"/>
  <c r="AY66" i="9"/>
  <c r="BQ65" i="9"/>
  <c r="BQ66" i="9" s="1"/>
  <c r="BA65" i="9"/>
  <c r="BA66" i="9" s="1"/>
  <c r="AK65" i="9"/>
  <c r="AK66" i="9" s="1"/>
  <c r="CF65" i="9"/>
  <c r="E66" i="9"/>
  <c r="CD59" i="9"/>
  <c r="CG59" i="9"/>
  <c r="CF59" i="9"/>
  <c r="CH23" i="9"/>
  <c r="P65" i="10"/>
  <c r="CI59" i="8"/>
  <c r="CD59" i="8"/>
  <c r="CI63" i="9"/>
  <c r="AC64" i="9"/>
  <c r="CI64" i="9" s="1"/>
  <c r="CD23" i="9"/>
  <c r="AC15" i="9"/>
  <c r="CF15" i="9" s="1"/>
  <c r="S65" i="10"/>
  <c r="F65" i="10"/>
  <c r="Q64" i="10"/>
  <c r="R64" i="10" s="1"/>
  <c r="S63" i="10"/>
  <c r="O63" i="10"/>
  <c r="Q15" i="10"/>
  <c r="R15" i="10" s="1"/>
  <c r="P15" i="10"/>
  <c r="S59" i="10"/>
  <c r="S15" i="10"/>
  <c r="CI23" i="9"/>
  <c r="CI15" i="9"/>
  <c r="E66" i="10"/>
  <c r="CG66" i="2" l="1"/>
  <c r="O66" i="3"/>
  <c r="P66" i="3"/>
  <c r="M66" i="3"/>
  <c r="N66" i="3"/>
  <c r="R66" i="3"/>
  <c r="CF15" i="2"/>
  <c r="CA65" i="4"/>
  <c r="CE65" i="4"/>
  <c r="CC65" i="4"/>
  <c r="BZ65" i="4"/>
  <c r="E66" i="4"/>
  <c r="CB65" i="4"/>
  <c r="BI67" i="6"/>
  <c r="BK67" i="1"/>
  <c r="BJ68" i="1" s="1"/>
  <c r="CG65" i="2"/>
  <c r="CF65" i="1"/>
  <c r="BZ66" i="6"/>
  <c r="CB66" i="6"/>
  <c r="CC66" i="6"/>
  <c r="CA66" i="6"/>
  <c r="BJ66" i="4"/>
  <c r="BJ67" i="4" s="1"/>
  <c r="CG15" i="9"/>
  <c r="CH15" i="9" s="1"/>
  <c r="CD65" i="8"/>
  <c r="CE65" i="8"/>
  <c r="E66" i="8"/>
  <c r="CF65" i="8"/>
  <c r="CG65" i="8"/>
  <c r="CH65" i="8" s="1"/>
  <c r="CI65" i="8"/>
  <c r="CE15" i="9"/>
  <c r="P65" i="3"/>
  <c r="M65" i="3"/>
  <c r="N65" i="3"/>
  <c r="R65" i="3"/>
  <c r="O65" i="3"/>
  <c r="CE64" i="6"/>
  <c r="AC66" i="9"/>
  <c r="AC65" i="9"/>
  <c r="G66" i="9"/>
  <c r="CI66" i="9" s="1"/>
  <c r="CI65" i="9"/>
  <c r="O65" i="5"/>
  <c r="P65" i="5"/>
  <c r="M65" i="5"/>
  <c r="R65" i="5"/>
  <c r="N65" i="5"/>
  <c r="E66" i="5"/>
  <c r="BK67" i="4"/>
  <c r="CE65" i="6"/>
  <c r="CA66" i="1"/>
  <c r="CB66" i="1"/>
  <c r="CF66" i="1"/>
  <c r="CC66" i="1"/>
  <c r="CD66" i="1"/>
  <c r="CD66" i="9"/>
  <c r="CE66" i="9"/>
  <c r="CF66" i="9"/>
  <c r="CG66" i="9"/>
  <c r="CH66" i="9" s="1"/>
  <c r="Q65" i="10"/>
  <c r="F66" i="10"/>
  <c r="P66" i="10" s="1"/>
  <c r="N65" i="10"/>
  <c r="CD15" i="9"/>
  <c r="S66" i="10"/>
  <c r="O65" i="10"/>
  <c r="CH59" i="9"/>
  <c r="CH59" i="8"/>
  <c r="CD65" i="7"/>
  <c r="CH65" i="7"/>
  <c r="CF65" i="7"/>
  <c r="CG65" i="7" s="1"/>
  <c r="CC65" i="7"/>
  <c r="E66" i="7"/>
  <c r="CE65" i="7"/>
  <c r="AC66" i="6"/>
  <c r="CE66" i="6" s="1"/>
  <c r="BK66" i="4"/>
  <c r="CE66" i="1" l="1"/>
  <c r="O66" i="10"/>
  <c r="CD65" i="4"/>
  <c r="Q66" i="3"/>
  <c r="CF66" i="7"/>
  <c r="CC66" i="7"/>
  <c r="CD66" i="7"/>
  <c r="CH66" i="7"/>
  <c r="CE66" i="7"/>
  <c r="Q66" i="10"/>
  <c r="N66" i="10"/>
  <c r="R65" i="10"/>
  <c r="Q65" i="3"/>
  <c r="N66" i="5"/>
  <c r="R66" i="5"/>
  <c r="M66" i="5"/>
  <c r="O66" i="5"/>
  <c r="P66" i="5"/>
  <c r="Q65" i="5"/>
  <c r="CF66" i="8"/>
  <c r="CD66" i="8"/>
  <c r="CI66" i="8"/>
  <c r="CE66" i="8"/>
  <c r="CG66" i="8"/>
  <c r="CH66" i="8" s="1"/>
  <c r="CD66" i="6"/>
  <c r="CA66" i="4"/>
  <c r="CE66" i="4"/>
  <c r="CB66" i="4"/>
  <c r="CC66" i="4"/>
  <c r="BZ66" i="4"/>
  <c r="Q66" i="5" l="1"/>
  <c r="R66" i="10"/>
  <c r="CD66" i="4"/>
  <c r="CG66" i="7"/>
</calcChain>
</file>

<file path=xl/comments1.xml><?xml version="1.0" encoding="utf-8"?>
<comments xmlns="http://schemas.openxmlformats.org/spreadsheetml/2006/main">
  <authors>
    <author>Dan</author>
  </authors>
  <commentList>
    <comment ref="B34" authorId="0" shapeId="0">
      <text>
        <r>
          <rPr>
            <sz val="12"/>
            <rFont val="Arial"/>
          </rPr>
          <t xml:space="preserve">blair kardash   28/06/04  08:40:45 AM
dissolved (effective 14-Jun-04, all nonpotable samples are analyzed for dissolved only.)
</t>
        </r>
      </text>
    </comment>
    <comment ref="BM34" authorId="0" shapeId="0">
      <text>
        <r>
          <rPr>
            <sz val="12"/>
            <rFont val="Arial"/>
          </rPr>
          <t>blair kardash   28/06/04  08:40:45 AM
dissolved</t>
        </r>
      </text>
    </comment>
    <comment ref="B35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5" authorId="0" shapeId="0">
      <text>
        <r>
          <rPr>
            <sz val="12"/>
            <rFont val="Arial"/>
          </rPr>
          <t>blair kardash   28/06/04  08:40:45 AM
dissolved</t>
        </r>
      </text>
    </comment>
    <comment ref="B43" authorId="0" shapeId="0">
      <text>
        <r>
          <rPr>
            <sz val="12"/>
            <rFont val="Arial"/>
          </rPr>
          <t xml:space="preserve">placed into spreadsheet on:
blair kardash   28/06/04  10:02:29 AM
</t>
        </r>
      </text>
    </comment>
    <comment ref="B50" authorId="0" shapeId="0">
      <text>
        <r>
          <rPr>
            <sz val="12"/>
            <rFont val="Arial"/>
          </rPr>
          <t>blair kardash   28/06/04  09:02:23 AM
Discontinued in 2003</t>
        </r>
      </text>
    </comment>
  </commentList>
</comments>
</file>

<file path=xl/comments2.xml><?xml version="1.0" encoding="utf-8"?>
<comments xmlns="http://schemas.openxmlformats.org/spreadsheetml/2006/main">
  <authors>
    <author>Dan</author>
  </authors>
  <commentList>
    <comment ref="B34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4" authorId="0" shapeId="0">
      <text>
        <r>
          <rPr>
            <sz val="12"/>
            <rFont val="Arial"/>
          </rPr>
          <t>blair kardash   28/06/04  08:40:45 AM
dissolved</t>
        </r>
      </text>
    </comment>
    <comment ref="B35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5" authorId="0" shapeId="0">
      <text>
        <r>
          <rPr>
            <sz val="12"/>
            <rFont val="Arial"/>
          </rPr>
          <t>blair kardash   28/06/04  08:40:45 AM
dissolved</t>
        </r>
      </text>
    </comment>
    <comment ref="B43" authorId="0" shapeId="0">
      <text>
        <r>
          <rPr>
            <sz val="12"/>
            <rFont val="Arial"/>
          </rPr>
          <t xml:space="preserve">placed into spreadsheet on:
blair kardash   28/06/04  10:02:29 AM
</t>
        </r>
      </text>
    </comment>
    <comment ref="B50" authorId="0" shapeId="0">
      <text>
        <r>
          <rPr>
            <sz val="12"/>
            <rFont val="Arial"/>
          </rPr>
          <t>blair kardash   28/06/04  09:02:23 AM
Discontinued in 2003</t>
        </r>
      </text>
    </comment>
  </commentList>
</comments>
</file>

<file path=xl/comments3.xml><?xml version="1.0" encoding="utf-8"?>
<comments xmlns="http://schemas.openxmlformats.org/spreadsheetml/2006/main">
  <authors>
    <author>Dan</author>
  </authors>
  <commentList>
    <comment ref="B34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4" authorId="0" shapeId="0">
      <text>
        <r>
          <rPr>
            <sz val="12"/>
            <rFont val="Arial"/>
          </rPr>
          <t>blair kardash   28/06/04  08:40:45 AM
dissolved</t>
        </r>
      </text>
    </comment>
    <comment ref="B35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5" authorId="0" shapeId="0">
      <text>
        <r>
          <rPr>
            <sz val="12"/>
            <rFont val="Arial"/>
          </rPr>
          <t>blair kardash   28/06/04  08:40:45 AM
dissolved</t>
        </r>
      </text>
    </comment>
    <comment ref="B43" authorId="0" shapeId="0">
      <text>
        <r>
          <rPr>
            <sz val="12"/>
            <rFont val="Arial"/>
          </rPr>
          <t xml:space="preserve">placed into spreadsheet on:
blair kardash   28/06/04  10:02:29 AM
</t>
        </r>
      </text>
    </comment>
    <comment ref="B50" authorId="0" shapeId="0">
      <text>
        <r>
          <rPr>
            <sz val="12"/>
            <rFont val="Arial"/>
          </rPr>
          <t>blair kardash   28/06/04  09:02:23 AM
Discontinued in 2003</t>
        </r>
      </text>
    </comment>
  </commentList>
</comments>
</file>

<file path=xl/comments4.xml><?xml version="1.0" encoding="utf-8"?>
<comments xmlns="http://schemas.openxmlformats.org/spreadsheetml/2006/main">
  <authors>
    <author>Dan</author>
  </authors>
  <commentList>
    <comment ref="B34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4" authorId="0" shapeId="0">
      <text>
        <r>
          <rPr>
            <sz val="12"/>
            <rFont val="Arial"/>
          </rPr>
          <t>blair kardash   28/06/04  08:40:45 AM
dissolved</t>
        </r>
      </text>
    </comment>
    <comment ref="B35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5" authorId="0" shapeId="0">
      <text>
        <r>
          <rPr>
            <sz val="12"/>
            <rFont val="Arial"/>
          </rPr>
          <t>blair kardash   28/06/04  08:40:45 AM
dissolved</t>
        </r>
      </text>
    </comment>
    <comment ref="B43" authorId="0" shapeId="0">
      <text>
        <r>
          <rPr>
            <sz val="12"/>
            <rFont val="Arial"/>
          </rPr>
          <t xml:space="preserve">placed into spreadsheet on:
blair kardash   28/06/04  10:02:29 AM
</t>
        </r>
      </text>
    </comment>
    <comment ref="B50" authorId="0" shapeId="0">
      <text>
        <r>
          <rPr>
            <sz val="12"/>
            <rFont val="Arial"/>
          </rPr>
          <t>blair kardash   28/06/04  09:02:23 AM
Discontinued in 2003</t>
        </r>
      </text>
    </comment>
  </commentList>
</comments>
</file>

<file path=xl/comments5.xml><?xml version="1.0" encoding="utf-8"?>
<comments xmlns="http://schemas.openxmlformats.org/spreadsheetml/2006/main">
  <authors>
    <author>Dan</author>
  </authors>
  <commentList>
    <comment ref="B34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4" authorId="0" shapeId="0">
      <text>
        <r>
          <rPr>
            <sz val="12"/>
            <rFont val="Arial"/>
          </rPr>
          <t>blair kardash   28/06/04  08:40:45 AM
dissolved</t>
        </r>
      </text>
    </comment>
    <comment ref="B35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5" authorId="0" shapeId="0">
      <text>
        <r>
          <rPr>
            <sz val="12"/>
            <rFont val="Arial"/>
          </rPr>
          <t>blair kardash   28/06/04  08:40:45 AM
dissolved</t>
        </r>
      </text>
    </comment>
    <comment ref="B43" authorId="0" shapeId="0">
      <text>
        <r>
          <rPr>
            <sz val="12"/>
            <rFont val="Arial"/>
          </rPr>
          <t xml:space="preserve">placed into spreadsheet on:
blair kardash   28/06/04  10:02:29 AM
</t>
        </r>
      </text>
    </comment>
    <comment ref="B50" authorId="0" shapeId="0">
      <text>
        <r>
          <rPr>
            <sz val="12"/>
            <rFont val="Arial"/>
          </rPr>
          <t>blair kardash   28/06/04  09:02:23 AM
Discontinued in 2003</t>
        </r>
      </text>
    </comment>
  </commentList>
</comments>
</file>

<file path=xl/comments6.xml><?xml version="1.0" encoding="utf-8"?>
<comments xmlns="http://schemas.openxmlformats.org/spreadsheetml/2006/main">
  <authors>
    <author>Dan</author>
  </authors>
  <commentList>
    <comment ref="BV14" authorId="0" shapeId="0">
      <text>
        <r>
          <rPr>
            <sz val="12"/>
            <rFont val="Arial"/>
          </rPr>
          <t xml:space="preserve">Blair   01/10/2009  02:06:28 PM
Exceeded hold time of 7 days.  Collected 22-Sep-09 and analyzed on 05-Oct-09.
</t>
        </r>
      </text>
    </comment>
    <comment ref="B34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4" authorId="0" shapeId="0">
      <text>
        <r>
          <rPr>
            <sz val="12"/>
            <rFont val="Arial"/>
          </rPr>
          <t>blair kardash   28/06/04  08:40:45 AM
dissolved</t>
        </r>
      </text>
    </comment>
    <comment ref="B35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5" authorId="0" shapeId="0">
      <text>
        <r>
          <rPr>
            <sz val="12"/>
            <rFont val="Arial"/>
          </rPr>
          <t>blair kardash   28/06/04  08:40:45 AM
dissolved</t>
        </r>
      </text>
    </comment>
    <comment ref="B43" authorId="0" shapeId="0">
      <text>
        <r>
          <rPr>
            <sz val="12"/>
            <rFont val="Arial"/>
          </rPr>
          <t xml:space="preserve">placed into spreadsheet on:
blair kardash   28/06/04  10:02:29 AM
</t>
        </r>
      </text>
    </comment>
    <comment ref="B50" authorId="0" shapeId="0">
      <text>
        <r>
          <rPr>
            <sz val="12"/>
            <rFont val="Arial"/>
          </rPr>
          <t>blair kardash   28/06/04  09:02:23 AM
Discontinued in 2003</t>
        </r>
      </text>
    </comment>
  </commentList>
</comments>
</file>

<file path=xl/comments7.xml><?xml version="1.0" encoding="utf-8"?>
<comments xmlns="http://schemas.openxmlformats.org/spreadsheetml/2006/main">
  <authors>
    <author>Dan</author>
  </authors>
  <commentList>
    <comment ref="BV14" authorId="0" shapeId="0">
      <text>
        <r>
          <rPr>
            <sz val="12"/>
            <rFont val="Arial"/>
          </rPr>
          <t xml:space="preserve">Blair   01/10/2009  02:06:28 PM
Exceeded hold time of 7 days.  Collected 22-Sep-09 and analyzed on 05-Oct-09.
</t>
        </r>
      </text>
    </comment>
    <comment ref="B34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4" authorId="0" shapeId="0">
      <text>
        <r>
          <rPr>
            <sz val="12"/>
            <rFont val="Arial"/>
          </rPr>
          <t>blair kardash   28/06/04  08:40:45 AM
dissolved</t>
        </r>
      </text>
    </comment>
    <comment ref="B35" authorId="0" shapeId="0">
      <text>
        <r>
          <rPr>
            <sz val="12"/>
            <rFont val="Arial"/>
          </rPr>
          <t>blair kardash   28/06/04  08:40:45 AM
dissolved (effective 14-Jun-04, all nonpotable samples are analyzed for dissolved only.)</t>
        </r>
      </text>
    </comment>
    <comment ref="BM35" authorId="0" shapeId="0">
      <text>
        <r>
          <rPr>
            <sz val="12"/>
            <rFont val="Arial"/>
          </rPr>
          <t>blair kardash   28/06/04  08:40:45 AM
dissolved</t>
        </r>
      </text>
    </comment>
    <comment ref="B43" authorId="0" shapeId="0">
      <text>
        <r>
          <rPr>
            <sz val="12"/>
            <rFont val="Arial"/>
          </rPr>
          <t xml:space="preserve">placed into spreadsheet on:
blair kardash   28/06/04  10:02:29 AM
</t>
        </r>
      </text>
    </comment>
    <comment ref="B50" authorId="0" shapeId="0">
      <text>
        <r>
          <rPr>
            <sz val="12"/>
            <rFont val="Arial"/>
          </rPr>
          <t>blair kardash   28/06/04  09:02:23 AM
Discontinued in 2003</t>
        </r>
      </text>
    </comment>
    <comment ref="BF50" authorId="0" shapeId="0">
      <text>
        <r>
          <rPr>
            <sz val="12"/>
            <rFont val="Arial"/>
          </rPr>
          <t>sample taken on May 9, 2000.</t>
        </r>
      </text>
    </comment>
  </commentList>
</comments>
</file>

<file path=xl/comments8.xml><?xml version="1.0" encoding="utf-8"?>
<comments xmlns="http://schemas.openxmlformats.org/spreadsheetml/2006/main">
  <authors>
    <author>Dan</author>
  </authors>
  <commentList>
    <comment ref="H14" authorId="0" shapeId="0">
      <text>
        <r>
          <rPr>
            <sz val="12"/>
            <rFont val="Arial"/>
          </rPr>
          <t xml:space="preserve">Blair   01/10/2009  02:06:28 PM
Exceeded hold time of 7 days.  Collected 22-Sep-09 and analyzed on 05-Oct-09.
</t>
        </r>
      </text>
    </comment>
  </commentList>
</comments>
</file>

<file path=xl/sharedStrings.xml><?xml version="1.0" encoding="utf-8"?>
<sst xmlns="http://schemas.openxmlformats.org/spreadsheetml/2006/main" count="3874" uniqueCount="97">
  <si>
    <t>Physical Parameters</t>
  </si>
  <si>
    <t>Conductivity</t>
  </si>
  <si>
    <t>Colour</t>
  </si>
  <si>
    <t>Diss.Oxygen</t>
  </si>
  <si>
    <t>Odour</t>
  </si>
  <si>
    <t>pH</t>
  </si>
  <si>
    <t>Temperature</t>
  </si>
  <si>
    <t>Turbidity</t>
  </si>
  <si>
    <t>TSS</t>
  </si>
  <si>
    <t>TDS</t>
  </si>
  <si>
    <t>TDS (calc)</t>
  </si>
  <si>
    <t>Major Ions</t>
  </si>
  <si>
    <t>p-Alkalinity</t>
  </si>
  <si>
    <t>T-Alkalinity</t>
  </si>
  <si>
    <t>Total Hardness</t>
  </si>
  <si>
    <t>Carbonate</t>
  </si>
  <si>
    <t>Bicarbonate</t>
  </si>
  <si>
    <t>Bromide</t>
  </si>
  <si>
    <t>Chloride</t>
  </si>
  <si>
    <t>Calcium</t>
  </si>
  <si>
    <t>Potassium</t>
  </si>
  <si>
    <t>Magnesium</t>
  </si>
  <si>
    <t>Sodium</t>
  </si>
  <si>
    <t>Sulphate</t>
  </si>
  <si>
    <t>Trace Constiuents</t>
  </si>
  <si>
    <t>Iron</t>
  </si>
  <si>
    <t>Manganese</t>
  </si>
  <si>
    <t>Ammonia-N</t>
  </si>
  <si>
    <t>Organic-N</t>
  </si>
  <si>
    <t>Nitrate as N</t>
  </si>
  <si>
    <t>Ortho-P</t>
  </si>
  <si>
    <t>Total-P</t>
  </si>
  <si>
    <t>Chlorophyll "A"</t>
  </si>
  <si>
    <t>D.O.C.</t>
  </si>
  <si>
    <t>UV 254</t>
  </si>
  <si>
    <t>Bacterialogical</t>
  </si>
  <si>
    <t>S.P.C. / HPC</t>
  </si>
  <si>
    <t>Total Coliforms</t>
  </si>
  <si>
    <t>Fecal Coliforms</t>
  </si>
  <si>
    <t>Fecal Strep</t>
  </si>
  <si>
    <t>Algae</t>
  </si>
  <si>
    <t>Blue Green</t>
  </si>
  <si>
    <t>Green</t>
  </si>
  <si>
    <t>Diatoms</t>
  </si>
  <si>
    <t>Flagellates</t>
  </si>
  <si>
    <t>Rotifers</t>
  </si>
  <si>
    <t>Total</t>
  </si>
  <si>
    <t>Ion Balance</t>
  </si>
  <si>
    <t>Pos Ion Sum</t>
  </si>
  <si>
    <t>Neg Ion Sum</t>
  </si>
  <si>
    <t>Difference</t>
  </si>
  <si>
    <t>% Error</t>
  </si>
  <si>
    <t>Dates:</t>
  </si>
  <si>
    <t>Flow:</t>
  </si>
  <si>
    <t>umhos/cm</t>
  </si>
  <si>
    <t>Pt/Co</t>
  </si>
  <si>
    <t>mg/L</t>
  </si>
  <si>
    <t>TON</t>
  </si>
  <si>
    <t>°C</t>
  </si>
  <si>
    <t>NTU</t>
  </si>
  <si>
    <t>mg/L CaCO3</t>
  </si>
  <si>
    <t>µg/L</t>
  </si>
  <si>
    <t>abs 10cm</t>
  </si>
  <si>
    <t>CFU/mL</t>
  </si>
  <si>
    <t>CFU/dL</t>
  </si>
  <si>
    <t>CFU/L</t>
  </si>
  <si>
    <t>meq</t>
  </si>
  <si>
    <t>%</t>
  </si>
  <si>
    <t>--</t>
  </si>
  <si>
    <t>Note: Nitrate reported as NO3 until year 2000 then reported as N.</t>
  </si>
  <si>
    <t>&lt;10</t>
  </si>
  <si>
    <t>&lt;1</t>
  </si>
  <si>
    <t>&lt;4</t>
  </si>
  <si>
    <t>Note: Nitrate reported as N starting 2000</t>
  </si>
  <si>
    <t>Tests for 2001:</t>
  </si>
  <si>
    <t xml:space="preserve">Total Tests of 1-6 for 2001: </t>
  </si>
  <si>
    <t>&lt;</t>
  </si>
  <si>
    <t>N/A</t>
  </si>
  <si>
    <t>&lt;2000</t>
  </si>
  <si>
    <t>1..4</t>
  </si>
  <si>
    <t>MEAN</t>
  </si>
  <si>
    <t>MIN</t>
  </si>
  <si>
    <t>MAX</t>
  </si>
  <si>
    <t>STD</t>
  </si>
  <si>
    <t>CV</t>
  </si>
  <si>
    <t>N</t>
  </si>
  <si>
    <t/>
  </si>
  <si>
    <t>27-Feb-79</t>
  </si>
  <si>
    <t>&lt;2</t>
  </si>
  <si>
    <t>21-Oct-96</t>
  </si>
  <si>
    <t>Over Growth</t>
  </si>
  <si>
    <t>&gt;</t>
  </si>
  <si>
    <t>&lt;.04</t>
  </si>
  <si>
    <t>&lt;2(tntc)</t>
  </si>
  <si>
    <t>34(3)</t>
  </si>
  <si>
    <t>&gt;500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</si>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</sst>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2" formatCode="0.0%"/>
    <numFmt numFmtId="173" formatCode="0.0"/>
    <numFmt numFmtId="174" formatCode="0.000"/>
    <numFmt numFmtId="175" formatCode="0.0000"/>
    <numFmt numFmtId="177" formatCode="dd/mm/yyyy;@"/>
  </numFmts>
  <fonts count="7" x14ac:knownFonts="1">
    <font>
      <sz val="12"/>
      <name val="Arial"/>
    </font>
    <font>
      <sz val="12"/>
      <name val="Arial"/>
    </font>
    <font>
      <sz val="12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/>
      <top style="medium">
        <color indexed="8"/>
      </top>
      <bottom/>
      <diagonal/>
    </border>
    <border>
      <left style="double">
        <color indexed="8"/>
      </left>
      <right/>
      <top style="medium">
        <color indexed="8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/>
    <xf numFmtId="15" fontId="2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5" fontId="3" fillId="2" borderId="0" xfId="0" applyNumberFormat="1" applyFont="1" applyFill="1" applyAlignment="1">
      <alignment horizontal="center"/>
    </xf>
    <xf numFmtId="15" fontId="2" fillId="0" borderId="0" xfId="0" applyNumberFormat="1" applyFont="1" applyAlignment="1"/>
    <xf numFmtId="0" fontId="2" fillId="2" borderId="0" xfId="0" applyNumberFormat="1" applyFont="1" applyFill="1" applyAlignment="1">
      <alignment horizontal="center"/>
    </xf>
    <xf numFmtId="15" fontId="3" fillId="3" borderId="1" xfId="0" applyNumberFormat="1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172" fontId="3" fillId="3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/>
    <xf numFmtId="173" fontId="2" fillId="0" borderId="0" xfId="0" applyNumberFormat="1" applyFont="1" applyAlignment="1"/>
    <xf numFmtId="173" fontId="2" fillId="0" borderId="0" xfId="0" applyNumberFormat="1" applyFont="1" applyAlignment="1">
      <alignment horizontal="center"/>
    </xf>
    <xf numFmtId="173" fontId="3" fillId="0" borderId="0" xfId="0" applyNumberFormat="1" applyFont="1" applyAlignment="1">
      <alignment horizontal="center"/>
    </xf>
    <xf numFmtId="173" fontId="3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3" fillId="3" borderId="3" xfId="0" applyNumberFormat="1" applyFont="1" applyFill="1" applyBorder="1" applyAlignment="1">
      <alignment horizontal="center"/>
    </xf>
    <xf numFmtId="173" fontId="3" fillId="3" borderId="0" xfId="0" applyNumberFormat="1" applyFont="1" applyFill="1" applyAlignment="1">
      <alignment horizontal="center"/>
    </xf>
    <xf numFmtId="172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73" fontId="2" fillId="0" borderId="3" xfId="0" applyNumberFormat="1" applyFont="1" applyBorder="1" applyAlignment="1"/>
    <xf numFmtId="0" fontId="3" fillId="0" borderId="0" xfId="0" applyNumberFormat="1" applyFont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3" borderId="2" xfId="0" applyNumberFormat="1" applyFont="1" applyFill="1" applyBorder="1" applyAlignment="1"/>
    <xf numFmtId="172" fontId="2" fillId="3" borderId="2" xfId="0" applyNumberFormat="1" applyFont="1" applyFill="1" applyBorder="1" applyAlignment="1"/>
    <xf numFmtId="1" fontId="2" fillId="3" borderId="2" xfId="0" applyNumberFormat="1" applyFont="1" applyFill="1" applyBorder="1" applyAlignment="1"/>
    <xf numFmtId="0" fontId="3" fillId="0" borderId="0" xfId="0" applyNumberFormat="1" applyFont="1" applyAlignment="1">
      <alignment horizontal="left"/>
    </xf>
    <xf numFmtId="15" fontId="3" fillId="3" borderId="0" xfId="0" applyNumberFormat="1" applyFont="1" applyFill="1" applyAlignment="1"/>
    <xf numFmtId="0" fontId="2" fillId="3" borderId="0" xfId="0" applyNumberFormat="1" applyFont="1" applyFill="1" applyAlignment="1"/>
    <xf numFmtId="172" fontId="2" fillId="3" borderId="0" xfId="0" applyNumberFormat="1" applyFont="1" applyFill="1" applyAlignment="1"/>
    <xf numFmtId="1" fontId="2" fillId="3" borderId="0" xfId="0" applyNumberFormat="1" applyFont="1" applyFill="1" applyAlignment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73" fontId="2" fillId="0" borderId="0" xfId="0" applyNumberFormat="1" applyFont="1" applyAlignment="1">
      <alignment horizontal="left"/>
    </xf>
    <xf numFmtId="2" fontId="2" fillId="0" borderId="0" xfId="0" applyNumberFormat="1" applyFont="1" applyAlignment="1"/>
    <xf numFmtId="2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2" fillId="0" borderId="3" xfId="0" applyNumberFormat="1" applyFont="1" applyBorder="1" applyAlignment="1"/>
    <xf numFmtId="1" fontId="2" fillId="4" borderId="0" xfId="0" applyNumberFormat="1" applyFont="1" applyFill="1" applyAlignment="1">
      <alignment horizontal="left"/>
    </xf>
    <xf numFmtId="1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174" fontId="2" fillId="0" borderId="0" xfId="0" applyNumberFormat="1" applyFont="1" applyAlignment="1">
      <alignment horizontal="center"/>
    </xf>
    <xf numFmtId="10" fontId="3" fillId="3" borderId="0" xfId="0" applyNumberFormat="1" applyFont="1" applyFill="1" applyAlignment="1">
      <alignment horizontal="center"/>
    </xf>
    <xf numFmtId="0" fontId="2" fillId="2" borderId="0" xfId="0" applyNumberFormat="1" applyFont="1" applyFill="1" applyAlignment="1"/>
    <xf numFmtId="2" fontId="3" fillId="3" borderId="1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right"/>
    </xf>
    <xf numFmtId="173" fontId="4" fillId="0" borderId="0" xfId="0" applyNumberFormat="1" applyFont="1" applyAlignment="1">
      <alignment horizontal="center"/>
    </xf>
    <xf numFmtId="175" fontId="2" fillId="2" borderId="0" xfId="0" applyNumberFormat="1" applyFont="1" applyFill="1" applyAlignment="1">
      <alignment horizontal="center"/>
    </xf>
    <xf numFmtId="175" fontId="2" fillId="0" borderId="0" xfId="0" applyNumberFormat="1" applyFont="1" applyAlignment="1">
      <alignment horizontal="center"/>
    </xf>
    <xf numFmtId="175" fontId="3" fillId="3" borderId="3" xfId="0" applyNumberFormat="1" applyFont="1" applyFill="1" applyBorder="1" applyAlignment="1">
      <alignment horizontal="center"/>
    </xf>
    <xf numFmtId="175" fontId="3" fillId="3" borderId="0" xfId="0" applyNumberFormat="1" applyFont="1" applyFill="1" applyAlignment="1">
      <alignment horizontal="center"/>
    </xf>
    <xf numFmtId="0" fontId="3" fillId="0" borderId="0" xfId="0" applyNumberFormat="1" applyFont="1" applyAlignment="1"/>
    <xf numFmtId="3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3" fontId="6" fillId="3" borderId="2" xfId="0" applyNumberFormat="1" applyFont="1" applyFill="1" applyBorder="1" applyAlignment="1">
      <alignment horizontal="center"/>
    </xf>
    <xf numFmtId="172" fontId="6" fillId="3" borderId="2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3" fontId="6" fillId="3" borderId="0" xfId="0" applyNumberFormat="1" applyFont="1" applyFill="1" applyAlignment="1">
      <alignment horizontal="center"/>
    </xf>
    <xf numFmtId="172" fontId="6" fillId="3" borderId="0" xfId="0" applyNumberFormat="1" applyFont="1" applyFill="1" applyAlignment="1">
      <alignment horizontal="center"/>
    </xf>
    <xf numFmtId="0" fontId="2" fillId="4" borderId="4" xfId="0" applyNumberFormat="1" applyFont="1" applyFill="1" applyBorder="1" applyAlignment="1">
      <alignment horizontal="left"/>
    </xf>
    <xf numFmtId="1" fontId="2" fillId="4" borderId="4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3" fontId="5" fillId="4" borderId="4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/>
    <xf numFmtId="3" fontId="6" fillId="3" borderId="5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172" fontId="6" fillId="3" borderId="4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2" fillId="2" borderId="4" xfId="0" applyNumberFormat="1" applyFont="1" applyFill="1" applyBorder="1" applyAlignment="1"/>
    <xf numFmtId="0" fontId="2" fillId="4" borderId="0" xfId="0" applyNumberFormat="1" applyFont="1" applyFill="1" applyAlignment="1"/>
    <xf numFmtId="2" fontId="2" fillId="4" borderId="0" xfId="0" applyNumberFormat="1" applyFont="1" applyFill="1" applyAlignment="1">
      <alignment horizontal="center"/>
    </xf>
    <xf numFmtId="2" fontId="2" fillId="2" borderId="0" xfId="0" applyNumberFormat="1" applyFont="1" applyFill="1" applyAlignment="1"/>
    <xf numFmtId="0" fontId="2" fillId="0" borderId="2" xfId="0" applyNumberFormat="1" applyFont="1" applyBorder="1" applyAlignment="1"/>
    <xf numFmtId="0" fontId="1" fillId="0" borderId="3" xfId="0" applyNumberFormat="1" applyFont="1" applyBorder="1"/>
    <xf numFmtId="0" fontId="1" fillId="0" borderId="0" xfId="0" applyNumberFormat="1" applyFont="1"/>
    <xf numFmtId="0" fontId="1" fillId="0" borderId="2" xfId="0" applyNumberFormat="1" applyFont="1" applyBorder="1"/>
    <xf numFmtId="1" fontId="5" fillId="0" borderId="0" xfId="0" applyNumberFormat="1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1" fontId="2" fillId="3" borderId="0" xfId="0" applyNumberFormat="1" applyFont="1" applyFill="1" applyAlignment="1">
      <alignment horizontal="center"/>
    </xf>
    <xf numFmtId="173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4" fontId="0" fillId="0" borderId="0" xfId="0" applyNumberFormat="1"/>
    <xf numFmtId="0" fontId="0" fillId="5" borderId="0" xfId="0" applyFill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Dief'!$B$6:$B$6</c:f>
          <c:strCache>
            <c:ptCount val="1"/>
            <c:pt idx="0">
              <c:v>Conductivity</c:v>
            </c:pt>
          </c:strCache>
        </c:strRef>
      </c:tx>
      <c:layout>
        <c:manualLayout>
          <c:xMode val="edge"/>
          <c:yMode val="edge"/>
          <c:x val="0.42934798911005689"/>
          <c:y val="2.54854368932038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86985366341869E-2"/>
          <c:y val="0.26092233009708737"/>
          <c:w val="0.88586990105098029"/>
          <c:h val="0.63592233009708743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Dief'!$D$6:$BZ$6</c:f>
              <c:numCache>
                <c:formatCode>0</c:formatCode>
                <c:ptCount val="75"/>
                <c:pt idx="1">
                  <c:v>350</c:v>
                </c:pt>
                <c:pt idx="2">
                  <c:v>400</c:v>
                </c:pt>
                <c:pt idx="3">
                  <c:v>0</c:v>
                </c:pt>
                <c:pt idx="4">
                  <c:v>70</c:v>
                </c:pt>
                <c:pt idx="5">
                  <c:v>410</c:v>
                </c:pt>
                <c:pt idx="6">
                  <c:v>380</c:v>
                </c:pt>
                <c:pt idx="7">
                  <c:v>350</c:v>
                </c:pt>
                <c:pt idx="8">
                  <c:v>380</c:v>
                </c:pt>
                <c:pt idx="9">
                  <c:v>350</c:v>
                </c:pt>
                <c:pt idx="10">
                  <c:v>400</c:v>
                </c:pt>
                <c:pt idx="11">
                  <c:v>0</c:v>
                </c:pt>
                <c:pt idx="12">
                  <c:v>410</c:v>
                </c:pt>
                <c:pt idx="13">
                  <c:v>340</c:v>
                </c:pt>
                <c:pt idx="14">
                  <c:v>350</c:v>
                </c:pt>
                <c:pt idx="15">
                  <c:v>370</c:v>
                </c:pt>
                <c:pt idx="16">
                  <c:v>470</c:v>
                </c:pt>
                <c:pt idx="17">
                  <c:v>450</c:v>
                </c:pt>
                <c:pt idx="18">
                  <c:v>410</c:v>
                </c:pt>
                <c:pt idx="19" formatCode="General">
                  <c:v>325</c:v>
                </c:pt>
                <c:pt idx="20" formatCode="General">
                  <c:v>300</c:v>
                </c:pt>
                <c:pt idx="21" formatCode="General">
                  <c:v>100</c:v>
                </c:pt>
                <c:pt idx="22" formatCode="General">
                  <c:v>0</c:v>
                </c:pt>
                <c:pt idx="23" formatCode="General">
                  <c:v>360</c:v>
                </c:pt>
                <c:pt idx="24" formatCode="General">
                  <c:v>0</c:v>
                </c:pt>
                <c:pt idx="25" formatCode="General">
                  <c:v>390</c:v>
                </c:pt>
                <c:pt idx="26" formatCode="General">
                  <c:v>350</c:v>
                </c:pt>
                <c:pt idx="27" formatCode="General">
                  <c:v>430</c:v>
                </c:pt>
                <c:pt idx="28" formatCode="General">
                  <c:v>411</c:v>
                </c:pt>
                <c:pt idx="29" formatCode="General">
                  <c:v>400</c:v>
                </c:pt>
                <c:pt idx="30" formatCode="General">
                  <c:v>410</c:v>
                </c:pt>
                <c:pt idx="31" formatCode="General">
                  <c:v>400</c:v>
                </c:pt>
                <c:pt idx="32" formatCode="General">
                  <c:v>400</c:v>
                </c:pt>
                <c:pt idx="33" formatCode="General">
                  <c:v>415</c:v>
                </c:pt>
                <c:pt idx="34" formatCode="General">
                  <c:v>350</c:v>
                </c:pt>
                <c:pt idx="35" formatCode="General">
                  <c:v>380</c:v>
                </c:pt>
                <c:pt idx="36" formatCode="General">
                  <c:v>390</c:v>
                </c:pt>
                <c:pt idx="37" formatCode="General">
                  <c:v>360</c:v>
                </c:pt>
                <c:pt idx="38" formatCode="General">
                  <c:v>340</c:v>
                </c:pt>
                <c:pt idx="39" formatCode="General">
                  <c:v>374</c:v>
                </c:pt>
                <c:pt idx="40" formatCode="General">
                  <c:v>386</c:v>
                </c:pt>
                <c:pt idx="41" formatCode="General">
                  <c:v>428</c:v>
                </c:pt>
                <c:pt idx="42" formatCode="General">
                  <c:v>411</c:v>
                </c:pt>
                <c:pt idx="43" formatCode="General">
                  <c:v>419</c:v>
                </c:pt>
                <c:pt idx="44" formatCode="General">
                  <c:v>408</c:v>
                </c:pt>
                <c:pt idx="45">
                  <c:v>409</c:v>
                </c:pt>
                <c:pt idx="46">
                  <c:v>443</c:v>
                </c:pt>
                <c:pt idx="47">
                  <c:v>396</c:v>
                </c:pt>
                <c:pt idx="48">
                  <c:v>406</c:v>
                </c:pt>
                <c:pt idx="49">
                  <c:v>399</c:v>
                </c:pt>
                <c:pt idx="50">
                  <c:v>418</c:v>
                </c:pt>
                <c:pt idx="51">
                  <c:v>379</c:v>
                </c:pt>
                <c:pt idx="52">
                  <c:v>415</c:v>
                </c:pt>
                <c:pt idx="53">
                  <c:v>423</c:v>
                </c:pt>
                <c:pt idx="54">
                  <c:v>410</c:v>
                </c:pt>
                <c:pt idx="55">
                  <c:v>426</c:v>
                </c:pt>
                <c:pt idx="56">
                  <c:v>428</c:v>
                </c:pt>
                <c:pt idx="57">
                  <c:v>445</c:v>
                </c:pt>
                <c:pt idx="58">
                  <c:v>446</c:v>
                </c:pt>
                <c:pt idx="59">
                  <c:v>452</c:v>
                </c:pt>
                <c:pt idx="60">
                  <c:v>460</c:v>
                </c:pt>
                <c:pt idx="61">
                  <c:v>435</c:v>
                </c:pt>
                <c:pt idx="62">
                  <c:v>424</c:v>
                </c:pt>
                <c:pt idx="63">
                  <c:v>491</c:v>
                </c:pt>
                <c:pt idx="64">
                  <c:v>469</c:v>
                </c:pt>
                <c:pt idx="65">
                  <c:v>453</c:v>
                </c:pt>
                <c:pt idx="66">
                  <c:v>448</c:v>
                </c:pt>
                <c:pt idx="67">
                  <c:v>449</c:v>
                </c:pt>
                <c:pt idx="68">
                  <c:v>459</c:v>
                </c:pt>
                <c:pt idx="69">
                  <c:v>426</c:v>
                </c:pt>
                <c:pt idx="70">
                  <c:v>486</c:v>
                </c:pt>
                <c:pt idx="71">
                  <c:v>374</c:v>
                </c:pt>
                <c:pt idx="72">
                  <c:v>407</c:v>
                </c:pt>
                <c:pt idx="73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2-9949-A4EB-3B1C6DFEEC1B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Lake'!$D$6:$CC$6</c:f>
              <c:numCache>
                <c:formatCode>General</c:formatCode>
                <c:ptCount val="78"/>
                <c:pt idx="1">
                  <c:v>0</c:v>
                </c:pt>
                <c:pt idx="2">
                  <c:v>710</c:v>
                </c:pt>
                <c:pt idx="3">
                  <c:v>0</c:v>
                </c:pt>
                <c:pt idx="4">
                  <c:v>660</c:v>
                </c:pt>
                <c:pt idx="5">
                  <c:v>600</c:v>
                </c:pt>
                <c:pt idx="6">
                  <c:v>600</c:v>
                </c:pt>
                <c:pt idx="7">
                  <c:v>510</c:v>
                </c:pt>
                <c:pt idx="8">
                  <c:v>530</c:v>
                </c:pt>
                <c:pt idx="9">
                  <c:v>540</c:v>
                </c:pt>
                <c:pt idx="10">
                  <c:v>590</c:v>
                </c:pt>
                <c:pt idx="11">
                  <c:v>690</c:v>
                </c:pt>
                <c:pt idx="12">
                  <c:v>610</c:v>
                </c:pt>
                <c:pt idx="13">
                  <c:v>450</c:v>
                </c:pt>
                <c:pt idx="14">
                  <c:v>430</c:v>
                </c:pt>
                <c:pt idx="15">
                  <c:v>410</c:v>
                </c:pt>
                <c:pt idx="16">
                  <c:v>640</c:v>
                </c:pt>
                <c:pt idx="17">
                  <c:v>650</c:v>
                </c:pt>
                <c:pt idx="18">
                  <c:v>410</c:v>
                </c:pt>
                <c:pt idx="19">
                  <c:v>360</c:v>
                </c:pt>
                <c:pt idx="20">
                  <c:v>400</c:v>
                </c:pt>
                <c:pt idx="21">
                  <c:v>600</c:v>
                </c:pt>
                <c:pt idx="22">
                  <c:v>580</c:v>
                </c:pt>
                <c:pt idx="23">
                  <c:v>560</c:v>
                </c:pt>
                <c:pt idx="24">
                  <c:v>690</c:v>
                </c:pt>
                <c:pt idx="25">
                  <c:v>460</c:v>
                </c:pt>
                <c:pt idx="26">
                  <c:v>580</c:v>
                </c:pt>
                <c:pt idx="27">
                  <c:v>495</c:v>
                </c:pt>
                <c:pt idx="28">
                  <c:v>430</c:v>
                </c:pt>
                <c:pt idx="29">
                  <c:v>425</c:v>
                </c:pt>
                <c:pt idx="30">
                  <c:v>440</c:v>
                </c:pt>
                <c:pt idx="31">
                  <c:v>590</c:v>
                </c:pt>
                <c:pt idx="32">
                  <c:v>490</c:v>
                </c:pt>
                <c:pt idx="33">
                  <c:v>480</c:v>
                </c:pt>
                <c:pt idx="34">
                  <c:v>430</c:v>
                </c:pt>
                <c:pt idx="35">
                  <c:v>410</c:v>
                </c:pt>
                <c:pt idx="36">
                  <c:v>410</c:v>
                </c:pt>
                <c:pt idx="37">
                  <c:v>380</c:v>
                </c:pt>
                <c:pt idx="38">
                  <c:v>370</c:v>
                </c:pt>
                <c:pt idx="39">
                  <c:v>600</c:v>
                </c:pt>
                <c:pt idx="40">
                  <c:v>524</c:v>
                </c:pt>
                <c:pt idx="41">
                  <c:v>519</c:v>
                </c:pt>
                <c:pt idx="42">
                  <c:v>484</c:v>
                </c:pt>
                <c:pt idx="43">
                  <c:v>522</c:v>
                </c:pt>
                <c:pt idx="44">
                  <c:v>479</c:v>
                </c:pt>
                <c:pt idx="45">
                  <c:v>482</c:v>
                </c:pt>
                <c:pt idx="46">
                  <c:v>577</c:v>
                </c:pt>
                <c:pt idx="47">
                  <c:v>495</c:v>
                </c:pt>
                <c:pt idx="48">
                  <c:v>450</c:v>
                </c:pt>
                <c:pt idx="49">
                  <c:v>579</c:v>
                </c:pt>
                <c:pt idx="50">
                  <c:v>524</c:v>
                </c:pt>
                <c:pt idx="51">
                  <c:v>587</c:v>
                </c:pt>
                <c:pt idx="52">
                  <c:v>597</c:v>
                </c:pt>
                <c:pt idx="53">
                  <c:v>468</c:v>
                </c:pt>
                <c:pt idx="54">
                  <c:v>603</c:v>
                </c:pt>
                <c:pt idx="55">
                  <c:v>476</c:v>
                </c:pt>
                <c:pt idx="56">
                  <c:v>541</c:v>
                </c:pt>
                <c:pt idx="57">
                  <c:v>590</c:v>
                </c:pt>
                <c:pt idx="58">
                  <c:v>509</c:v>
                </c:pt>
                <c:pt idx="59">
                  <c:v>568</c:v>
                </c:pt>
                <c:pt idx="60">
                  <c:v>539</c:v>
                </c:pt>
                <c:pt idx="61">
                  <c:v>483</c:v>
                </c:pt>
                <c:pt idx="62">
                  <c:v>495</c:v>
                </c:pt>
                <c:pt idx="63">
                  <c:v>538</c:v>
                </c:pt>
                <c:pt idx="64">
                  <c:v>533</c:v>
                </c:pt>
                <c:pt idx="65">
                  <c:v>563</c:v>
                </c:pt>
                <c:pt idx="66">
                  <c:v>487</c:v>
                </c:pt>
                <c:pt idx="67">
                  <c:v>624</c:v>
                </c:pt>
                <c:pt idx="68">
                  <c:v>475</c:v>
                </c:pt>
                <c:pt idx="69">
                  <c:v>480</c:v>
                </c:pt>
                <c:pt idx="70">
                  <c:v>487</c:v>
                </c:pt>
                <c:pt idx="71">
                  <c:v>509</c:v>
                </c:pt>
                <c:pt idx="72">
                  <c:v>615</c:v>
                </c:pt>
                <c:pt idx="73">
                  <c:v>647</c:v>
                </c:pt>
                <c:pt idx="74">
                  <c:v>586</c:v>
                </c:pt>
                <c:pt idx="75">
                  <c:v>612</c:v>
                </c:pt>
                <c:pt idx="76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2-9949-A4EB-3B1C6DFEEC1B}"/>
            </c:ext>
          </c:extLst>
        </c:ser>
        <c:ser>
          <c:idx val="2"/>
          <c:order val="2"/>
          <c:tx>
            <c:v>BP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West'!$D$6:$CC$6</c:f>
              <c:numCache>
                <c:formatCode>General</c:formatCode>
                <c:ptCount val="78"/>
                <c:pt idx="1">
                  <c:v>425</c:v>
                </c:pt>
                <c:pt idx="2">
                  <c:v>600</c:v>
                </c:pt>
                <c:pt idx="3">
                  <c:v>0</c:v>
                </c:pt>
                <c:pt idx="4">
                  <c:v>330</c:v>
                </c:pt>
                <c:pt idx="5">
                  <c:v>480</c:v>
                </c:pt>
                <c:pt idx="6">
                  <c:v>550</c:v>
                </c:pt>
                <c:pt idx="7">
                  <c:v>360</c:v>
                </c:pt>
                <c:pt idx="8">
                  <c:v>410</c:v>
                </c:pt>
                <c:pt idx="9">
                  <c:v>510</c:v>
                </c:pt>
                <c:pt idx="10">
                  <c:v>540</c:v>
                </c:pt>
                <c:pt idx="11">
                  <c:v>520</c:v>
                </c:pt>
                <c:pt idx="12">
                  <c:v>500</c:v>
                </c:pt>
                <c:pt idx="13">
                  <c:v>360</c:v>
                </c:pt>
                <c:pt idx="14">
                  <c:v>350</c:v>
                </c:pt>
                <c:pt idx="15">
                  <c:v>450</c:v>
                </c:pt>
                <c:pt idx="16">
                  <c:v>700</c:v>
                </c:pt>
                <c:pt idx="17">
                  <c:v>580</c:v>
                </c:pt>
                <c:pt idx="18">
                  <c:v>540</c:v>
                </c:pt>
                <c:pt idx="19">
                  <c:v>850</c:v>
                </c:pt>
                <c:pt idx="20">
                  <c:v>450</c:v>
                </c:pt>
                <c:pt idx="21">
                  <c:v>570</c:v>
                </c:pt>
                <c:pt idx="22">
                  <c:v>580</c:v>
                </c:pt>
                <c:pt idx="23">
                  <c:v>550</c:v>
                </c:pt>
                <c:pt idx="24">
                  <c:v>600</c:v>
                </c:pt>
                <c:pt idx="25">
                  <c:v>410</c:v>
                </c:pt>
                <c:pt idx="26">
                  <c:v>460</c:v>
                </c:pt>
                <c:pt idx="27">
                  <c:v>480</c:v>
                </c:pt>
                <c:pt idx="28">
                  <c:v>443</c:v>
                </c:pt>
                <c:pt idx="29">
                  <c:v>430</c:v>
                </c:pt>
                <c:pt idx="30">
                  <c:v>450</c:v>
                </c:pt>
                <c:pt idx="31">
                  <c:v>610</c:v>
                </c:pt>
                <c:pt idx="32">
                  <c:v>430</c:v>
                </c:pt>
                <c:pt idx="33">
                  <c:v>430</c:v>
                </c:pt>
                <c:pt idx="34">
                  <c:v>420</c:v>
                </c:pt>
                <c:pt idx="35">
                  <c:v>390</c:v>
                </c:pt>
                <c:pt idx="36">
                  <c:v>420</c:v>
                </c:pt>
                <c:pt idx="37">
                  <c:v>320</c:v>
                </c:pt>
                <c:pt idx="38">
                  <c:v>510</c:v>
                </c:pt>
                <c:pt idx="39">
                  <c:v>606</c:v>
                </c:pt>
                <c:pt idx="40">
                  <c:v>508</c:v>
                </c:pt>
                <c:pt idx="41">
                  <c:v>387</c:v>
                </c:pt>
                <c:pt idx="42">
                  <c:v>438</c:v>
                </c:pt>
                <c:pt idx="43">
                  <c:v>566</c:v>
                </c:pt>
                <c:pt idx="44">
                  <c:v>492</c:v>
                </c:pt>
                <c:pt idx="45">
                  <c:v>564</c:v>
                </c:pt>
                <c:pt idx="46">
                  <c:v>473</c:v>
                </c:pt>
                <c:pt idx="47">
                  <c:v>483</c:v>
                </c:pt>
                <c:pt idx="48">
                  <c:v>499</c:v>
                </c:pt>
                <c:pt idx="49">
                  <c:v>514</c:v>
                </c:pt>
                <c:pt idx="50">
                  <c:v>598</c:v>
                </c:pt>
                <c:pt idx="51">
                  <c:v>441</c:v>
                </c:pt>
                <c:pt idx="52">
                  <c:v>461</c:v>
                </c:pt>
                <c:pt idx="53">
                  <c:v>776</c:v>
                </c:pt>
                <c:pt idx="54">
                  <c:v>473</c:v>
                </c:pt>
                <c:pt idx="55">
                  <c:v>455</c:v>
                </c:pt>
                <c:pt idx="56">
                  <c:v>507</c:v>
                </c:pt>
                <c:pt idx="57">
                  <c:v>546</c:v>
                </c:pt>
                <c:pt idx="58">
                  <c:v>463</c:v>
                </c:pt>
                <c:pt idx="59">
                  <c:v>518</c:v>
                </c:pt>
                <c:pt idx="60">
                  <c:v>466</c:v>
                </c:pt>
                <c:pt idx="61">
                  <c:v>504</c:v>
                </c:pt>
                <c:pt idx="62">
                  <c:v>512</c:v>
                </c:pt>
                <c:pt idx="63">
                  <c:v>615</c:v>
                </c:pt>
                <c:pt idx="64">
                  <c:v>600</c:v>
                </c:pt>
                <c:pt idx="65">
                  <c:v>492</c:v>
                </c:pt>
                <c:pt idx="66">
                  <c:v>451</c:v>
                </c:pt>
                <c:pt idx="67">
                  <c:v>209</c:v>
                </c:pt>
                <c:pt idx="68">
                  <c:v>494</c:v>
                </c:pt>
                <c:pt idx="69">
                  <c:v>495</c:v>
                </c:pt>
                <c:pt idx="70">
                  <c:v>492</c:v>
                </c:pt>
                <c:pt idx="71">
                  <c:v>662</c:v>
                </c:pt>
                <c:pt idx="72">
                  <c:v>749</c:v>
                </c:pt>
                <c:pt idx="73">
                  <c:v>992</c:v>
                </c:pt>
                <c:pt idx="74">
                  <c:v>514</c:v>
                </c:pt>
                <c:pt idx="75">
                  <c:v>547</c:v>
                </c:pt>
                <c:pt idx="76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2-9949-A4EB-3B1C6DFE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18015"/>
        <c:axId val="1"/>
      </c:scatterChart>
      <c:valAx>
        <c:axId val="436618015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496910712247923"/>
              <c:y val="0.95873786407766992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Conductivity (µS/cm)</a:t>
                </a:r>
              </a:p>
            </c:rich>
          </c:tx>
          <c:layout>
            <c:manualLayout>
              <c:xMode val="edge"/>
              <c:yMode val="edge"/>
              <c:x val="1.2422360248447204E-2"/>
              <c:y val="0.48300970873786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618015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303071901731729"/>
          <c:y val="8.980488821142224E-2"/>
          <c:w val="0.12314179548488488"/>
          <c:h val="8.676065471272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Qu'Appelle Dam Flow</a:t>
            </a:r>
          </a:p>
        </c:rich>
      </c:tx>
      <c:layout>
        <c:manualLayout>
          <c:xMode val="edge"/>
          <c:yMode val="edge"/>
          <c:x val="0.37694736756036334"/>
          <c:y val="2.5547445255474453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37385487692185E-2"/>
          <c:y val="0.26277403481176198"/>
          <c:w val="0.945483585143157"/>
          <c:h val="0.64720271536971008"/>
        </c:manualLayout>
      </c:layout>
      <c:scatterChart>
        <c:scatterStyle val="lineMarker"/>
        <c:varyColors val="0"/>
        <c:ser>
          <c:idx val="0"/>
          <c:order val="0"/>
          <c:tx>
            <c:v>Qu'Appelle Dam Flow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Dief'!$D$2:$BZ$2</c:f>
              <c:numCache>
                <c:formatCode>0.0</c:formatCode>
                <c:ptCount val="75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6.3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0.7</c:v>
                </c:pt>
                <c:pt idx="12">
                  <c:v>10</c:v>
                </c:pt>
                <c:pt idx="13">
                  <c:v>10</c:v>
                </c:pt>
                <c:pt idx="14">
                  <c:v>4</c:v>
                </c:pt>
                <c:pt idx="15">
                  <c:v>1.5</c:v>
                </c:pt>
                <c:pt idx="16">
                  <c:v>1.5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1.4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1.5</c:v>
                </c:pt>
                <c:pt idx="26">
                  <c:v>1.3</c:v>
                </c:pt>
                <c:pt idx="27">
                  <c:v>12.4</c:v>
                </c:pt>
                <c:pt idx="28">
                  <c:v>9.8000000000000007</c:v>
                </c:pt>
                <c:pt idx="29">
                  <c:v>9.1999999999999993</c:v>
                </c:pt>
                <c:pt idx="30">
                  <c:v>1.7</c:v>
                </c:pt>
                <c:pt idx="31">
                  <c:v>0.5</c:v>
                </c:pt>
                <c:pt idx="32">
                  <c:v>11.4</c:v>
                </c:pt>
                <c:pt idx="33">
                  <c:v>12.7</c:v>
                </c:pt>
                <c:pt idx="34">
                  <c:v>13.2</c:v>
                </c:pt>
                <c:pt idx="35">
                  <c:v>6</c:v>
                </c:pt>
                <c:pt idx="36">
                  <c:v>1.4</c:v>
                </c:pt>
                <c:pt idx="37">
                  <c:v>6.8</c:v>
                </c:pt>
                <c:pt idx="38">
                  <c:v>4.8</c:v>
                </c:pt>
                <c:pt idx="39">
                  <c:v>0.5</c:v>
                </c:pt>
                <c:pt idx="40">
                  <c:v>1.8</c:v>
                </c:pt>
                <c:pt idx="45">
                  <c:v>0</c:v>
                </c:pt>
                <c:pt idx="46">
                  <c:v>6</c:v>
                </c:pt>
                <c:pt idx="47">
                  <c:v>1.5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4">
                  <c:v>10</c:v>
                </c:pt>
                <c:pt idx="55">
                  <c:v>0</c:v>
                </c:pt>
                <c:pt idx="56">
                  <c:v>1.5</c:v>
                </c:pt>
                <c:pt idx="57">
                  <c:v>9</c:v>
                </c:pt>
                <c:pt idx="58">
                  <c:v>8.5</c:v>
                </c:pt>
                <c:pt idx="59">
                  <c:v>2.7</c:v>
                </c:pt>
                <c:pt idx="60">
                  <c:v>8</c:v>
                </c:pt>
                <c:pt idx="61">
                  <c:v>6</c:v>
                </c:pt>
                <c:pt idx="62">
                  <c:v>4</c:v>
                </c:pt>
                <c:pt idx="63">
                  <c:v>3.7</c:v>
                </c:pt>
                <c:pt idx="64">
                  <c:v>3.5</c:v>
                </c:pt>
                <c:pt idx="65">
                  <c:v>10.6</c:v>
                </c:pt>
                <c:pt idx="66">
                  <c:v>5.5</c:v>
                </c:pt>
                <c:pt idx="67">
                  <c:v>3.5</c:v>
                </c:pt>
                <c:pt idx="68">
                  <c:v>1.2</c:v>
                </c:pt>
                <c:pt idx="69">
                  <c:v>0</c:v>
                </c:pt>
                <c:pt idx="70">
                  <c:v>2.8</c:v>
                </c:pt>
                <c:pt idx="71">
                  <c:v>3.7</c:v>
                </c:pt>
                <c:pt idx="72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E-3146-8E8D-594DD5FEC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77055"/>
        <c:axId val="1"/>
      </c:scatterChart>
      <c:valAx>
        <c:axId val="443177055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Samples Taken</a:t>
                </a:r>
              </a:p>
            </c:rich>
          </c:tx>
          <c:layout>
            <c:manualLayout>
              <c:xMode val="edge"/>
              <c:yMode val="edge"/>
              <c:x val="0.4423679283080269"/>
              <c:y val="0.95863861907772474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Flow (cubic meters per second)</a:t>
                </a:r>
              </a:p>
            </c:rich>
          </c:tx>
          <c:layout>
            <c:manualLayout>
              <c:xMode val="edge"/>
              <c:yMode val="edge"/>
              <c:x val="3.8940809968847352E-3"/>
              <c:y val="0.44282289531326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177055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Dief'!$B$19:$B$19</c:f>
          <c:strCache>
            <c:ptCount val="1"/>
            <c:pt idx="0">
              <c:v>p-Alkalinity</c:v>
            </c:pt>
          </c:strCache>
        </c:strRef>
      </c:tx>
      <c:layout>
        <c:manualLayout>
          <c:xMode val="edge"/>
          <c:yMode val="edge"/>
          <c:x val="0.43687080555674151"/>
          <c:y val="2.5609756097560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69115991235899E-2"/>
          <c:y val="0.28048797189880187"/>
          <c:w val="0.90007779976073832"/>
          <c:h val="0.63780525783944941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Dief'!$D$19:$BZ$19</c:f>
              <c:numCache>
                <c:formatCode>0</c:formatCode>
                <c:ptCount val="75"/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2.1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5</c:v>
                </c:pt>
                <c:pt idx="24" formatCode="General">
                  <c:v>0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2</c:v>
                </c:pt>
                <c:pt idx="28" formatCode="General">
                  <c:v>6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3.1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3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1</c:v>
                </c:pt>
                <c:pt idx="45">
                  <c:v>7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3</c:v>
                </c:pt>
                <c:pt idx="7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E-3145-B899-73EC78E56778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Lake'!$D$19:$CC$19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2.1</c:v>
                </c:pt>
                <c:pt idx="36">
                  <c:v>0</c:v>
                </c:pt>
                <c:pt idx="37">
                  <c:v>2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10</c:v>
                </c:pt>
                <c:pt idx="51">
                  <c:v>3</c:v>
                </c:pt>
                <c:pt idx="52">
                  <c:v>0</c:v>
                </c:pt>
                <c:pt idx="53">
                  <c:v>6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2.12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1.1000000000000001</c:v>
                </c:pt>
                <c:pt idx="71">
                  <c:v>1</c:v>
                </c:pt>
                <c:pt idx="72">
                  <c:v>2.5</c:v>
                </c:pt>
                <c:pt idx="73">
                  <c:v>4.5</c:v>
                </c:pt>
                <c:pt idx="74">
                  <c:v>8.5</c:v>
                </c:pt>
                <c:pt idx="75">
                  <c:v>12</c:v>
                </c:pt>
                <c:pt idx="7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E-3145-B899-73EC78E56778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West'!$D$19:$CC$19</c:f>
              <c:numCache>
                <c:formatCode>General</c:formatCode>
                <c:ptCount val="78"/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18</c:v>
                </c:pt>
                <c:pt idx="8">
                  <c:v>8.5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5</c:v>
                </c:pt>
                <c:pt idx="53">
                  <c:v>7</c:v>
                </c:pt>
                <c:pt idx="54">
                  <c:v>0</c:v>
                </c:pt>
                <c:pt idx="55">
                  <c:v>4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3.64</c:v>
                </c:pt>
                <c:pt idx="64">
                  <c:v>4</c:v>
                </c:pt>
                <c:pt idx="65">
                  <c:v>0</c:v>
                </c:pt>
                <c:pt idx="66">
                  <c:v>4</c:v>
                </c:pt>
                <c:pt idx="67">
                  <c:v>0</c:v>
                </c:pt>
                <c:pt idx="68">
                  <c:v>5.5</c:v>
                </c:pt>
                <c:pt idx="69">
                  <c:v>6</c:v>
                </c:pt>
                <c:pt idx="70">
                  <c:v>0.9</c:v>
                </c:pt>
                <c:pt idx="71">
                  <c:v>3</c:v>
                </c:pt>
                <c:pt idx="72">
                  <c:v>9.5</c:v>
                </c:pt>
                <c:pt idx="73">
                  <c:v>10.5</c:v>
                </c:pt>
                <c:pt idx="74">
                  <c:v>9</c:v>
                </c:pt>
                <c:pt idx="75">
                  <c:v>4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E-3145-B899-73EC78E5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30783"/>
        <c:axId val="1"/>
      </c:scatterChart>
      <c:valAx>
        <c:axId val="442730783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4539133228021166"/>
              <c:y val="0.95853709749695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P-Alkalinity (mg/L CaCO3)</a:t>
                </a:r>
              </a:p>
            </c:rich>
          </c:tx>
          <c:layout>
            <c:manualLayout>
              <c:xMode val="edge"/>
              <c:yMode val="edge"/>
              <c:x val="9.2951200619674663E-3"/>
              <c:y val="0.4780490365533576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730783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864436745549342"/>
          <c:y val="8.2319709829945353E-2"/>
          <c:w val="0.12289776442584781"/>
          <c:h val="8.689302704272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Dief'!$B$20:$B$20</c:f>
          <c:strCache>
            <c:ptCount val="1"/>
            <c:pt idx="0">
              <c:v>T-Alkalinity</c:v>
            </c:pt>
          </c:strCache>
        </c:strRef>
      </c:tx>
      <c:layout>
        <c:manualLayout>
          <c:xMode val="edge"/>
          <c:yMode val="edge"/>
          <c:x val="0.43565924026938491"/>
          <c:y val="2.5547445255474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92300290924999E-2"/>
          <c:y val="0.26155748835430015"/>
          <c:w val="0.89302393185556861"/>
          <c:h val="0.63503725079509155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Dief'!$D$20:$BZ$20</c:f>
              <c:numCache>
                <c:formatCode>0</c:formatCode>
                <c:ptCount val="75"/>
                <c:pt idx="1">
                  <c:v>143</c:v>
                </c:pt>
                <c:pt idx="2">
                  <c:v>165</c:v>
                </c:pt>
                <c:pt idx="3">
                  <c:v>0</c:v>
                </c:pt>
                <c:pt idx="4">
                  <c:v>24.4</c:v>
                </c:pt>
                <c:pt idx="5">
                  <c:v>160</c:v>
                </c:pt>
                <c:pt idx="6">
                  <c:v>153</c:v>
                </c:pt>
                <c:pt idx="7">
                  <c:v>138</c:v>
                </c:pt>
                <c:pt idx="8">
                  <c:v>144</c:v>
                </c:pt>
                <c:pt idx="9">
                  <c:v>148</c:v>
                </c:pt>
                <c:pt idx="10">
                  <c:v>156</c:v>
                </c:pt>
                <c:pt idx="11">
                  <c:v>0</c:v>
                </c:pt>
                <c:pt idx="12">
                  <c:v>152</c:v>
                </c:pt>
                <c:pt idx="13">
                  <c:v>141</c:v>
                </c:pt>
                <c:pt idx="14">
                  <c:v>140</c:v>
                </c:pt>
                <c:pt idx="15">
                  <c:v>138</c:v>
                </c:pt>
                <c:pt idx="16">
                  <c:v>155</c:v>
                </c:pt>
                <c:pt idx="17">
                  <c:v>159</c:v>
                </c:pt>
                <c:pt idx="18">
                  <c:v>149</c:v>
                </c:pt>
                <c:pt idx="19" formatCode="General">
                  <c:v>124</c:v>
                </c:pt>
                <c:pt idx="20" formatCode="General">
                  <c:v>137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146</c:v>
                </c:pt>
                <c:pt idx="24" formatCode="General">
                  <c:v>0</c:v>
                </c:pt>
                <c:pt idx="25" formatCode="General">
                  <c:v>153</c:v>
                </c:pt>
                <c:pt idx="26" formatCode="General">
                  <c:v>162</c:v>
                </c:pt>
                <c:pt idx="27" formatCode="General">
                  <c:v>161</c:v>
                </c:pt>
                <c:pt idx="28" formatCode="General">
                  <c:v>161</c:v>
                </c:pt>
                <c:pt idx="29" formatCode="General">
                  <c:v>158</c:v>
                </c:pt>
                <c:pt idx="30" formatCode="General">
                  <c:v>148</c:v>
                </c:pt>
                <c:pt idx="31" formatCode="General">
                  <c:v>156</c:v>
                </c:pt>
                <c:pt idx="32" formatCode="General">
                  <c:v>144</c:v>
                </c:pt>
                <c:pt idx="33" formatCode="General">
                  <c:v>145</c:v>
                </c:pt>
                <c:pt idx="34" formatCode="General">
                  <c:v>137</c:v>
                </c:pt>
                <c:pt idx="35" formatCode="General">
                  <c:v>142</c:v>
                </c:pt>
                <c:pt idx="36" formatCode="General">
                  <c:v>154</c:v>
                </c:pt>
                <c:pt idx="37" formatCode="General">
                  <c:v>149</c:v>
                </c:pt>
                <c:pt idx="38" formatCode="General">
                  <c:v>136</c:v>
                </c:pt>
                <c:pt idx="39" formatCode="General">
                  <c:v>135</c:v>
                </c:pt>
                <c:pt idx="40" formatCode="General">
                  <c:v>148</c:v>
                </c:pt>
                <c:pt idx="41" formatCode="General">
                  <c:v>158</c:v>
                </c:pt>
                <c:pt idx="42" formatCode="General">
                  <c:v>157</c:v>
                </c:pt>
                <c:pt idx="43" formatCode="General">
                  <c:v>150</c:v>
                </c:pt>
                <c:pt idx="44" formatCode="General">
                  <c:v>158</c:v>
                </c:pt>
                <c:pt idx="45">
                  <c:v>168</c:v>
                </c:pt>
                <c:pt idx="46">
                  <c:v>169</c:v>
                </c:pt>
                <c:pt idx="47">
                  <c:v>158</c:v>
                </c:pt>
                <c:pt idx="48">
                  <c:v>148</c:v>
                </c:pt>
                <c:pt idx="49">
                  <c:v>148</c:v>
                </c:pt>
                <c:pt idx="50">
                  <c:v>139</c:v>
                </c:pt>
                <c:pt idx="51">
                  <c:v>135</c:v>
                </c:pt>
                <c:pt idx="52">
                  <c:v>149</c:v>
                </c:pt>
                <c:pt idx="53">
                  <c:v>146</c:v>
                </c:pt>
                <c:pt idx="54">
                  <c:v>145</c:v>
                </c:pt>
                <c:pt idx="55">
                  <c:v>149</c:v>
                </c:pt>
                <c:pt idx="56">
                  <c:v>150</c:v>
                </c:pt>
                <c:pt idx="57">
                  <c:v>150</c:v>
                </c:pt>
                <c:pt idx="58">
                  <c:v>152</c:v>
                </c:pt>
                <c:pt idx="59">
                  <c:v>155</c:v>
                </c:pt>
                <c:pt idx="60">
                  <c:v>163</c:v>
                </c:pt>
                <c:pt idx="61">
                  <c:v>147.5</c:v>
                </c:pt>
                <c:pt idx="62">
                  <c:v>145.86000000000001</c:v>
                </c:pt>
                <c:pt idx="63">
                  <c:v>162.69999999999999</c:v>
                </c:pt>
                <c:pt idx="64">
                  <c:v>150.4</c:v>
                </c:pt>
                <c:pt idx="65">
                  <c:v>166</c:v>
                </c:pt>
                <c:pt idx="66">
                  <c:v>159.19999999999999</c:v>
                </c:pt>
                <c:pt idx="67">
                  <c:v>154.4</c:v>
                </c:pt>
                <c:pt idx="68">
                  <c:v>156</c:v>
                </c:pt>
                <c:pt idx="69">
                  <c:v>145</c:v>
                </c:pt>
                <c:pt idx="70">
                  <c:v>156.5</c:v>
                </c:pt>
                <c:pt idx="71">
                  <c:v>138</c:v>
                </c:pt>
                <c:pt idx="72">
                  <c:v>148</c:v>
                </c:pt>
                <c:pt idx="73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F-7F42-A036-C9727F023A7F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Lake'!$D$20:$CC$20</c:f>
              <c:numCache>
                <c:formatCode>General</c:formatCode>
                <c:ptCount val="78"/>
                <c:pt idx="1">
                  <c:v>0</c:v>
                </c:pt>
                <c:pt idx="2">
                  <c:v>217</c:v>
                </c:pt>
                <c:pt idx="3">
                  <c:v>0</c:v>
                </c:pt>
                <c:pt idx="4">
                  <c:v>226</c:v>
                </c:pt>
                <c:pt idx="5">
                  <c:v>178</c:v>
                </c:pt>
                <c:pt idx="6">
                  <c:v>191</c:v>
                </c:pt>
                <c:pt idx="7">
                  <c:v>185</c:v>
                </c:pt>
                <c:pt idx="8">
                  <c:v>149</c:v>
                </c:pt>
                <c:pt idx="9">
                  <c:v>156</c:v>
                </c:pt>
                <c:pt idx="10">
                  <c:v>193</c:v>
                </c:pt>
                <c:pt idx="11">
                  <c:v>197</c:v>
                </c:pt>
                <c:pt idx="12">
                  <c:v>176</c:v>
                </c:pt>
                <c:pt idx="13">
                  <c:v>150</c:v>
                </c:pt>
                <c:pt idx="14">
                  <c:v>135</c:v>
                </c:pt>
                <c:pt idx="15">
                  <c:v>134</c:v>
                </c:pt>
                <c:pt idx="16">
                  <c:v>175</c:v>
                </c:pt>
                <c:pt idx="17">
                  <c:v>190</c:v>
                </c:pt>
                <c:pt idx="18">
                  <c:v>131</c:v>
                </c:pt>
                <c:pt idx="19">
                  <c:v>115</c:v>
                </c:pt>
                <c:pt idx="20">
                  <c:v>132</c:v>
                </c:pt>
                <c:pt idx="21">
                  <c:v>204</c:v>
                </c:pt>
                <c:pt idx="22">
                  <c:v>176</c:v>
                </c:pt>
                <c:pt idx="23">
                  <c:v>166</c:v>
                </c:pt>
                <c:pt idx="24">
                  <c:v>222</c:v>
                </c:pt>
                <c:pt idx="25">
                  <c:v>167</c:v>
                </c:pt>
                <c:pt idx="26">
                  <c:v>242</c:v>
                </c:pt>
                <c:pt idx="27">
                  <c:v>179</c:v>
                </c:pt>
                <c:pt idx="28">
                  <c:v>159</c:v>
                </c:pt>
                <c:pt idx="29">
                  <c:v>155</c:v>
                </c:pt>
                <c:pt idx="30">
                  <c:v>148</c:v>
                </c:pt>
                <c:pt idx="31">
                  <c:v>203</c:v>
                </c:pt>
                <c:pt idx="32">
                  <c:v>164</c:v>
                </c:pt>
                <c:pt idx="33">
                  <c:v>145</c:v>
                </c:pt>
                <c:pt idx="34">
                  <c:v>141</c:v>
                </c:pt>
                <c:pt idx="35">
                  <c:v>128</c:v>
                </c:pt>
                <c:pt idx="36">
                  <c:v>186</c:v>
                </c:pt>
                <c:pt idx="37">
                  <c:v>141</c:v>
                </c:pt>
                <c:pt idx="38">
                  <c:v>112</c:v>
                </c:pt>
                <c:pt idx="39">
                  <c:v>171</c:v>
                </c:pt>
                <c:pt idx="40">
                  <c:v>160</c:v>
                </c:pt>
                <c:pt idx="41">
                  <c:v>167</c:v>
                </c:pt>
                <c:pt idx="42">
                  <c:v>157</c:v>
                </c:pt>
                <c:pt idx="43">
                  <c:v>172</c:v>
                </c:pt>
                <c:pt idx="44">
                  <c:v>175</c:v>
                </c:pt>
                <c:pt idx="45">
                  <c:v>157</c:v>
                </c:pt>
                <c:pt idx="46">
                  <c:v>180</c:v>
                </c:pt>
                <c:pt idx="47">
                  <c:v>161</c:v>
                </c:pt>
                <c:pt idx="48">
                  <c:v>149.5</c:v>
                </c:pt>
                <c:pt idx="49">
                  <c:v>123</c:v>
                </c:pt>
                <c:pt idx="50">
                  <c:v>141</c:v>
                </c:pt>
                <c:pt idx="51">
                  <c:v>140</c:v>
                </c:pt>
                <c:pt idx="52">
                  <c:v>171</c:v>
                </c:pt>
                <c:pt idx="53">
                  <c:v>131</c:v>
                </c:pt>
                <c:pt idx="54">
                  <c:v>166</c:v>
                </c:pt>
                <c:pt idx="55">
                  <c:v>140</c:v>
                </c:pt>
                <c:pt idx="56">
                  <c:v>149</c:v>
                </c:pt>
                <c:pt idx="57">
                  <c:v>175</c:v>
                </c:pt>
                <c:pt idx="58">
                  <c:v>146</c:v>
                </c:pt>
                <c:pt idx="59">
                  <c:v>157</c:v>
                </c:pt>
                <c:pt idx="60">
                  <c:v>174</c:v>
                </c:pt>
                <c:pt idx="61">
                  <c:v>148.6</c:v>
                </c:pt>
                <c:pt idx="62">
                  <c:v>149.27000000000001</c:v>
                </c:pt>
                <c:pt idx="63">
                  <c:v>150.71</c:v>
                </c:pt>
                <c:pt idx="64">
                  <c:v>149.69999999999999</c:v>
                </c:pt>
                <c:pt idx="65">
                  <c:v>173</c:v>
                </c:pt>
                <c:pt idx="66">
                  <c:v>144.9</c:v>
                </c:pt>
                <c:pt idx="67">
                  <c:v>208</c:v>
                </c:pt>
                <c:pt idx="68">
                  <c:v>154.1</c:v>
                </c:pt>
                <c:pt idx="69">
                  <c:v>149</c:v>
                </c:pt>
                <c:pt idx="70">
                  <c:v>149.30000000000001</c:v>
                </c:pt>
                <c:pt idx="71">
                  <c:v>158.5</c:v>
                </c:pt>
                <c:pt idx="72">
                  <c:v>153</c:v>
                </c:pt>
                <c:pt idx="73">
                  <c:v>169</c:v>
                </c:pt>
                <c:pt idx="74">
                  <c:v>141.5</c:v>
                </c:pt>
                <c:pt idx="75">
                  <c:v>144</c:v>
                </c:pt>
                <c:pt idx="76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F-7F42-A036-C9727F023A7F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West'!$D$20:$CC$20</c:f>
              <c:numCache>
                <c:formatCode>General</c:formatCode>
                <c:ptCount val="78"/>
                <c:pt idx="1">
                  <c:v>142</c:v>
                </c:pt>
                <c:pt idx="2">
                  <c:v>233</c:v>
                </c:pt>
                <c:pt idx="3">
                  <c:v>0</c:v>
                </c:pt>
                <c:pt idx="4">
                  <c:v>114</c:v>
                </c:pt>
                <c:pt idx="5">
                  <c:v>158</c:v>
                </c:pt>
                <c:pt idx="6">
                  <c:v>148</c:v>
                </c:pt>
                <c:pt idx="7">
                  <c:v>124</c:v>
                </c:pt>
                <c:pt idx="8">
                  <c:v>138</c:v>
                </c:pt>
                <c:pt idx="9">
                  <c:v>161</c:v>
                </c:pt>
                <c:pt idx="10">
                  <c:v>208</c:v>
                </c:pt>
                <c:pt idx="11">
                  <c:v>165</c:v>
                </c:pt>
                <c:pt idx="12">
                  <c:v>162</c:v>
                </c:pt>
                <c:pt idx="13">
                  <c:v>125</c:v>
                </c:pt>
                <c:pt idx="14">
                  <c:v>126</c:v>
                </c:pt>
                <c:pt idx="15">
                  <c:v>147</c:v>
                </c:pt>
                <c:pt idx="16">
                  <c:v>226</c:v>
                </c:pt>
                <c:pt idx="17">
                  <c:v>188</c:v>
                </c:pt>
                <c:pt idx="18">
                  <c:v>156</c:v>
                </c:pt>
                <c:pt idx="19">
                  <c:v>106</c:v>
                </c:pt>
                <c:pt idx="20">
                  <c:v>161</c:v>
                </c:pt>
                <c:pt idx="21">
                  <c:v>234</c:v>
                </c:pt>
                <c:pt idx="22">
                  <c:v>168</c:v>
                </c:pt>
                <c:pt idx="23">
                  <c:v>151</c:v>
                </c:pt>
                <c:pt idx="24">
                  <c:v>202</c:v>
                </c:pt>
                <c:pt idx="25">
                  <c:v>168</c:v>
                </c:pt>
                <c:pt idx="26">
                  <c:v>213</c:v>
                </c:pt>
                <c:pt idx="27">
                  <c:v>181</c:v>
                </c:pt>
                <c:pt idx="28">
                  <c:v>169</c:v>
                </c:pt>
                <c:pt idx="29">
                  <c:v>162</c:v>
                </c:pt>
                <c:pt idx="30">
                  <c:v>157</c:v>
                </c:pt>
                <c:pt idx="31">
                  <c:v>222</c:v>
                </c:pt>
                <c:pt idx="32">
                  <c:v>145</c:v>
                </c:pt>
                <c:pt idx="33">
                  <c:v>152</c:v>
                </c:pt>
                <c:pt idx="34">
                  <c:v>149</c:v>
                </c:pt>
                <c:pt idx="35">
                  <c:v>140</c:v>
                </c:pt>
                <c:pt idx="36">
                  <c:v>177</c:v>
                </c:pt>
                <c:pt idx="37">
                  <c:v>111</c:v>
                </c:pt>
                <c:pt idx="38">
                  <c:v>165</c:v>
                </c:pt>
                <c:pt idx="39">
                  <c:v>188</c:v>
                </c:pt>
                <c:pt idx="40">
                  <c:v>144</c:v>
                </c:pt>
                <c:pt idx="41">
                  <c:v>136</c:v>
                </c:pt>
                <c:pt idx="42">
                  <c:v>155</c:v>
                </c:pt>
                <c:pt idx="43">
                  <c:v>186</c:v>
                </c:pt>
                <c:pt idx="44">
                  <c:v>165</c:v>
                </c:pt>
                <c:pt idx="45">
                  <c:v>156</c:v>
                </c:pt>
                <c:pt idx="46">
                  <c:v>168</c:v>
                </c:pt>
                <c:pt idx="47">
                  <c:v>162</c:v>
                </c:pt>
                <c:pt idx="48">
                  <c:v>133</c:v>
                </c:pt>
                <c:pt idx="49">
                  <c:v>162</c:v>
                </c:pt>
                <c:pt idx="50">
                  <c:v>134</c:v>
                </c:pt>
                <c:pt idx="51">
                  <c:v>134</c:v>
                </c:pt>
                <c:pt idx="52">
                  <c:v>154</c:v>
                </c:pt>
                <c:pt idx="53">
                  <c:v>162</c:v>
                </c:pt>
                <c:pt idx="54">
                  <c:v>155</c:v>
                </c:pt>
                <c:pt idx="55">
                  <c:v>142</c:v>
                </c:pt>
                <c:pt idx="56">
                  <c:v>160</c:v>
                </c:pt>
                <c:pt idx="57">
                  <c:v>155</c:v>
                </c:pt>
                <c:pt idx="58">
                  <c:v>154</c:v>
                </c:pt>
                <c:pt idx="59">
                  <c:v>162</c:v>
                </c:pt>
                <c:pt idx="60">
                  <c:v>154</c:v>
                </c:pt>
                <c:pt idx="61">
                  <c:v>156.80000000000001</c:v>
                </c:pt>
                <c:pt idx="62">
                  <c:v>151.38</c:v>
                </c:pt>
                <c:pt idx="63">
                  <c:v>159.01</c:v>
                </c:pt>
                <c:pt idx="64">
                  <c:v>161.9</c:v>
                </c:pt>
                <c:pt idx="65">
                  <c:v>170</c:v>
                </c:pt>
                <c:pt idx="66">
                  <c:v>150.5</c:v>
                </c:pt>
                <c:pt idx="67">
                  <c:v>55.5</c:v>
                </c:pt>
                <c:pt idx="68">
                  <c:v>162.1</c:v>
                </c:pt>
                <c:pt idx="69">
                  <c:v>150</c:v>
                </c:pt>
                <c:pt idx="70">
                  <c:v>158</c:v>
                </c:pt>
                <c:pt idx="71">
                  <c:v>171.5</c:v>
                </c:pt>
                <c:pt idx="72">
                  <c:v>163</c:v>
                </c:pt>
                <c:pt idx="73">
                  <c:v>198</c:v>
                </c:pt>
                <c:pt idx="74">
                  <c:v>140</c:v>
                </c:pt>
                <c:pt idx="75">
                  <c:v>157</c:v>
                </c:pt>
                <c:pt idx="76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9F-7F42-A036-C9727F023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1919"/>
        <c:axId val="1"/>
      </c:scatterChart>
      <c:valAx>
        <c:axId val="442771919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93831003682677"/>
              <c:y val="0.95863861907772474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T-Alkalinity (mg/L CaCO3)</a:t>
                </a:r>
              </a:p>
            </c:rich>
          </c:tx>
          <c:layout>
            <c:manualLayout>
              <c:xMode val="edge"/>
              <c:yMode val="edge"/>
              <c:x val="1.2403100775193798E-2"/>
              <c:y val="0.4598545254835845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771919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3932095239272"/>
          <c:y val="8.980488821142224E-2"/>
          <c:w val="0.12301965893588925"/>
          <c:h val="8.676065471272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Dief'!$B$21:$B$21</c:f>
          <c:strCache>
            <c:ptCount val="1"/>
            <c:pt idx="0">
              <c:v>Total Hardness</c:v>
            </c:pt>
          </c:strCache>
        </c:strRef>
      </c:tx>
      <c:layout>
        <c:manualLayout>
          <c:xMode val="edge"/>
          <c:yMode val="edge"/>
          <c:x val="0.41322973538813484"/>
          <c:y val="2.551640340218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60726707170595E-2"/>
          <c:y val="0.26245459070675042"/>
          <c:w val="0.89260734306881651"/>
          <c:h val="0.6342652608746469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Dief'!$D$21:$BZ$21</c:f>
              <c:numCache>
                <c:formatCode>0</c:formatCode>
                <c:ptCount val="75"/>
                <c:pt idx="1">
                  <c:v>163</c:v>
                </c:pt>
                <c:pt idx="2">
                  <c:v>182</c:v>
                </c:pt>
                <c:pt idx="3">
                  <c:v>0</c:v>
                </c:pt>
                <c:pt idx="4">
                  <c:v>26</c:v>
                </c:pt>
                <c:pt idx="5">
                  <c:v>174</c:v>
                </c:pt>
                <c:pt idx="6">
                  <c:v>155</c:v>
                </c:pt>
                <c:pt idx="7">
                  <c:v>143</c:v>
                </c:pt>
                <c:pt idx="8">
                  <c:v>154</c:v>
                </c:pt>
                <c:pt idx="9">
                  <c:v>165</c:v>
                </c:pt>
                <c:pt idx="10">
                  <c:v>163</c:v>
                </c:pt>
                <c:pt idx="11">
                  <c:v>0</c:v>
                </c:pt>
                <c:pt idx="12">
                  <c:v>158</c:v>
                </c:pt>
                <c:pt idx="13">
                  <c:v>149</c:v>
                </c:pt>
                <c:pt idx="14">
                  <c:v>154</c:v>
                </c:pt>
                <c:pt idx="15">
                  <c:v>162</c:v>
                </c:pt>
                <c:pt idx="16">
                  <c:v>176</c:v>
                </c:pt>
                <c:pt idx="17">
                  <c:v>179</c:v>
                </c:pt>
                <c:pt idx="18">
                  <c:v>174</c:v>
                </c:pt>
                <c:pt idx="19" formatCode="General">
                  <c:v>145</c:v>
                </c:pt>
                <c:pt idx="20" formatCode="General">
                  <c:v>160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163</c:v>
                </c:pt>
                <c:pt idx="24" formatCode="General">
                  <c:v>0</c:v>
                </c:pt>
                <c:pt idx="25" formatCode="General">
                  <c:v>179</c:v>
                </c:pt>
                <c:pt idx="26" formatCode="General">
                  <c:v>182</c:v>
                </c:pt>
                <c:pt idx="27" formatCode="General">
                  <c:v>177</c:v>
                </c:pt>
                <c:pt idx="28" formatCode="General">
                  <c:v>169</c:v>
                </c:pt>
                <c:pt idx="29" formatCode="General">
                  <c:v>169</c:v>
                </c:pt>
                <c:pt idx="30" formatCode="General">
                  <c:v>175</c:v>
                </c:pt>
                <c:pt idx="31" formatCode="General">
                  <c:v>172</c:v>
                </c:pt>
                <c:pt idx="32" formatCode="General">
                  <c:v>175</c:v>
                </c:pt>
                <c:pt idx="33" formatCode="General">
                  <c:v>175</c:v>
                </c:pt>
                <c:pt idx="34" formatCode="General">
                  <c:v>157</c:v>
                </c:pt>
                <c:pt idx="35" formatCode="General">
                  <c:v>160</c:v>
                </c:pt>
                <c:pt idx="36" formatCode="General">
                  <c:v>178</c:v>
                </c:pt>
                <c:pt idx="37" formatCode="General">
                  <c:v>168</c:v>
                </c:pt>
                <c:pt idx="38" formatCode="General">
                  <c:v>152</c:v>
                </c:pt>
                <c:pt idx="39" formatCode="General">
                  <c:v>158</c:v>
                </c:pt>
                <c:pt idx="40" formatCode="General">
                  <c:v>169</c:v>
                </c:pt>
                <c:pt idx="41" formatCode="General">
                  <c:v>178</c:v>
                </c:pt>
                <c:pt idx="42" formatCode="General">
                  <c:v>181</c:v>
                </c:pt>
                <c:pt idx="43" formatCode="General">
                  <c:v>168</c:v>
                </c:pt>
                <c:pt idx="44" formatCode="General">
                  <c:v>182</c:v>
                </c:pt>
                <c:pt idx="45">
                  <c:v>165</c:v>
                </c:pt>
                <c:pt idx="46">
                  <c:v>181</c:v>
                </c:pt>
                <c:pt idx="47">
                  <c:v>157</c:v>
                </c:pt>
                <c:pt idx="48">
                  <c:v>164</c:v>
                </c:pt>
                <c:pt idx="49">
                  <c:v>165</c:v>
                </c:pt>
                <c:pt idx="50">
                  <c:v>165</c:v>
                </c:pt>
                <c:pt idx="51">
                  <c:v>155</c:v>
                </c:pt>
                <c:pt idx="52">
                  <c:v>170</c:v>
                </c:pt>
                <c:pt idx="53">
                  <c:v>173</c:v>
                </c:pt>
                <c:pt idx="54">
                  <c:v>178</c:v>
                </c:pt>
                <c:pt idx="55">
                  <c:v>184</c:v>
                </c:pt>
                <c:pt idx="56">
                  <c:v>176</c:v>
                </c:pt>
                <c:pt idx="57">
                  <c:v>188</c:v>
                </c:pt>
                <c:pt idx="58">
                  <c:v>182</c:v>
                </c:pt>
                <c:pt idx="59">
                  <c:v>187</c:v>
                </c:pt>
                <c:pt idx="60">
                  <c:v>192</c:v>
                </c:pt>
                <c:pt idx="61">
                  <c:v>182.5</c:v>
                </c:pt>
                <c:pt idx="62">
                  <c:v>180.7</c:v>
                </c:pt>
                <c:pt idx="63">
                  <c:v>200.7</c:v>
                </c:pt>
                <c:pt idx="64">
                  <c:v>181.5</c:v>
                </c:pt>
                <c:pt idx="65">
                  <c:v>191</c:v>
                </c:pt>
                <c:pt idx="66">
                  <c:v>189.5</c:v>
                </c:pt>
                <c:pt idx="67">
                  <c:v>185.3</c:v>
                </c:pt>
                <c:pt idx="68">
                  <c:v>191</c:v>
                </c:pt>
                <c:pt idx="69">
                  <c:v>173.3</c:v>
                </c:pt>
                <c:pt idx="70">
                  <c:v>192.5</c:v>
                </c:pt>
                <c:pt idx="71">
                  <c:v>158</c:v>
                </c:pt>
                <c:pt idx="72">
                  <c:v>172</c:v>
                </c:pt>
                <c:pt idx="73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1-B545-A404-95BE625FD9D4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Lake'!$D$21:$CC$21</c:f>
              <c:numCache>
                <c:formatCode>General</c:formatCode>
                <c:ptCount val="78"/>
                <c:pt idx="1">
                  <c:v>0</c:v>
                </c:pt>
                <c:pt idx="2">
                  <c:v>245</c:v>
                </c:pt>
                <c:pt idx="3">
                  <c:v>0</c:v>
                </c:pt>
                <c:pt idx="4">
                  <c:v>245</c:v>
                </c:pt>
                <c:pt idx="5">
                  <c:v>189</c:v>
                </c:pt>
                <c:pt idx="6">
                  <c:v>199</c:v>
                </c:pt>
                <c:pt idx="7">
                  <c:v>184</c:v>
                </c:pt>
                <c:pt idx="8">
                  <c:v>155</c:v>
                </c:pt>
                <c:pt idx="9">
                  <c:v>167</c:v>
                </c:pt>
                <c:pt idx="10">
                  <c:v>208</c:v>
                </c:pt>
                <c:pt idx="11">
                  <c:v>211</c:v>
                </c:pt>
                <c:pt idx="12">
                  <c:v>179</c:v>
                </c:pt>
                <c:pt idx="13">
                  <c:v>152</c:v>
                </c:pt>
                <c:pt idx="14">
                  <c:v>146</c:v>
                </c:pt>
                <c:pt idx="15">
                  <c:v>153</c:v>
                </c:pt>
                <c:pt idx="16">
                  <c:v>201</c:v>
                </c:pt>
                <c:pt idx="17">
                  <c:v>209</c:v>
                </c:pt>
                <c:pt idx="18">
                  <c:v>141</c:v>
                </c:pt>
                <c:pt idx="19">
                  <c:v>122</c:v>
                </c:pt>
                <c:pt idx="20">
                  <c:v>142</c:v>
                </c:pt>
                <c:pt idx="21">
                  <c:v>204</c:v>
                </c:pt>
                <c:pt idx="22">
                  <c:v>178</c:v>
                </c:pt>
                <c:pt idx="23">
                  <c:v>176</c:v>
                </c:pt>
                <c:pt idx="24">
                  <c:v>206</c:v>
                </c:pt>
                <c:pt idx="25">
                  <c:v>191</c:v>
                </c:pt>
                <c:pt idx="26">
                  <c:v>266</c:v>
                </c:pt>
                <c:pt idx="27">
                  <c:v>191</c:v>
                </c:pt>
                <c:pt idx="28">
                  <c:v>173</c:v>
                </c:pt>
                <c:pt idx="29">
                  <c:v>167</c:v>
                </c:pt>
                <c:pt idx="30">
                  <c:v>182</c:v>
                </c:pt>
                <c:pt idx="31">
                  <c:v>235</c:v>
                </c:pt>
                <c:pt idx="32">
                  <c:v>190</c:v>
                </c:pt>
                <c:pt idx="33">
                  <c:v>185</c:v>
                </c:pt>
                <c:pt idx="34">
                  <c:v>168</c:v>
                </c:pt>
                <c:pt idx="35">
                  <c:v>154</c:v>
                </c:pt>
                <c:pt idx="36">
                  <c:v>217</c:v>
                </c:pt>
                <c:pt idx="37">
                  <c:v>164</c:v>
                </c:pt>
                <c:pt idx="38">
                  <c:v>125</c:v>
                </c:pt>
                <c:pt idx="39">
                  <c:v>208</c:v>
                </c:pt>
                <c:pt idx="40">
                  <c:v>182</c:v>
                </c:pt>
                <c:pt idx="41">
                  <c:v>190</c:v>
                </c:pt>
                <c:pt idx="42">
                  <c:v>181</c:v>
                </c:pt>
                <c:pt idx="43">
                  <c:v>202</c:v>
                </c:pt>
                <c:pt idx="44">
                  <c:v>187</c:v>
                </c:pt>
                <c:pt idx="45">
                  <c:v>152</c:v>
                </c:pt>
                <c:pt idx="46">
                  <c:v>178</c:v>
                </c:pt>
                <c:pt idx="47">
                  <c:v>163</c:v>
                </c:pt>
                <c:pt idx="48">
                  <c:v>153.5</c:v>
                </c:pt>
                <c:pt idx="49">
                  <c:v>176</c:v>
                </c:pt>
                <c:pt idx="50">
                  <c:v>170</c:v>
                </c:pt>
                <c:pt idx="51">
                  <c:v>168</c:v>
                </c:pt>
                <c:pt idx="52">
                  <c:v>195</c:v>
                </c:pt>
                <c:pt idx="53">
                  <c:v>147</c:v>
                </c:pt>
                <c:pt idx="54">
                  <c:v>216</c:v>
                </c:pt>
                <c:pt idx="55">
                  <c:v>161</c:v>
                </c:pt>
                <c:pt idx="56">
                  <c:v>187</c:v>
                </c:pt>
                <c:pt idx="57">
                  <c:v>220</c:v>
                </c:pt>
                <c:pt idx="58">
                  <c:v>185</c:v>
                </c:pt>
                <c:pt idx="59">
                  <c:v>197</c:v>
                </c:pt>
                <c:pt idx="60">
                  <c:v>216</c:v>
                </c:pt>
                <c:pt idx="61">
                  <c:v>182.5</c:v>
                </c:pt>
                <c:pt idx="62">
                  <c:v>183</c:v>
                </c:pt>
                <c:pt idx="63">
                  <c:v>188.24</c:v>
                </c:pt>
                <c:pt idx="64">
                  <c:v>181.8</c:v>
                </c:pt>
                <c:pt idx="65">
                  <c:v>204</c:v>
                </c:pt>
                <c:pt idx="66">
                  <c:v>167.5</c:v>
                </c:pt>
                <c:pt idx="67">
                  <c:v>249.2</c:v>
                </c:pt>
                <c:pt idx="68">
                  <c:v>181.2</c:v>
                </c:pt>
                <c:pt idx="69">
                  <c:v>177</c:v>
                </c:pt>
                <c:pt idx="70">
                  <c:v>175.9</c:v>
                </c:pt>
                <c:pt idx="71">
                  <c:v>189.6</c:v>
                </c:pt>
                <c:pt idx="72">
                  <c:v>194.6</c:v>
                </c:pt>
                <c:pt idx="73">
                  <c:v>216</c:v>
                </c:pt>
                <c:pt idx="74">
                  <c:v>181</c:v>
                </c:pt>
                <c:pt idx="75">
                  <c:v>180</c:v>
                </c:pt>
                <c:pt idx="76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1-B545-A404-95BE625FD9D4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West'!$D$21:$CC$21</c:f>
              <c:numCache>
                <c:formatCode>General</c:formatCode>
                <c:ptCount val="78"/>
                <c:pt idx="1">
                  <c:v>0</c:v>
                </c:pt>
                <c:pt idx="2">
                  <c:v>233</c:v>
                </c:pt>
                <c:pt idx="3">
                  <c:v>0</c:v>
                </c:pt>
                <c:pt idx="4">
                  <c:v>116</c:v>
                </c:pt>
                <c:pt idx="5">
                  <c:v>164</c:v>
                </c:pt>
                <c:pt idx="6">
                  <c:v>155</c:v>
                </c:pt>
                <c:pt idx="7">
                  <c:v>127</c:v>
                </c:pt>
                <c:pt idx="8">
                  <c:v>148</c:v>
                </c:pt>
                <c:pt idx="9">
                  <c:v>175</c:v>
                </c:pt>
                <c:pt idx="10">
                  <c:v>213</c:v>
                </c:pt>
                <c:pt idx="11">
                  <c:v>173</c:v>
                </c:pt>
                <c:pt idx="12">
                  <c:v>169</c:v>
                </c:pt>
                <c:pt idx="13">
                  <c:v>128</c:v>
                </c:pt>
                <c:pt idx="14">
                  <c:v>140</c:v>
                </c:pt>
                <c:pt idx="15">
                  <c:v>169</c:v>
                </c:pt>
                <c:pt idx="16">
                  <c:v>242</c:v>
                </c:pt>
                <c:pt idx="17">
                  <c:v>202</c:v>
                </c:pt>
                <c:pt idx="18">
                  <c:v>142</c:v>
                </c:pt>
                <c:pt idx="19">
                  <c:v>177</c:v>
                </c:pt>
                <c:pt idx="20">
                  <c:v>188</c:v>
                </c:pt>
                <c:pt idx="21">
                  <c:v>248</c:v>
                </c:pt>
                <c:pt idx="22">
                  <c:v>172</c:v>
                </c:pt>
                <c:pt idx="23">
                  <c:v>164</c:v>
                </c:pt>
                <c:pt idx="24">
                  <c:v>204</c:v>
                </c:pt>
                <c:pt idx="25">
                  <c:v>188</c:v>
                </c:pt>
                <c:pt idx="26">
                  <c:v>233</c:v>
                </c:pt>
                <c:pt idx="27">
                  <c:v>190</c:v>
                </c:pt>
                <c:pt idx="28">
                  <c:v>176</c:v>
                </c:pt>
                <c:pt idx="29">
                  <c:v>172</c:v>
                </c:pt>
                <c:pt idx="30">
                  <c:v>186</c:v>
                </c:pt>
                <c:pt idx="31">
                  <c:v>241</c:v>
                </c:pt>
                <c:pt idx="32">
                  <c:v>174</c:v>
                </c:pt>
                <c:pt idx="33">
                  <c:v>183</c:v>
                </c:pt>
                <c:pt idx="34">
                  <c:v>171</c:v>
                </c:pt>
                <c:pt idx="35">
                  <c:v>161</c:v>
                </c:pt>
                <c:pt idx="36">
                  <c:v>180</c:v>
                </c:pt>
                <c:pt idx="37">
                  <c:v>127</c:v>
                </c:pt>
                <c:pt idx="38">
                  <c:v>178</c:v>
                </c:pt>
                <c:pt idx="39">
                  <c:v>229</c:v>
                </c:pt>
                <c:pt idx="40">
                  <c:v>173</c:v>
                </c:pt>
                <c:pt idx="41">
                  <c:v>158</c:v>
                </c:pt>
                <c:pt idx="42">
                  <c:v>180</c:v>
                </c:pt>
                <c:pt idx="43">
                  <c:v>222</c:v>
                </c:pt>
                <c:pt idx="44">
                  <c:v>196</c:v>
                </c:pt>
                <c:pt idx="45">
                  <c:v>156</c:v>
                </c:pt>
                <c:pt idx="46">
                  <c:v>174</c:v>
                </c:pt>
                <c:pt idx="47">
                  <c:v>162</c:v>
                </c:pt>
                <c:pt idx="48">
                  <c:v>138</c:v>
                </c:pt>
                <c:pt idx="49">
                  <c:v>182</c:v>
                </c:pt>
                <c:pt idx="50">
                  <c:v>165</c:v>
                </c:pt>
                <c:pt idx="51">
                  <c:v>152</c:v>
                </c:pt>
                <c:pt idx="52">
                  <c:v>178</c:v>
                </c:pt>
                <c:pt idx="53">
                  <c:v>212</c:v>
                </c:pt>
                <c:pt idx="54">
                  <c:v>187</c:v>
                </c:pt>
                <c:pt idx="55">
                  <c:v>168</c:v>
                </c:pt>
                <c:pt idx="56">
                  <c:v>191</c:v>
                </c:pt>
                <c:pt idx="57">
                  <c:v>200</c:v>
                </c:pt>
                <c:pt idx="58">
                  <c:v>186</c:v>
                </c:pt>
                <c:pt idx="59">
                  <c:v>199</c:v>
                </c:pt>
                <c:pt idx="60">
                  <c:v>185</c:v>
                </c:pt>
                <c:pt idx="61">
                  <c:v>194.5</c:v>
                </c:pt>
                <c:pt idx="62">
                  <c:v>188.8</c:v>
                </c:pt>
                <c:pt idx="63">
                  <c:v>206.13</c:v>
                </c:pt>
                <c:pt idx="64">
                  <c:v>200.2</c:v>
                </c:pt>
                <c:pt idx="65">
                  <c:v>199</c:v>
                </c:pt>
                <c:pt idx="67">
                  <c:v>72.099999999999994</c:v>
                </c:pt>
                <c:pt idx="68">
                  <c:v>201.5</c:v>
                </c:pt>
                <c:pt idx="69">
                  <c:v>181</c:v>
                </c:pt>
                <c:pt idx="70">
                  <c:v>187.1</c:v>
                </c:pt>
                <c:pt idx="71">
                  <c:v>222</c:v>
                </c:pt>
                <c:pt idx="72">
                  <c:v>222.8</c:v>
                </c:pt>
                <c:pt idx="73">
                  <c:v>276.7</c:v>
                </c:pt>
                <c:pt idx="74">
                  <c:v>176</c:v>
                </c:pt>
                <c:pt idx="75">
                  <c:v>190</c:v>
                </c:pt>
                <c:pt idx="76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1-B545-A404-95BE625FD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05583"/>
        <c:axId val="1"/>
      </c:scatterChart>
      <c:valAx>
        <c:axId val="442805583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36203110797918"/>
              <c:y val="0.95868823808931536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Harness (mg/L CaCO3)</a:t>
                </a:r>
              </a:p>
            </c:rich>
          </c:tx>
          <c:layout>
            <c:manualLayout>
              <c:xMode val="edge"/>
              <c:yMode val="edge"/>
              <c:x val="1.2451361867704281E-2"/>
              <c:y val="0.448359914913430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805583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17739534346613"/>
          <c:y val="8.9668437784727009E-2"/>
          <c:w val="0.12350979975152633"/>
          <c:h val="8.662882972422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Dief'!$B$22:$B$22</c:f>
          <c:strCache>
            <c:ptCount val="1"/>
            <c:pt idx="0">
              <c:v>Carbonate</c:v>
            </c:pt>
          </c:strCache>
        </c:strRef>
      </c:tx>
      <c:layout>
        <c:manualLayout>
          <c:xMode val="edge"/>
          <c:yMode val="edge"/>
          <c:x val="0.43856920684292378"/>
          <c:y val="2.5547445255474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08398133748059E-2"/>
          <c:y val="0.26155748835430015"/>
          <c:w val="0.89968895800933124"/>
          <c:h val="0.63503725079509155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Dief'!$D$22:$BZ$22</c:f>
              <c:numCache>
                <c:formatCode>0</c:formatCode>
                <c:ptCount val="75"/>
                <c:pt idx="1">
                  <c:v>1</c:v>
                </c:pt>
                <c:pt idx="2">
                  <c:v>3.6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2.4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1.2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3.7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 formatCode="General">
                  <c:v>0</c:v>
                </c:pt>
                <c:pt idx="41">
                  <c:v>0</c:v>
                </c:pt>
                <c:pt idx="42">
                  <c:v>0</c:v>
                </c:pt>
                <c:pt idx="43" formatCode="General">
                  <c:v>0</c:v>
                </c:pt>
                <c:pt idx="44">
                  <c:v>1</c:v>
                </c:pt>
                <c:pt idx="45">
                  <c:v>8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4</c:v>
                </c:pt>
                <c:pt idx="54">
                  <c:v>0</c:v>
                </c:pt>
                <c:pt idx="55">
                  <c:v>5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5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1.4</c:v>
                </c:pt>
                <c:pt idx="67">
                  <c:v>4.8</c:v>
                </c:pt>
                <c:pt idx="68">
                  <c:v>0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3.6</c:v>
                </c:pt>
                <c:pt idx="7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4-374A-BEF7-19EA26046C87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Lake'!$D$22:$CC$22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2.5</c:v>
                </c:pt>
                <c:pt idx="36">
                  <c:v>0</c:v>
                </c:pt>
                <c:pt idx="37">
                  <c:v>2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12</c:v>
                </c:pt>
                <c:pt idx="51">
                  <c:v>4</c:v>
                </c:pt>
                <c:pt idx="52">
                  <c:v>0</c:v>
                </c:pt>
                <c:pt idx="53">
                  <c:v>7</c:v>
                </c:pt>
                <c:pt idx="54">
                  <c:v>2.4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2.54</c:v>
                </c:pt>
                <c:pt idx="64">
                  <c:v>3.6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1.2</c:v>
                </c:pt>
                <c:pt idx="69">
                  <c:v>3.6</c:v>
                </c:pt>
                <c:pt idx="70">
                  <c:v>1.3</c:v>
                </c:pt>
                <c:pt idx="71">
                  <c:v>1.2</c:v>
                </c:pt>
                <c:pt idx="72">
                  <c:v>3</c:v>
                </c:pt>
                <c:pt idx="73">
                  <c:v>5.4</c:v>
                </c:pt>
                <c:pt idx="74">
                  <c:v>10</c:v>
                </c:pt>
                <c:pt idx="75">
                  <c:v>14</c:v>
                </c:pt>
                <c:pt idx="7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E4-374A-BEF7-19EA26046C87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West'!$D$22:$CC$22</c:f>
              <c:numCache>
                <c:formatCode>General</c:formatCode>
                <c:ptCount val="78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22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1.2</c:v>
                </c:pt>
                <c:pt idx="26">
                  <c:v>0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1.2</c:v>
                </c:pt>
                <c:pt idx="36">
                  <c:v>0</c:v>
                </c:pt>
                <c:pt idx="37">
                  <c:v>2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0</c:v>
                </c:pt>
                <c:pt idx="55">
                  <c:v>5</c:v>
                </c:pt>
                <c:pt idx="56">
                  <c:v>4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4.37</c:v>
                </c:pt>
                <c:pt idx="64">
                  <c:v>4.8</c:v>
                </c:pt>
                <c:pt idx="65">
                  <c:v>0</c:v>
                </c:pt>
                <c:pt idx="67">
                  <c:v>0</c:v>
                </c:pt>
                <c:pt idx="68">
                  <c:v>6.6</c:v>
                </c:pt>
                <c:pt idx="69">
                  <c:v>7.2</c:v>
                </c:pt>
                <c:pt idx="70">
                  <c:v>1.1000000000000001</c:v>
                </c:pt>
                <c:pt idx="71">
                  <c:v>3.6</c:v>
                </c:pt>
                <c:pt idx="72">
                  <c:v>11.4</c:v>
                </c:pt>
                <c:pt idx="73">
                  <c:v>12.6</c:v>
                </c:pt>
                <c:pt idx="74">
                  <c:v>11</c:v>
                </c:pt>
                <c:pt idx="75">
                  <c:v>4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4-374A-BEF7-19EA2604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39647"/>
        <c:axId val="1"/>
      </c:scatterChart>
      <c:valAx>
        <c:axId val="442839647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4790046656298599"/>
              <c:y val="0.95863861907772474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Carbonate (mg/L)</a:t>
                </a:r>
              </a:p>
            </c:rich>
          </c:tx>
          <c:layout>
            <c:manualLayout>
              <c:xMode val="edge"/>
              <c:yMode val="edge"/>
              <c:x val="1.2441679626749611E-2"/>
              <c:y val="0.497567548581974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839647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4748617351172"/>
          <c:y val="8.980488821142224E-2"/>
          <c:w val="0.12338693247567256"/>
          <c:h val="8.676065471272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Dief'!$B$23:$B$23</c:f>
          <c:strCache>
            <c:ptCount val="1"/>
            <c:pt idx="0">
              <c:v>Bicarbonate</c:v>
            </c:pt>
          </c:strCache>
        </c:strRef>
      </c:tx>
      <c:layout>
        <c:manualLayout>
          <c:xMode val="edge"/>
          <c:yMode val="edge"/>
          <c:x val="0.4313421256788208"/>
          <c:y val="2.55785627283800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45771916214124E-2"/>
          <c:y val="0.26065773447015833"/>
          <c:w val="0.89294026377036462"/>
          <c:h val="0.63580998781973208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Dief'!$D$23:$BZ$23</c:f>
              <c:numCache>
                <c:formatCode>0</c:formatCode>
                <c:ptCount val="75"/>
                <c:pt idx="1">
                  <c:v>172</c:v>
                </c:pt>
                <c:pt idx="2">
                  <c:v>194</c:v>
                </c:pt>
                <c:pt idx="3">
                  <c:v>0</c:v>
                </c:pt>
                <c:pt idx="4">
                  <c:v>30</c:v>
                </c:pt>
                <c:pt idx="5">
                  <c:v>195</c:v>
                </c:pt>
                <c:pt idx="6">
                  <c:v>174</c:v>
                </c:pt>
                <c:pt idx="7">
                  <c:v>156</c:v>
                </c:pt>
                <c:pt idx="8">
                  <c:v>171</c:v>
                </c:pt>
                <c:pt idx="9">
                  <c:v>0</c:v>
                </c:pt>
                <c:pt idx="10">
                  <c:v>181</c:v>
                </c:pt>
                <c:pt idx="11">
                  <c:v>0</c:v>
                </c:pt>
                <c:pt idx="12">
                  <c:v>182</c:v>
                </c:pt>
                <c:pt idx="13">
                  <c:v>162</c:v>
                </c:pt>
                <c:pt idx="14">
                  <c:v>163</c:v>
                </c:pt>
                <c:pt idx="15">
                  <c:v>168</c:v>
                </c:pt>
                <c:pt idx="16">
                  <c:v>187</c:v>
                </c:pt>
                <c:pt idx="17">
                  <c:v>194</c:v>
                </c:pt>
                <c:pt idx="18">
                  <c:v>179</c:v>
                </c:pt>
                <c:pt idx="19">
                  <c:v>0</c:v>
                </c:pt>
                <c:pt idx="20">
                  <c:v>167</c:v>
                </c:pt>
                <c:pt idx="21">
                  <c:v>0</c:v>
                </c:pt>
                <c:pt idx="22">
                  <c:v>0</c:v>
                </c:pt>
                <c:pt idx="23">
                  <c:v>165</c:v>
                </c:pt>
                <c:pt idx="24">
                  <c:v>0</c:v>
                </c:pt>
                <c:pt idx="25">
                  <c:v>184.22</c:v>
                </c:pt>
                <c:pt idx="26">
                  <c:v>198</c:v>
                </c:pt>
                <c:pt idx="27">
                  <c:v>191</c:v>
                </c:pt>
                <c:pt idx="28">
                  <c:v>195</c:v>
                </c:pt>
                <c:pt idx="29">
                  <c:v>193</c:v>
                </c:pt>
                <c:pt idx="30">
                  <c:v>181</c:v>
                </c:pt>
                <c:pt idx="31" formatCode="General">
                  <c:v>190</c:v>
                </c:pt>
                <c:pt idx="32">
                  <c:v>176</c:v>
                </c:pt>
                <c:pt idx="33">
                  <c:v>177</c:v>
                </c:pt>
                <c:pt idx="34">
                  <c:v>162</c:v>
                </c:pt>
                <c:pt idx="35">
                  <c:v>166</c:v>
                </c:pt>
                <c:pt idx="36">
                  <c:v>188</c:v>
                </c:pt>
                <c:pt idx="37">
                  <c:v>182</c:v>
                </c:pt>
                <c:pt idx="38">
                  <c:v>158</c:v>
                </c:pt>
                <c:pt idx="39">
                  <c:v>165</c:v>
                </c:pt>
                <c:pt idx="40">
                  <c:v>180</c:v>
                </c:pt>
                <c:pt idx="41">
                  <c:v>192</c:v>
                </c:pt>
                <c:pt idx="42">
                  <c:v>191</c:v>
                </c:pt>
                <c:pt idx="43">
                  <c:v>183</c:v>
                </c:pt>
                <c:pt idx="44">
                  <c:v>190</c:v>
                </c:pt>
                <c:pt idx="45">
                  <c:v>188</c:v>
                </c:pt>
                <c:pt idx="46">
                  <c:v>199</c:v>
                </c:pt>
                <c:pt idx="47">
                  <c:v>193</c:v>
                </c:pt>
                <c:pt idx="48">
                  <c:v>180.4</c:v>
                </c:pt>
                <c:pt idx="49">
                  <c:v>180</c:v>
                </c:pt>
                <c:pt idx="50">
                  <c:v>169</c:v>
                </c:pt>
                <c:pt idx="51">
                  <c:v>164</c:v>
                </c:pt>
                <c:pt idx="52">
                  <c:v>174</c:v>
                </c:pt>
                <c:pt idx="53">
                  <c:v>178</c:v>
                </c:pt>
                <c:pt idx="54">
                  <c:v>177</c:v>
                </c:pt>
                <c:pt idx="55">
                  <c:v>172</c:v>
                </c:pt>
                <c:pt idx="56">
                  <c:v>180</c:v>
                </c:pt>
                <c:pt idx="57">
                  <c:v>183</c:v>
                </c:pt>
                <c:pt idx="58">
                  <c:v>178</c:v>
                </c:pt>
                <c:pt idx="59">
                  <c:v>179</c:v>
                </c:pt>
                <c:pt idx="60">
                  <c:v>194</c:v>
                </c:pt>
                <c:pt idx="61">
                  <c:v>179.8</c:v>
                </c:pt>
                <c:pt idx="62">
                  <c:v>177.8</c:v>
                </c:pt>
                <c:pt idx="63">
                  <c:v>198.3</c:v>
                </c:pt>
                <c:pt idx="64">
                  <c:v>183.3</c:v>
                </c:pt>
                <c:pt idx="65">
                  <c:v>203</c:v>
                </c:pt>
                <c:pt idx="66">
                  <c:v>191.1</c:v>
                </c:pt>
                <c:pt idx="67">
                  <c:v>178.5</c:v>
                </c:pt>
                <c:pt idx="68">
                  <c:v>190.2</c:v>
                </c:pt>
                <c:pt idx="69">
                  <c:v>176.8</c:v>
                </c:pt>
                <c:pt idx="70">
                  <c:v>178.6</c:v>
                </c:pt>
                <c:pt idx="71">
                  <c:v>168</c:v>
                </c:pt>
                <c:pt idx="72">
                  <c:v>173</c:v>
                </c:pt>
                <c:pt idx="73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DD46-8F4F-91DF942A87CE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Lake'!$D$23:$CC$23</c:f>
              <c:numCache>
                <c:formatCode>General</c:formatCode>
                <c:ptCount val="78"/>
                <c:pt idx="1">
                  <c:v>0</c:v>
                </c:pt>
                <c:pt idx="2">
                  <c:v>265</c:v>
                </c:pt>
                <c:pt idx="3">
                  <c:v>0</c:v>
                </c:pt>
                <c:pt idx="4">
                  <c:v>276</c:v>
                </c:pt>
                <c:pt idx="5">
                  <c:v>217</c:v>
                </c:pt>
                <c:pt idx="6">
                  <c:v>223</c:v>
                </c:pt>
                <c:pt idx="7">
                  <c:v>211</c:v>
                </c:pt>
                <c:pt idx="8">
                  <c:v>182</c:v>
                </c:pt>
                <c:pt idx="9">
                  <c:v>0</c:v>
                </c:pt>
                <c:pt idx="10">
                  <c:v>235</c:v>
                </c:pt>
                <c:pt idx="11">
                  <c:v>240</c:v>
                </c:pt>
                <c:pt idx="12">
                  <c:v>210</c:v>
                </c:pt>
                <c:pt idx="13">
                  <c:v>183</c:v>
                </c:pt>
                <c:pt idx="14">
                  <c:v>155</c:v>
                </c:pt>
                <c:pt idx="15">
                  <c:v>161</c:v>
                </c:pt>
                <c:pt idx="16">
                  <c:v>213</c:v>
                </c:pt>
                <c:pt idx="17">
                  <c:v>232</c:v>
                </c:pt>
                <c:pt idx="18">
                  <c:v>150</c:v>
                </c:pt>
                <c:pt idx="19">
                  <c:v>0</c:v>
                </c:pt>
                <c:pt idx="20">
                  <c:v>159</c:v>
                </c:pt>
                <c:pt idx="21">
                  <c:v>249</c:v>
                </c:pt>
                <c:pt idx="22">
                  <c:v>212</c:v>
                </c:pt>
                <c:pt idx="23">
                  <c:v>195</c:v>
                </c:pt>
                <c:pt idx="24">
                  <c:v>271</c:v>
                </c:pt>
                <c:pt idx="25">
                  <c:v>203.74</c:v>
                </c:pt>
                <c:pt idx="26">
                  <c:v>295</c:v>
                </c:pt>
                <c:pt idx="27">
                  <c:v>210</c:v>
                </c:pt>
                <c:pt idx="28">
                  <c:v>194</c:v>
                </c:pt>
                <c:pt idx="29">
                  <c:v>179</c:v>
                </c:pt>
                <c:pt idx="30">
                  <c:v>181</c:v>
                </c:pt>
                <c:pt idx="31">
                  <c:v>248</c:v>
                </c:pt>
                <c:pt idx="32">
                  <c:v>200</c:v>
                </c:pt>
                <c:pt idx="33">
                  <c:v>177</c:v>
                </c:pt>
                <c:pt idx="34">
                  <c:v>162</c:v>
                </c:pt>
                <c:pt idx="35">
                  <c:v>151</c:v>
                </c:pt>
                <c:pt idx="36">
                  <c:v>227</c:v>
                </c:pt>
                <c:pt idx="37">
                  <c:v>167</c:v>
                </c:pt>
                <c:pt idx="38">
                  <c:v>106</c:v>
                </c:pt>
                <c:pt idx="39">
                  <c:v>208</c:v>
                </c:pt>
                <c:pt idx="40">
                  <c:v>195</c:v>
                </c:pt>
                <c:pt idx="41">
                  <c:v>204</c:v>
                </c:pt>
                <c:pt idx="42">
                  <c:v>191</c:v>
                </c:pt>
                <c:pt idx="43">
                  <c:v>209</c:v>
                </c:pt>
                <c:pt idx="44">
                  <c:v>208</c:v>
                </c:pt>
                <c:pt idx="45">
                  <c:v>191</c:v>
                </c:pt>
                <c:pt idx="46">
                  <c:v>214</c:v>
                </c:pt>
                <c:pt idx="47">
                  <c:v>194</c:v>
                </c:pt>
                <c:pt idx="48">
                  <c:v>182.2</c:v>
                </c:pt>
                <c:pt idx="49">
                  <c:v>215</c:v>
                </c:pt>
                <c:pt idx="50">
                  <c:v>148</c:v>
                </c:pt>
                <c:pt idx="51">
                  <c:v>163</c:v>
                </c:pt>
                <c:pt idx="52">
                  <c:v>208</c:v>
                </c:pt>
                <c:pt idx="53">
                  <c:v>145</c:v>
                </c:pt>
                <c:pt idx="54">
                  <c:v>197</c:v>
                </c:pt>
                <c:pt idx="55">
                  <c:v>168</c:v>
                </c:pt>
                <c:pt idx="56">
                  <c:v>179</c:v>
                </c:pt>
                <c:pt idx="57">
                  <c:v>213</c:v>
                </c:pt>
                <c:pt idx="58">
                  <c:v>166</c:v>
                </c:pt>
                <c:pt idx="59">
                  <c:v>182</c:v>
                </c:pt>
                <c:pt idx="60">
                  <c:v>205</c:v>
                </c:pt>
                <c:pt idx="61">
                  <c:v>181.2</c:v>
                </c:pt>
                <c:pt idx="62">
                  <c:v>181.96</c:v>
                </c:pt>
                <c:pt idx="63">
                  <c:v>178.55</c:v>
                </c:pt>
                <c:pt idx="64">
                  <c:v>175.17</c:v>
                </c:pt>
                <c:pt idx="65">
                  <c:v>211</c:v>
                </c:pt>
                <c:pt idx="66">
                  <c:v>176.6</c:v>
                </c:pt>
                <c:pt idx="67">
                  <c:v>253.55</c:v>
                </c:pt>
                <c:pt idx="68">
                  <c:v>185.4</c:v>
                </c:pt>
                <c:pt idx="69">
                  <c:v>174.3</c:v>
                </c:pt>
                <c:pt idx="70">
                  <c:v>179.3</c:v>
                </c:pt>
                <c:pt idx="71">
                  <c:v>190.8</c:v>
                </c:pt>
                <c:pt idx="72">
                  <c:v>180.4</c:v>
                </c:pt>
                <c:pt idx="73">
                  <c:v>195</c:v>
                </c:pt>
                <c:pt idx="74">
                  <c:v>152</c:v>
                </c:pt>
                <c:pt idx="75">
                  <c:v>146</c:v>
                </c:pt>
                <c:pt idx="7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DD46-8F4F-91DF942A87CE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West'!$D$23:$CC$23</c:f>
              <c:numCache>
                <c:formatCode>General</c:formatCode>
                <c:ptCount val="78"/>
                <c:pt idx="1">
                  <c:v>154</c:v>
                </c:pt>
                <c:pt idx="2">
                  <c:v>284</c:v>
                </c:pt>
                <c:pt idx="3">
                  <c:v>0</c:v>
                </c:pt>
                <c:pt idx="4">
                  <c:v>140</c:v>
                </c:pt>
                <c:pt idx="5">
                  <c:v>193</c:v>
                </c:pt>
                <c:pt idx="6">
                  <c:v>142</c:v>
                </c:pt>
                <c:pt idx="7">
                  <c:v>107</c:v>
                </c:pt>
                <c:pt idx="8">
                  <c:v>148</c:v>
                </c:pt>
                <c:pt idx="9">
                  <c:v>0</c:v>
                </c:pt>
                <c:pt idx="10">
                  <c:v>254</c:v>
                </c:pt>
                <c:pt idx="11">
                  <c:v>201</c:v>
                </c:pt>
                <c:pt idx="12">
                  <c:v>195</c:v>
                </c:pt>
                <c:pt idx="13">
                  <c:v>140</c:v>
                </c:pt>
                <c:pt idx="14">
                  <c:v>146</c:v>
                </c:pt>
                <c:pt idx="15">
                  <c:v>179</c:v>
                </c:pt>
                <c:pt idx="16">
                  <c:v>276</c:v>
                </c:pt>
                <c:pt idx="17">
                  <c:v>229</c:v>
                </c:pt>
                <c:pt idx="18">
                  <c:v>183</c:v>
                </c:pt>
                <c:pt idx="19">
                  <c:v>0</c:v>
                </c:pt>
                <c:pt idx="20">
                  <c:v>196</c:v>
                </c:pt>
                <c:pt idx="21">
                  <c:v>285</c:v>
                </c:pt>
                <c:pt idx="22">
                  <c:v>205</c:v>
                </c:pt>
                <c:pt idx="23">
                  <c:v>183</c:v>
                </c:pt>
                <c:pt idx="24">
                  <c:v>246</c:v>
                </c:pt>
                <c:pt idx="25">
                  <c:v>202.51999999999998</c:v>
                </c:pt>
                <c:pt idx="26">
                  <c:v>260</c:v>
                </c:pt>
                <c:pt idx="27">
                  <c:v>214</c:v>
                </c:pt>
                <c:pt idx="28">
                  <c:v>204</c:v>
                </c:pt>
                <c:pt idx="29">
                  <c:v>193</c:v>
                </c:pt>
                <c:pt idx="30">
                  <c:v>189</c:v>
                </c:pt>
                <c:pt idx="31">
                  <c:v>271</c:v>
                </c:pt>
                <c:pt idx="32">
                  <c:v>177</c:v>
                </c:pt>
                <c:pt idx="33">
                  <c:v>186</c:v>
                </c:pt>
                <c:pt idx="34">
                  <c:v>177</c:v>
                </c:pt>
                <c:pt idx="35">
                  <c:v>168</c:v>
                </c:pt>
                <c:pt idx="36">
                  <c:v>216</c:v>
                </c:pt>
                <c:pt idx="37">
                  <c:v>130</c:v>
                </c:pt>
                <c:pt idx="38">
                  <c:v>181</c:v>
                </c:pt>
                <c:pt idx="39">
                  <c:v>229</c:v>
                </c:pt>
                <c:pt idx="40">
                  <c:v>176</c:v>
                </c:pt>
                <c:pt idx="41">
                  <c:v>160</c:v>
                </c:pt>
                <c:pt idx="42">
                  <c:v>189</c:v>
                </c:pt>
                <c:pt idx="43">
                  <c:v>227</c:v>
                </c:pt>
                <c:pt idx="44">
                  <c:v>200</c:v>
                </c:pt>
                <c:pt idx="45">
                  <c:v>190</c:v>
                </c:pt>
                <c:pt idx="46">
                  <c:v>193</c:v>
                </c:pt>
                <c:pt idx="47">
                  <c:v>197</c:v>
                </c:pt>
                <c:pt idx="48">
                  <c:v>162.1</c:v>
                </c:pt>
                <c:pt idx="49">
                  <c:v>197</c:v>
                </c:pt>
                <c:pt idx="50">
                  <c:v>149</c:v>
                </c:pt>
                <c:pt idx="51">
                  <c:v>154</c:v>
                </c:pt>
                <c:pt idx="52">
                  <c:v>176</c:v>
                </c:pt>
                <c:pt idx="53">
                  <c:v>197</c:v>
                </c:pt>
                <c:pt idx="54">
                  <c:v>189</c:v>
                </c:pt>
                <c:pt idx="55">
                  <c:v>163</c:v>
                </c:pt>
                <c:pt idx="56">
                  <c:v>188</c:v>
                </c:pt>
                <c:pt idx="57">
                  <c:v>185</c:v>
                </c:pt>
                <c:pt idx="58">
                  <c:v>183</c:v>
                </c:pt>
                <c:pt idx="59">
                  <c:v>198</c:v>
                </c:pt>
                <c:pt idx="60">
                  <c:v>180</c:v>
                </c:pt>
                <c:pt idx="61">
                  <c:v>191.1</c:v>
                </c:pt>
                <c:pt idx="62">
                  <c:v>184.53</c:v>
                </c:pt>
                <c:pt idx="63">
                  <c:v>184.96</c:v>
                </c:pt>
                <c:pt idx="64">
                  <c:v>187.6</c:v>
                </c:pt>
                <c:pt idx="65">
                  <c:v>208</c:v>
                </c:pt>
                <c:pt idx="67">
                  <c:v>67.650000000000006</c:v>
                </c:pt>
                <c:pt idx="68">
                  <c:v>184.2</c:v>
                </c:pt>
                <c:pt idx="69">
                  <c:v>168.22</c:v>
                </c:pt>
                <c:pt idx="70">
                  <c:v>190.4</c:v>
                </c:pt>
                <c:pt idx="71">
                  <c:v>201.7</c:v>
                </c:pt>
                <c:pt idx="72">
                  <c:v>175.5</c:v>
                </c:pt>
                <c:pt idx="73">
                  <c:v>216</c:v>
                </c:pt>
                <c:pt idx="74">
                  <c:v>149</c:v>
                </c:pt>
                <c:pt idx="75">
                  <c:v>183</c:v>
                </c:pt>
                <c:pt idx="76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18-DD46-8F4F-91DF942A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73743"/>
        <c:axId val="1"/>
      </c:scatterChart>
      <c:valAx>
        <c:axId val="442873743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51280062063615"/>
              <c:y val="0.95858708891595612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Bicarbonate (mg/L)</a:t>
                </a:r>
              </a:p>
            </c:rich>
          </c:tx>
          <c:layout>
            <c:manualLayout>
              <c:xMode val="edge"/>
              <c:yMode val="edge"/>
              <c:x val="1.2412723041117145E-2"/>
              <c:y val="0.489646772228989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873743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3932095239272"/>
          <c:y val="8.980488821142224E-2"/>
          <c:w val="0.12301965893588925"/>
          <c:h val="8.676065471272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Dief'!$B$25:$B$25</c:f>
          <c:strCache>
            <c:ptCount val="1"/>
            <c:pt idx="0">
              <c:v>Chloride</c:v>
            </c:pt>
          </c:strCache>
        </c:strRef>
      </c:tx>
      <c:layout>
        <c:manualLayout>
          <c:xMode val="edge"/>
          <c:yMode val="edge"/>
          <c:x val="0.4508134856496927"/>
          <c:y val="2.55785627283800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37207726117616E-2"/>
          <c:y val="0.26065773447015833"/>
          <c:w val="0.89000808255171115"/>
          <c:h val="0.63580998781973208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Dief'!$D$25:$BZ$25</c:f>
              <c:numCache>
                <c:formatCode>0</c:formatCode>
                <c:ptCount val="75"/>
                <c:pt idx="1">
                  <c:v>3.7</c:v>
                </c:pt>
                <c:pt idx="2">
                  <c:v>5</c:v>
                </c:pt>
                <c:pt idx="3" formatCode="0.0">
                  <c:v>5.5</c:v>
                </c:pt>
                <c:pt idx="4">
                  <c:v>0</c:v>
                </c:pt>
                <c:pt idx="5">
                  <c:v>5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>
                  <c:v>0</c:v>
                </c:pt>
                <c:pt idx="10" formatCode="0.0">
                  <c:v>6.5</c:v>
                </c:pt>
                <c:pt idx="11" formatCode="0.0">
                  <c:v>0</c:v>
                </c:pt>
                <c:pt idx="12" formatCode="0.0">
                  <c:v>6.5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4</c:v>
                </c:pt>
                <c:pt idx="18" formatCode="0.0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6.5</c:v>
                </c:pt>
                <c:pt idx="24" formatCode="General">
                  <c:v>0</c:v>
                </c:pt>
                <c:pt idx="25" formatCode="General">
                  <c:v>5.6</c:v>
                </c:pt>
                <c:pt idx="26" formatCode="General">
                  <c:v>5.9</c:v>
                </c:pt>
                <c:pt idx="27" formatCode="General">
                  <c:v>7.4</c:v>
                </c:pt>
                <c:pt idx="28" formatCode="General">
                  <c:v>6.4</c:v>
                </c:pt>
                <c:pt idx="29" formatCode="General">
                  <c:v>6.6</c:v>
                </c:pt>
                <c:pt idx="30" formatCode="General">
                  <c:v>6.8</c:v>
                </c:pt>
                <c:pt idx="31" formatCode="General">
                  <c:v>4.2</c:v>
                </c:pt>
                <c:pt idx="32" formatCode="General">
                  <c:v>5.3</c:v>
                </c:pt>
                <c:pt idx="33" formatCode="General">
                  <c:v>7.3</c:v>
                </c:pt>
                <c:pt idx="34" formatCode="General">
                  <c:v>4.0999999999999996</c:v>
                </c:pt>
                <c:pt idx="35" formatCode="General">
                  <c:v>3.9</c:v>
                </c:pt>
                <c:pt idx="36" formatCode="General">
                  <c:v>3.9</c:v>
                </c:pt>
                <c:pt idx="37" formatCode="General">
                  <c:v>4.3</c:v>
                </c:pt>
                <c:pt idx="38" formatCode="General">
                  <c:v>2.8</c:v>
                </c:pt>
                <c:pt idx="39" formatCode="General">
                  <c:v>3.4</c:v>
                </c:pt>
                <c:pt idx="40" formatCode="0.0">
                  <c:v>3.8</c:v>
                </c:pt>
                <c:pt idx="41" formatCode="General">
                  <c:v>5.4</c:v>
                </c:pt>
                <c:pt idx="42" formatCode="General">
                  <c:v>4.7</c:v>
                </c:pt>
                <c:pt idx="43" formatCode="0.0">
                  <c:v>4.2</c:v>
                </c:pt>
                <c:pt idx="44" formatCode="General">
                  <c:v>4.4000000000000004</c:v>
                </c:pt>
                <c:pt idx="45" formatCode="0.0">
                  <c:v>3.7</c:v>
                </c:pt>
                <c:pt idx="46" formatCode="0.0">
                  <c:v>4.8</c:v>
                </c:pt>
                <c:pt idx="47" formatCode="0.0">
                  <c:v>3.1</c:v>
                </c:pt>
                <c:pt idx="48" formatCode="0.0">
                  <c:v>5.7</c:v>
                </c:pt>
                <c:pt idx="49" formatCode="0.0">
                  <c:v>4.4000000000000004</c:v>
                </c:pt>
                <c:pt idx="50" formatCode="0.0">
                  <c:v>6.4</c:v>
                </c:pt>
                <c:pt idx="51" formatCode="0.0">
                  <c:v>5.6</c:v>
                </c:pt>
                <c:pt idx="52" formatCode="0.0">
                  <c:v>5.4</c:v>
                </c:pt>
                <c:pt idx="53" formatCode="0.0">
                  <c:v>6.36</c:v>
                </c:pt>
                <c:pt idx="54" formatCode="0.0">
                  <c:v>5.5</c:v>
                </c:pt>
                <c:pt idx="55" formatCode="0.0">
                  <c:v>7.7</c:v>
                </c:pt>
                <c:pt idx="56" formatCode="0.0">
                  <c:v>6.6</c:v>
                </c:pt>
                <c:pt idx="57" formatCode="0.0">
                  <c:v>7.4</c:v>
                </c:pt>
                <c:pt idx="58" formatCode="0.0">
                  <c:v>8.1</c:v>
                </c:pt>
                <c:pt idx="59" formatCode="0.0">
                  <c:v>7.8</c:v>
                </c:pt>
                <c:pt idx="60" formatCode="0.0">
                  <c:v>8.1999999999999993</c:v>
                </c:pt>
                <c:pt idx="61" formatCode="0.0">
                  <c:v>9</c:v>
                </c:pt>
                <c:pt idx="62" formatCode="0.0">
                  <c:v>7.6</c:v>
                </c:pt>
                <c:pt idx="63" formatCode="0.0">
                  <c:v>9.43</c:v>
                </c:pt>
                <c:pt idx="64" formatCode="0.0">
                  <c:v>11.2</c:v>
                </c:pt>
                <c:pt idx="65" formatCode="0.0">
                  <c:v>7.8</c:v>
                </c:pt>
                <c:pt idx="66" formatCode="0.0">
                  <c:v>8.2100000000000009</c:v>
                </c:pt>
                <c:pt idx="67" formatCode="0.0">
                  <c:v>8.94</c:v>
                </c:pt>
                <c:pt idx="68" formatCode="0.0">
                  <c:v>9.01</c:v>
                </c:pt>
                <c:pt idx="69" formatCode="0.0">
                  <c:v>6.53</c:v>
                </c:pt>
                <c:pt idx="70" formatCode="0.0">
                  <c:v>10</c:v>
                </c:pt>
                <c:pt idx="71" formatCode="0.0">
                  <c:v>4.8499999999999996</c:v>
                </c:pt>
                <c:pt idx="72" formatCode="0.0">
                  <c:v>6.06</c:v>
                </c:pt>
                <c:pt idx="73" formatCode="0.0">
                  <c:v>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9-E546-837E-D28B7660B089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Lake'!$D$25:$CC$25</c:f>
              <c:numCache>
                <c:formatCode>General</c:formatCode>
                <c:ptCount val="78"/>
                <c:pt idx="1">
                  <c:v>0</c:v>
                </c:pt>
                <c:pt idx="2">
                  <c:v>19</c:v>
                </c:pt>
                <c:pt idx="3">
                  <c:v>21.5</c:v>
                </c:pt>
                <c:pt idx="4">
                  <c:v>0</c:v>
                </c:pt>
                <c:pt idx="5">
                  <c:v>14.5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15.5</c:v>
                </c:pt>
                <c:pt idx="11">
                  <c:v>0</c:v>
                </c:pt>
                <c:pt idx="12">
                  <c:v>13.5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19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8.9</c:v>
                </c:pt>
                <c:pt idx="26">
                  <c:v>12.5</c:v>
                </c:pt>
                <c:pt idx="27">
                  <c:v>8.6</c:v>
                </c:pt>
                <c:pt idx="28">
                  <c:v>7.4</c:v>
                </c:pt>
                <c:pt idx="29">
                  <c:v>7.7</c:v>
                </c:pt>
                <c:pt idx="30">
                  <c:v>5.9</c:v>
                </c:pt>
                <c:pt idx="31">
                  <c:v>9.1999999999999993</c:v>
                </c:pt>
                <c:pt idx="32">
                  <c:v>8.4</c:v>
                </c:pt>
                <c:pt idx="33">
                  <c:v>8.6999999999999993</c:v>
                </c:pt>
                <c:pt idx="34">
                  <c:v>8.1999999999999993</c:v>
                </c:pt>
                <c:pt idx="35">
                  <c:v>7.7</c:v>
                </c:pt>
                <c:pt idx="36">
                  <c:v>11</c:v>
                </c:pt>
                <c:pt idx="37">
                  <c:v>7.6</c:v>
                </c:pt>
                <c:pt idx="38">
                  <c:v>5.5</c:v>
                </c:pt>
                <c:pt idx="39">
                  <c:v>12.6</c:v>
                </c:pt>
                <c:pt idx="40">
                  <c:v>10.3</c:v>
                </c:pt>
                <c:pt idx="41">
                  <c:v>10.4</c:v>
                </c:pt>
                <c:pt idx="42">
                  <c:v>7.5</c:v>
                </c:pt>
                <c:pt idx="43">
                  <c:v>8.4</c:v>
                </c:pt>
                <c:pt idx="44">
                  <c:v>7.5</c:v>
                </c:pt>
                <c:pt idx="45">
                  <c:v>8</c:v>
                </c:pt>
                <c:pt idx="46">
                  <c:v>14.1</c:v>
                </c:pt>
                <c:pt idx="47">
                  <c:v>8.9</c:v>
                </c:pt>
                <c:pt idx="48">
                  <c:v>7.8</c:v>
                </c:pt>
                <c:pt idx="49">
                  <c:v>14.1</c:v>
                </c:pt>
                <c:pt idx="50">
                  <c:v>10.199999999999999</c:v>
                </c:pt>
                <c:pt idx="51">
                  <c:v>16.600000000000001</c:v>
                </c:pt>
                <c:pt idx="52">
                  <c:v>14.9</c:v>
                </c:pt>
                <c:pt idx="53">
                  <c:v>11.8</c:v>
                </c:pt>
                <c:pt idx="54">
                  <c:v>14.8</c:v>
                </c:pt>
                <c:pt idx="55">
                  <c:v>10.3</c:v>
                </c:pt>
                <c:pt idx="56">
                  <c:v>11.1</c:v>
                </c:pt>
                <c:pt idx="57">
                  <c:v>12.2</c:v>
                </c:pt>
                <c:pt idx="58">
                  <c:v>10.8</c:v>
                </c:pt>
                <c:pt idx="59">
                  <c:v>11.5</c:v>
                </c:pt>
                <c:pt idx="60">
                  <c:v>10.7</c:v>
                </c:pt>
                <c:pt idx="61">
                  <c:v>9.8000000000000007</c:v>
                </c:pt>
                <c:pt idx="62">
                  <c:v>11.6</c:v>
                </c:pt>
                <c:pt idx="63">
                  <c:v>13.86</c:v>
                </c:pt>
                <c:pt idx="64">
                  <c:v>13.3</c:v>
                </c:pt>
                <c:pt idx="65">
                  <c:v>13.1</c:v>
                </c:pt>
                <c:pt idx="66">
                  <c:v>11.18</c:v>
                </c:pt>
                <c:pt idx="67">
                  <c:v>13</c:v>
                </c:pt>
                <c:pt idx="68">
                  <c:v>10.1</c:v>
                </c:pt>
                <c:pt idx="69">
                  <c:v>10.16</c:v>
                </c:pt>
                <c:pt idx="70">
                  <c:v>12.34</c:v>
                </c:pt>
                <c:pt idx="71">
                  <c:v>12.03</c:v>
                </c:pt>
                <c:pt idx="72">
                  <c:v>15.92</c:v>
                </c:pt>
                <c:pt idx="73">
                  <c:v>16.739999999999998</c:v>
                </c:pt>
                <c:pt idx="74">
                  <c:v>15.79</c:v>
                </c:pt>
                <c:pt idx="75">
                  <c:v>17.760000000000002</c:v>
                </c:pt>
                <c:pt idx="76">
                  <c:v>16.059999999999999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9-E546-837E-D28B7660B089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West'!$D$25:$CC$25</c:f>
              <c:numCache>
                <c:formatCode>General</c:formatCode>
                <c:ptCount val="78"/>
                <c:pt idx="1">
                  <c:v>8.5</c:v>
                </c:pt>
                <c:pt idx="2">
                  <c:v>0</c:v>
                </c:pt>
                <c:pt idx="3">
                  <c:v>10.5</c:v>
                </c:pt>
                <c:pt idx="4">
                  <c:v>0</c:v>
                </c:pt>
                <c:pt idx="5">
                  <c:v>10.5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11.5</c:v>
                </c:pt>
                <c:pt idx="11">
                  <c:v>0</c:v>
                </c:pt>
                <c:pt idx="12">
                  <c:v>8.5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11.5</c:v>
                </c:pt>
                <c:pt idx="22">
                  <c:v>0</c:v>
                </c:pt>
                <c:pt idx="23">
                  <c:v>11.5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9">
                  <c:v>11.8</c:v>
                </c:pt>
                <c:pt idx="40">
                  <c:v>10.3</c:v>
                </c:pt>
                <c:pt idx="41">
                  <c:v>5.2</c:v>
                </c:pt>
                <c:pt idx="42">
                  <c:v>6.7</c:v>
                </c:pt>
                <c:pt idx="43">
                  <c:v>10.3</c:v>
                </c:pt>
                <c:pt idx="44">
                  <c:v>7.2</c:v>
                </c:pt>
                <c:pt idx="45">
                  <c:v>15.1</c:v>
                </c:pt>
                <c:pt idx="46">
                  <c:v>8.1</c:v>
                </c:pt>
                <c:pt idx="47">
                  <c:v>7.5</c:v>
                </c:pt>
                <c:pt idx="48">
                  <c:v>11.3</c:v>
                </c:pt>
                <c:pt idx="49">
                  <c:v>9.8000000000000007</c:v>
                </c:pt>
                <c:pt idx="50">
                  <c:v>14.7</c:v>
                </c:pt>
                <c:pt idx="51">
                  <c:v>8.1999999999999993</c:v>
                </c:pt>
                <c:pt idx="52">
                  <c:v>7.5</c:v>
                </c:pt>
                <c:pt idx="53">
                  <c:v>24.8</c:v>
                </c:pt>
                <c:pt idx="54">
                  <c:v>7.5</c:v>
                </c:pt>
                <c:pt idx="55">
                  <c:v>8.6</c:v>
                </c:pt>
                <c:pt idx="56">
                  <c:v>9.8000000000000007</c:v>
                </c:pt>
                <c:pt idx="57">
                  <c:v>10.8</c:v>
                </c:pt>
                <c:pt idx="58">
                  <c:v>8.3000000000000007</c:v>
                </c:pt>
                <c:pt idx="59">
                  <c:v>10</c:v>
                </c:pt>
                <c:pt idx="60">
                  <c:v>8.9</c:v>
                </c:pt>
                <c:pt idx="61">
                  <c:v>10.6</c:v>
                </c:pt>
                <c:pt idx="62">
                  <c:v>12.6</c:v>
                </c:pt>
                <c:pt idx="63">
                  <c:v>17.46</c:v>
                </c:pt>
                <c:pt idx="64">
                  <c:v>14.96</c:v>
                </c:pt>
                <c:pt idx="65">
                  <c:v>10.5</c:v>
                </c:pt>
                <c:pt idx="66">
                  <c:v>9.27</c:v>
                </c:pt>
                <c:pt idx="67">
                  <c:v>5.25</c:v>
                </c:pt>
                <c:pt idx="68">
                  <c:v>10.4</c:v>
                </c:pt>
                <c:pt idx="69">
                  <c:v>11.37</c:v>
                </c:pt>
                <c:pt idx="70">
                  <c:v>14.3</c:v>
                </c:pt>
                <c:pt idx="71">
                  <c:v>19.3</c:v>
                </c:pt>
                <c:pt idx="72">
                  <c:v>23.7</c:v>
                </c:pt>
                <c:pt idx="73">
                  <c:v>32.9</c:v>
                </c:pt>
                <c:pt idx="74">
                  <c:v>12.6</c:v>
                </c:pt>
                <c:pt idx="75">
                  <c:v>13.72</c:v>
                </c:pt>
                <c:pt idx="76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9-E546-837E-D28B7660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07503"/>
        <c:axId val="1"/>
      </c:scatterChart>
      <c:valAx>
        <c:axId val="442907503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313726566518459"/>
              <c:y val="0.95858708891595612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Chloride (mg/L)</a:t>
                </a:r>
              </a:p>
            </c:rich>
          </c:tx>
          <c:layout>
            <c:manualLayout>
              <c:xMode val="edge"/>
              <c:yMode val="edge"/>
              <c:x val="1.2393493415956624E-2"/>
              <c:y val="0.505481120584652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07503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6177004657962"/>
          <c:y val="8.980488821142224E-2"/>
          <c:w val="0.12289776442584781"/>
          <c:h val="8.676065471272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Dief'!$B$26:$B$26</c:f>
          <c:strCache>
            <c:ptCount val="1"/>
            <c:pt idx="0">
              <c:v>Calcium</c:v>
            </c:pt>
          </c:strCache>
        </c:strRef>
      </c:tx>
      <c:layout>
        <c:manualLayout>
          <c:xMode val="edge"/>
          <c:yMode val="edge"/>
          <c:x val="0.45151280062063615"/>
          <c:y val="2.54854368932038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63615205585725E-2"/>
          <c:y val="0.26213592233009708"/>
          <c:w val="0.89992242048099302"/>
          <c:h val="0.63470873786407767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Dief'!$D$26:$BZ$26</c:f>
              <c:numCache>
                <c:formatCode>0</c:formatCode>
                <c:ptCount val="75"/>
                <c:pt idx="1">
                  <c:v>51.6</c:v>
                </c:pt>
                <c:pt idx="2">
                  <c:v>45.2</c:v>
                </c:pt>
                <c:pt idx="3">
                  <c:v>0</c:v>
                </c:pt>
                <c:pt idx="4">
                  <c:v>10.4</c:v>
                </c:pt>
                <c:pt idx="5">
                  <c:v>41.2</c:v>
                </c:pt>
                <c:pt idx="6">
                  <c:v>0</c:v>
                </c:pt>
                <c:pt idx="7">
                  <c:v>0</c:v>
                </c:pt>
                <c:pt idx="8">
                  <c:v>46.4</c:v>
                </c:pt>
                <c:pt idx="9">
                  <c:v>43</c:v>
                </c:pt>
                <c:pt idx="10">
                  <c:v>46</c:v>
                </c:pt>
                <c:pt idx="11">
                  <c:v>0</c:v>
                </c:pt>
                <c:pt idx="12">
                  <c:v>44.4</c:v>
                </c:pt>
                <c:pt idx="13">
                  <c:v>42.8</c:v>
                </c:pt>
                <c:pt idx="14">
                  <c:v>44</c:v>
                </c:pt>
                <c:pt idx="15">
                  <c:v>46.4</c:v>
                </c:pt>
                <c:pt idx="16">
                  <c:v>46</c:v>
                </c:pt>
                <c:pt idx="17">
                  <c:v>48</c:v>
                </c:pt>
                <c:pt idx="18">
                  <c:v>44.4</c:v>
                </c:pt>
                <c:pt idx="19" formatCode="General">
                  <c:v>0</c:v>
                </c:pt>
                <c:pt idx="20" formatCode="General">
                  <c:v>41.6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41.6</c:v>
                </c:pt>
                <c:pt idx="24" formatCode="General">
                  <c:v>0</c:v>
                </c:pt>
                <c:pt idx="25" formatCode="General">
                  <c:v>45</c:v>
                </c:pt>
                <c:pt idx="26" formatCode="General">
                  <c:v>45</c:v>
                </c:pt>
                <c:pt idx="27" formatCode="General">
                  <c:v>44</c:v>
                </c:pt>
                <c:pt idx="28" formatCode="General">
                  <c:v>43</c:v>
                </c:pt>
                <c:pt idx="29" formatCode="General">
                  <c:v>42</c:v>
                </c:pt>
                <c:pt idx="30" formatCode="General">
                  <c:v>44</c:v>
                </c:pt>
                <c:pt idx="31" formatCode="General">
                  <c:v>44</c:v>
                </c:pt>
                <c:pt idx="32" formatCode="General">
                  <c:v>44</c:v>
                </c:pt>
                <c:pt idx="33" formatCode="General">
                  <c:v>45</c:v>
                </c:pt>
                <c:pt idx="34" formatCode="General">
                  <c:v>42</c:v>
                </c:pt>
                <c:pt idx="35" formatCode="General">
                  <c:v>44</c:v>
                </c:pt>
                <c:pt idx="36" formatCode="General">
                  <c:v>50</c:v>
                </c:pt>
                <c:pt idx="37" formatCode="General">
                  <c:v>39</c:v>
                </c:pt>
                <c:pt idx="38" formatCode="General">
                  <c:v>38</c:v>
                </c:pt>
                <c:pt idx="39" formatCode="General">
                  <c:v>44.8</c:v>
                </c:pt>
                <c:pt idx="40" formatCode="General">
                  <c:v>45</c:v>
                </c:pt>
                <c:pt idx="41" formatCode="General">
                  <c:v>49</c:v>
                </c:pt>
                <c:pt idx="42" formatCode="General">
                  <c:v>52</c:v>
                </c:pt>
                <c:pt idx="43" formatCode="General">
                  <c:v>43</c:v>
                </c:pt>
                <c:pt idx="44" formatCode="General">
                  <c:v>48</c:v>
                </c:pt>
                <c:pt idx="45">
                  <c:v>42</c:v>
                </c:pt>
                <c:pt idx="46">
                  <c:v>46</c:v>
                </c:pt>
                <c:pt idx="47">
                  <c:v>40</c:v>
                </c:pt>
                <c:pt idx="48">
                  <c:v>41.8</c:v>
                </c:pt>
                <c:pt idx="49">
                  <c:v>44</c:v>
                </c:pt>
                <c:pt idx="50">
                  <c:v>43</c:v>
                </c:pt>
                <c:pt idx="51">
                  <c:v>41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46</c:v>
                </c:pt>
                <c:pt idx="56">
                  <c:v>46</c:v>
                </c:pt>
                <c:pt idx="57">
                  <c:v>50</c:v>
                </c:pt>
                <c:pt idx="58">
                  <c:v>47</c:v>
                </c:pt>
                <c:pt idx="59">
                  <c:v>48</c:v>
                </c:pt>
                <c:pt idx="60">
                  <c:v>49.6</c:v>
                </c:pt>
                <c:pt idx="61">
                  <c:v>44.28</c:v>
                </c:pt>
                <c:pt idx="62">
                  <c:v>45.36</c:v>
                </c:pt>
                <c:pt idx="63">
                  <c:v>50.3</c:v>
                </c:pt>
                <c:pt idx="64">
                  <c:v>46.68</c:v>
                </c:pt>
                <c:pt idx="65">
                  <c:v>48.5</c:v>
                </c:pt>
                <c:pt idx="66">
                  <c:v>48.8</c:v>
                </c:pt>
                <c:pt idx="67">
                  <c:v>47.78</c:v>
                </c:pt>
                <c:pt idx="68">
                  <c:v>48.1</c:v>
                </c:pt>
                <c:pt idx="69">
                  <c:v>44.6</c:v>
                </c:pt>
                <c:pt idx="70">
                  <c:v>48.4</c:v>
                </c:pt>
                <c:pt idx="71">
                  <c:v>43.6</c:v>
                </c:pt>
                <c:pt idx="72">
                  <c:v>44.8</c:v>
                </c:pt>
                <c:pt idx="7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E-024C-A35F-2F25597BCB82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Lake'!$D$26:$CC$26</c:f>
              <c:numCache>
                <c:formatCode>General</c:formatCode>
                <c:ptCount val="78"/>
                <c:pt idx="1">
                  <c:v>0</c:v>
                </c:pt>
                <c:pt idx="2">
                  <c:v>52.4</c:v>
                </c:pt>
                <c:pt idx="3">
                  <c:v>0</c:v>
                </c:pt>
                <c:pt idx="4">
                  <c:v>64</c:v>
                </c:pt>
                <c:pt idx="5">
                  <c:v>46.8</c:v>
                </c:pt>
                <c:pt idx="6">
                  <c:v>0</c:v>
                </c:pt>
                <c:pt idx="7">
                  <c:v>0</c:v>
                </c:pt>
                <c:pt idx="8">
                  <c:v>37.200000000000003</c:v>
                </c:pt>
                <c:pt idx="9">
                  <c:v>44</c:v>
                </c:pt>
                <c:pt idx="10">
                  <c:v>54</c:v>
                </c:pt>
                <c:pt idx="11">
                  <c:v>48.8</c:v>
                </c:pt>
                <c:pt idx="12">
                  <c:v>44.8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45</c:v>
                </c:pt>
                <c:pt idx="17">
                  <c:v>45</c:v>
                </c:pt>
                <c:pt idx="18">
                  <c:v>34</c:v>
                </c:pt>
                <c:pt idx="19">
                  <c:v>0</c:v>
                </c:pt>
                <c:pt idx="20">
                  <c:v>30</c:v>
                </c:pt>
                <c:pt idx="21">
                  <c:v>45</c:v>
                </c:pt>
                <c:pt idx="22">
                  <c:v>41</c:v>
                </c:pt>
                <c:pt idx="23">
                  <c:v>38</c:v>
                </c:pt>
                <c:pt idx="24">
                  <c:v>0</c:v>
                </c:pt>
                <c:pt idx="25">
                  <c:v>42</c:v>
                </c:pt>
                <c:pt idx="26">
                  <c:v>59</c:v>
                </c:pt>
                <c:pt idx="27">
                  <c:v>46</c:v>
                </c:pt>
                <c:pt idx="28">
                  <c:v>39</c:v>
                </c:pt>
                <c:pt idx="29">
                  <c:v>35</c:v>
                </c:pt>
                <c:pt idx="30">
                  <c:v>40</c:v>
                </c:pt>
                <c:pt idx="31">
                  <c:v>55</c:v>
                </c:pt>
                <c:pt idx="32">
                  <c:v>45</c:v>
                </c:pt>
                <c:pt idx="33">
                  <c:v>44</c:v>
                </c:pt>
                <c:pt idx="34">
                  <c:v>38</c:v>
                </c:pt>
                <c:pt idx="35">
                  <c:v>34</c:v>
                </c:pt>
                <c:pt idx="36">
                  <c:v>51</c:v>
                </c:pt>
                <c:pt idx="37">
                  <c:v>38</c:v>
                </c:pt>
                <c:pt idx="38">
                  <c:v>23</c:v>
                </c:pt>
                <c:pt idx="39">
                  <c:v>50</c:v>
                </c:pt>
                <c:pt idx="40">
                  <c:v>46</c:v>
                </c:pt>
                <c:pt idx="41">
                  <c:v>47</c:v>
                </c:pt>
                <c:pt idx="42">
                  <c:v>45</c:v>
                </c:pt>
                <c:pt idx="43">
                  <c:v>51</c:v>
                </c:pt>
                <c:pt idx="44">
                  <c:v>46</c:v>
                </c:pt>
                <c:pt idx="45">
                  <c:v>40.799999999999997</c:v>
                </c:pt>
                <c:pt idx="46">
                  <c:v>43</c:v>
                </c:pt>
                <c:pt idx="47">
                  <c:v>36</c:v>
                </c:pt>
                <c:pt idx="48">
                  <c:v>37.200000000000003</c:v>
                </c:pt>
                <c:pt idx="49">
                  <c:v>41</c:v>
                </c:pt>
                <c:pt idx="50">
                  <c:v>41</c:v>
                </c:pt>
                <c:pt idx="51">
                  <c:v>36</c:v>
                </c:pt>
                <c:pt idx="52">
                  <c:v>46</c:v>
                </c:pt>
                <c:pt idx="53">
                  <c:v>38</c:v>
                </c:pt>
                <c:pt idx="54">
                  <c:v>47</c:v>
                </c:pt>
                <c:pt idx="55">
                  <c:v>34</c:v>
                </c:pt>
                <c:pt idx="56">
                  <c:v>43</c:v>
                </c:pt>
                <c:pt idx="57">
                  <c:v>53</c:v>
                </c:pt>
                <c:pt idx="58">
                  <c:v>46</c:v>
                </c:pt>
                <c:pt idx="59">
                  <c:v>46</c:v>
                </c:pt>
                <c:pt idx="60">
                  <c:v>50</c:v>
                </c:pt>
                <c:pt idx="61">
                  <c:v>44.36</c:v>
                </c:pt>
                <c:pt idx="62">
                  <c:v>42.85</c:v>
                </c:pt>
                <c:pt idx="63">
                  <c:v>45.47</c:v>
                </c:pt>
                <c:pt idx="64">
                  <c:v>42.08</c:v>
                </c:pt>
                <c:pt idx="65">
                  <c:v>49.2</c:v>
                </c:pt>
                <c:pt idx="66">
                  <c:v>37.200000000000003</c:v>
                </c:pt>
                <c:pt idx="67">
                  <c:v>59.2</c:v>
                </c:pt>
                <c:pt idx="68">
                  <c:v>44.4</c:v>
                </c:pt>
                <c:pt idx="69">
                  <c:v>43.6</c:v>
                </c:pt>
                <c:pt idx="70">
                  <c:v>39.76</c:v>
                </c:pt>
                <c:pt idx="71">
                  <c:v>45.2</c:v>
                </c:pt>
                <c:pt idx="72">
                  <c:v>45.8</c:v>
                </c:pt>
                <c:pt idx="73">
                  <c:v>49.6</c:v>
                </c:pt>
                <c:pt idx="74">
                  <c:v>38.9</c:v>
                </c:pt>
                <c:pt idx="75">
                  <c:v>35.200000000000003</c:v>
                </c:pt>
                <c:pt idx="76">
                  <c:v>41.6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E-024C-A35F-2F25597BCB82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West'!$D$26:$CC$26</c:f>
              <c:numCache>
                <c:formatCode>General</c:formatCode>
                <c:ptCount val="78"/>
                <c:pt idx="1">
                  <c:v>0</c:v>
                </c:pt>
                <c:pt idx="2">
                  <c:v>52.8</c:v>
                </c:pt>
                <c:pt idx="3">
                  <c:v>0</c:v>
                </c:pt>
                <c:pt idx="4">
                  <c:v>37.6</c:v>
                </c:pt>
                <c:pt idx="5">
                  <c:v>42.4</c:v>
                </c:pt>
                <c:pt idx="6">
                  <c:v>0</c:v>
                </c:pt>
                <c:pt idx="7">
                  <c:v>0</c:v>
                </c:pt>
                <c:pt idx="8">
                  <c:v>37.200000000000003</c:v>
                </c:pt>
                <c:pt idx="9">
                  <c:v>53</c:v>
                </c:pt>
                <c:pt idx="10">
                  <c:v>57</c:v>
                </c:pt>
                <c:pt idx="11">
                  <c:v>46.4</c:v>
                </c:pt>
                <c:pt idx="12">
                  <c:v>47.6</c:v>
                </c:pt>
                <c:pt idx="13">
                  <c:v>35</c:v>
                </c:pt>
                <c:pt idx="14">
                  <c:v>37</c:v>
                </c:pt>
                <c:pt idx="15">
                  <c:v>40</c:v>
                </c:pt>
                <c:pt idx="16">
                  <c:v>63</c:v>
                </c:pt>
                <c:pt idx="17">
                  <c:v>53</c:v>
                </c:pt>
                <c:pt idx="18">
                  <c:v>35</c:v>
                </c:pt>
                <c:pt idx="19">
                  <c:v>0</c:v>
                </c:pt>
                <c:pt idx="20">
                  <c:v>44</c:v>
                </c:pt>
                <c:pt idx="21">
                  <c:v>62</c:v>
                </c:pt>
                <c:pt idx="22">
                  <c:v>48</c:v>
                </c:pt>
                <c:pt idx="23">
                  <c:v>41</c:v>
                </c:pt>
                <c:pt idx="24">
                  <c:v>0</c:v>
                </c:pt>
                <c:pt idx="25">
                  <c:v>45</c:v>
                </c:pt>
                <c:pt idx="26">
                  <c:v>55</c:v>
                </c:pt>
                <c:pt idx="27">
                  <c:v>47</c:v>
                </c:pt>
                <c:pt idx="28">
                  <c:v>43</c:v>
                </c:pt>
                <c:pt idx="29">
                  <c:v>40</c:v>
                </c:pt>
                <c:pt idx="30">
                  <c:v>46</c:v>
                </c:pt>
                <c:pt idx="31">
                  <c:v>59</c:v>
                </c:pt>
                <c:pt idx="32">
                  <c:v>44</c:v>
                </c:pt>
                <c:pt idx="33">
                  <c:v>46</c:v>
                </c:pt>
                <c:pt idx="34">
                  <c:v>42</c:v>
                </c:pt>
                <c:pt idx="35">
                  <c:v>40</c:v>
                </c:pt>
                <c:pt idx="36">
                  <c:v>47</c:v>
                </c:pt>
                <c:pt idx="37">
                  <c:v>33</c:v>
                </c:pt>
                <c:pt idx="38">
                  <c:v>42</c:v>
                </c:pt>
                <c:pt idx="39">
                  <c:v>59.2</c:v>
                </c:pt>
                <c:pt idx="40">
                  <c:v>43</c:v>
                </c:pt>
                <c:pt idx="41">
                  <c:v>40</c:v>
                </c:pt>
                <c:pt idx="42">
                  <c:v>48</c:v>
                </c:pt>
                <c:pt idx="43">
                  <c:v>53</c:v>
                </c:pt>
                <c:pt idx="44">
                  <c:v>49</c:v>
                </c:pt>
                <c:pt idx="45">
                  <c:v>41</c:v>
                </c:pt>
                <c:pt idx="46">
                  <c:v>42</c:v>
                </c:pt>
                <c:pt idx="47">
                  <c:v>37</c:v>
                </c:pt>
                <c:pt idx="48">
                  <c:v>33.200000000000003</c:v>
                </c:pt>
                <c:pt idx="49">
                  <c:v>46</c:v>
                </c:pt>
                <c:pt idx="50">
                  <c:v>34.799999999999997</c:v>
                </c:pt>
                <c:pt idx="51">
                  <c:v>37</c:v>
                </c:pt>
                <c:pt idx="52">
                  <c:v>44</c:v>
                </c:pt>
                <c:pt idx="53">
                  <c:v>44</c:v>
                </c:pt>
                <c:pt idx="54">
                  <c:v>38</c:v>
                </c:pt>
                <c:pt idx="55">
                  <c:v>38</c:v>
                </c:pt>
                <c:pt idx="56">
                  <c:v>47</c:v>
                </c:pt>
                <c:pt idx="57">
                  <c:v>57</c:v>
                </c:pt>
                <c:pt idx="58">
                  <c:v>44</c:v>
                </c:pt>
                <c:pt idx="59">
                  <c:v>48</c:v>
                </c:pt>
                <c:pt idx="60">
                  <c:v>48.6</c:v>
                </c:pt>
                <c:pt idx="61">
                  <c:v>47.68</c:v>
                </c:pt>
                <c:pt idx="62">
                  <c:v>45.28</c:v>
                </c:pt>
                <c:pt idx="63">
                  <c:v>46.23</c:v>
                </c:pt>
                <c:pt idx="64">
                  <c:v>46.56</c:v>
                </c:pt>
                <c:pt idx="65">
                  <c:v>50</c:v>
                </c:pt>
                <c:pt idx="66">
                  <c:v>39.24</c:v>
                </c:pt>
                <c:pt idx="67">
                  <c:v>18.2</c:v>
                </c:pt>
                <c:pt idx="68">
                  <c:v>51.4</c:v>
                </c:pt>
                <c:pt idx="69">
                  <c:v>42.4</c:v>
                </c:pt>
                <c:pt idx="70">
                  <c:v>43.96</c:v>
                </c:pt>
                <c:pt idx="71">
                  <c:v>57.4</c:v>
                </c:pt>
                <c:pt idx="72">
                  <c:v>47.6</c:v>
                </c:pt>
                <c:pt idx="73">
                  <c:v>56.6</c:v>
                </c:pt>
                <c:pt idx="74">
                  <c:v>38.799999999999997</c:v>
                </c:pt>
                <c:pt idx="75">
                  <c:v>42</c:v>
                </c:pt>
                <c:pt idx="7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E-024C-A35F-2F25597B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41039"/>
        <c:axId val="1"/>
      </c:scatterChart>
      <c:valAx>
        <c:axId val="442941039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4840961986035688"/>
              <c:y val="0.95873786407766992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Calcium (mg/L)</a:t>
                </a:r>
              </a:p>
            </c:rich>
          </c:tx>
          <c:layout>
            <c:manualLayout>
              <c:xMode val="edge"/>
              <c:yMode val="edge"/>
              <c:x val="1.2412723041117145E-2"/>
              <c:y val="0.507281553398058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41039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05148202977975"/>
          <c:y val="8.9532401377196424E-2"/>
          <c:w val="0.12314179548488488"/>
          <c:h val="8.64974047203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Dief'!$B$27:$B$27</c:f>
          <c:strCache>
            <c:ptCount val="1"/>
            <c:pt idx="0">
              <c:v>Potassium</c:v>
            </c:pt>
          </c:strCache>
        </c:strRef>
      </c:tx>
      <c:layout>
        <c:manualLayout>
          <c:xMode val="edge"/>
          <c:yMode val="edge"/>
          <c:x val="0.4382287645279771"/>
          <c:y val="2.55785627283800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61127092079977E-2"/>
          <c:y val="0.26065773447015833"/>
          <c:w val="0.88966656473582328"/>
          <c:h val="0.63580998781973208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Dief'!$D$27:$BZ$27</c:f>
              <c:numCache>
                <c:formatCode>0</c:formatCode>
                <c:ptCount val="75"/>
                <c:pt idx="1">
                  <c:v>0</c:v>
                </c:pt>
                <c:pt idx="2">
                  <c:v>0</c:v>
                </c:pt>
                <c:pt idx="3" formatCode="0.0">
                  <c:v>0</c:v>
                </c:pt>
                <c:pt idx="4">
                  <c:v>0</c:v>
                </c:pt>
                <c:pt idx="5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2.1</c:v>
                </c:pt>
                <c:pt idx="26" formatCode="0.0">
                  <c:v>2.2000000000000002</c:v>
                </c:pt>
                <c:pt idx="27" formatCode="0.0">
                  <c:v>2.1</c:v>
                </c:pt>
                <c:pt idx="28" formatCode="0.0">
                  <c:v>2.5</c:v>
                </c:pt>
                <c:pt idx="29" formatCode="0.0">
                  <c:v>2.2999999999999998</c:v>
                </c:pt>
                <c:pt idx="30" formatCode="0.0">
                  <c:v>2.6</c:v>
                </c:pt>
                <c:pt idx="31" formatCode="General">
                  <c:v>2.4</c:v>
                </c:pt>
                <c:pt idx="32" formatCode="0.0">
                  <c:v>2</c:v>
                </c:pt>
                <c:pt idx="33" formatCode="0.0">
                  <c:v>2.4</c:v>
                </c:pt>
                <c:pt idx="34" formatCode="0.0">
                  <c:v>2.4</c:v>
                </c:pt>
                <c:pt idx="35" formatCode="0.0">
                  <c:v>2.2000000000000002</c:v>
                </c:pt>
                <c:pt idx="36" formatCode="0.0">
                  <c:v>2.2999999999999998</c:v>
                </c:pt>
                <c:pt idx="37" formatCode="0.0">
                  <c:v>2.1</c:v>
                </c:pt>
                <c:pt idx="38" formatCode="0.0">
                  <c:v>1.9</c:v>
                </c:pt>
                <c:pt idx="39" formatCode="0.0">
                  <c:v>2</c:v>
                </c:pt>
                <c:pt idx="40" formatCode="General">
                  <c:v>2</c:v>
                </c:pt>
                <c:pt idx="41" formatCode="0.0">
                  <c:v>2.9</c:v>
                </c:pt>
                <c:pt idx="42" formatCode="0.0">
                  <c:v>2</c:v>
                </c:pt>
                <c:pt idx="43" formatCode="0.00">
                  <c:v>2.2999999999999998</c:v>
                </c:pt>
                <c:pt idx="44" formatCode="0.0">
                  <c:v>2.2999999999999998</c:v>
                </c:pt>
                <c:pt idx="45" formatCode="0.0">
                  <c:v>2.2999999999999998</c:v>
                </c:pt>
                <c:pt idx="46" formatCode="0.0">
                  <c:v>2.9</c:v>
                </c:pt>
                <c:pt idx="47" formatCode="0.0">
                  <c:v>2.6</c:v>
                </c:pt>
                <c:pt idx="48" formatCode="0.0">
                  <c:v>3.6</c:v>
                </c:pt>
                <c:pt idx="49" formatCode="0.0">
                  <c:v>2.9</c:v>
                </c:pt>
                <c:pt idx="50" formatCode="0.0">
                  <c:v>3.1</c:v>
                </c:pt>
                <c:pt idx="51" formatCode="0.0">
                  <c:v>3.3</c:v>
                </c:pt>
                <c:pt idx="52" formatCode="0.0">
                  <c:v>2.9</c:v>
                </c:pt>
                <c:pt idx="53" formatCode="0.0">
                  <c:v>2.9</c:v>
                </c:pt>
                <c:pt idx="54" formatCode="0.0">
                  <c:v>2.4</c:v>
                </c:pt>
                <c:pt idx="55" formatCode="0.0">
                  <c:v>2.6</c:v>
                </c:pt>
                <c:pt idx="56" formatCode="0.0">
                  <c:v>3.1</c:v>
                </c:pt>
                <c:pt idx="57" formatCode="0.0">
                  <c:v>2.8</c:v>
                </c:pt>
                <c:pt idx="58" formatCode="0.0">
                  <c:v>2.9</c:v>
                </c:pt>
                <c:pt idx="59" formatCode="0.0">
                  <c:v>2.9</c:v>
                </c:pt>
                <c:pt idx="60" formatCode="0.0">
                  <c:v>2.7</c:v>
                </c:pt>
                <c:pt idx="61" formatCode="0.0">
                  <c:v>2.65</c:v>
                </c:pt>
                <c:pt idx="62" formatCode="0.0">
                  <c:v>2.2999999999999998</c:v>
                </c:pt>
                <c:pt idx="63" formatCode="0.0">
                  <c:v>3.4</c:v>
                </c:pt>
                <c:pt idx="64" formatCode="0.0">
                  <c:v>4.1100000000000003</c:v>
                </c:pt>
                <c:pt idx="65" formatCode="0.0">
                  <c:v>3.13</c:v>
                </c:pt>
                <c:pt idx="66" formatCode="0.0">
                  <c:v>2.33</c:v>
                </c:pt>
                <c:pt idx="67" formatCode="0.0">
                  <c:v>2.7349999999999999</c:v>
                </c:pt>
                <c:pt idx="68" formatCode="0.0">
                  <c:v>2.6</c:v>
                </c:pt>
                <c:pt idx="69" formatCode="0.0">
                  <c:v>3.92</c:v>
                </c:pt>
                <c:pt idx="70" formatCode="0.0">
                  <c:v>3.036</c:v>
                </c:pt>
                <c:pt idx="71" formatCode="0.0">
                  <c:v>2.99</c:v>
                </c:pt>
                <c:pt idx="72" formatCode="0.0">
                  <c:v>2.76</c:v>
                </c:pt>
                <c:pt idx="73" formatCode="0.0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8-634D-9C48-C20EE320E4E8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Lake'!$D$27:$CC$27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4.3</c:v>
                </c:pt>
                <c:pt idx="26">
                  <c:v>5.5</c:v>
                </c:pt>
                <c:pt idx="27">
                  <c:v>3</c:v>
                </c:pt>
                <c:pt idx="28">
                  <c:v>2.9</c:v>
                </c:pt>
                <c:pt idx="29">
                  <c:v>3</c:v>
                </c:pt>
                <c:pt idx="30">
                  <c:v>2.9</c:v>
                </c:pt>
                <c:pt idx="31">
                  <c:v>4.0999999999999996</c:v>
                </c:pt>
                <c:pt idx="32">
                  <c:v>3.3</c:v>
                </c:pt>
                <c:pt idx="33">
                  <c:v>3.5</c:v>
                </c:pt>
                <c:pt idx="34">
                  <c:v>3.1</c:v>
                </c:pt>
                <c:pt idx="35">
                  <c:v>3</c:v>
                </c:pt>
                <c:pt idx="36">
                  <c:v>3.1</c:v>
                </c:pt>
                <c:pt idx="37">
                  <c:v>2.2000000000000002</c:v>
                </c:pt>
                <c:pt idx="38">
                  <c:v>2.2999999999999998</c:v>
                </c:pt>
                <c:pt idx="39">
                  <c:v>4.5</c:v>
                </c:pt>
                <c:pt idx="40">
                  <c:v>4.2</c:v>
                </c:pt>
                <c:pt idx="41">
                  <c:v>4.5999999999999996</c:v>
                </c:pt>
                <c:pt idx="42">
                  <c:v>3.5</c:v>
                </c:pt>
                <c:pt idx="43">
                  <c:v>3.6</c:v>
                </c:pt>
                <c:pt idx="44">
                  <c:v>3</c:v>
                </c:pt>
                <c:pt idx="45">
                  <c:v>4.3</c:v>
                </c:pt>
                <c:pt idx="46">
                  <c:v>4.9000000000000004</c:v>
                </c:pt>
                <c:pt idx="47">
                  <c:v>3.9</c:v>
                </c:pt>
                <c:pt idx="48">
                  <c:v>4.7</c:v>
                </c:pt>
                <c:pt idx="49">
                  <c:v>5.3</c:v>
                </c:pt>
                <c:pt idx="50">
                  <c:v>6.6</c:v>
                </c:pt>
                <c:pt idx="51">
                  <c:v>7.6</c:v>
                </c:pt>
                <c:pt idx="52">
                  <c:v>6.6</c:v>
                </c:pt>
                <c:pt idx="53">
                  <c:v>5.4</c:v>
                </c:pt>
                <c:pt idx="54">
                  <c:v>5.0999999999999996</c:v>
                </c:pt>
                <c:pt idx="55">
                  <c:v>4.2</c:v>
                </c:pt>
                <c:pt idx="56">
                  <c:v>5.0999999999999996</c:v>
                </c:pt>
                <c:pt idx="57">
                  <c:v>4.8</c:v>
                </c:pt>
                <c:pt idx="58">
                  <c:v>4.5</c:v>
                </c:pt>
                <c:pt idx="59">
                  <c:v>4.2</c:v>
                </c:pt>
                <c:pt idx="60">
                  <c:v>3.6</c:v>
                </c:pt>
                <c:pt idx="61">
                  <c:v>3.52</c:v>
                </c:pt>
                <c:pt idx="62">
                  <c:v>4.38</c:v>
                </c:pt>
                <c:pt idx="63">
                  <c:v>5.63</c:v>
                </c:pt>
                <c:pt idx="64">
                  <c:v>6.33</c:v>
                </c:pt>
                <c:pt idx="65">
                  <c:v>5.54</c:v>
                </c:pt>
                <c:pt idx="66">
                  <c:v>4.72</c:v>
                </c:pt>
                <c:pt idx="67">
                  <c:v>4.5</c:v>
                </c:pt>
                <c:pt idx="68">
                  <c:v>3.92</c:v>
                </c:pt>
                <c:pt idx="69">
                  <c:v>4.0449999999999999</c:v>
                </c:pt>
                <c:pt idx="70">
                  <c:v>4.09</c:v>
                </c:pt>
                <c:pt idx="71">
                  <c:v>4.21</c:v>
                </c:pt>
                <c:pt idx="72">
                  <c:v>7.67</c:v>
                </c:pt>
                <c:pt idx="73">
                  <c:v>6.3650000000000002</c:v>
                </c:pt>
                <c:pt idx="74">
                  <c:v>6.27</c:v>
                </c:pt>
                <c:pt idx="75">
                  <c:v>6.22</c:v>
                </c:pt>
                <c:pt idx="76">
                  <c:v>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8-634D-9C48-C20EE320E4E8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West'!$D$27:$CC$27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</c:v>
                </c:pt>
                <c:pt idx="33">
                  <c:v>2.5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</c:v>
                </c:pt>
                <c:pt idx="38">
                  <c:v>3.9</c:v>
                </c:pt>
                <c:pt idx="39">
                  <c:v>3.3</c:v>
                </c:pt>
                <c:pt idx="40">
                  <c:v>3.6</c:v>
                </c:pt>
                <c:pt idx="41">
                  <c:v>2.5</c:v>
                </c:pt>
                <c:pt idx="42">
                  <c:v>2.2999999999999998</c:v>
                </c:pt>
                <c:pt idx="43">
                  <c:v>2.7</c:v>
                </c:pt>
                <c:pt idx="44">
                  <c:v>2.2999999999999998</c:v>
                </c:pt>
                <c:pt idx="45">
                  <c:v>7.4</c:v>
                </c:pt>
                <c:pt idx="46">
                  <c:v>3.2</c:v>
                </c:pt>
                <c:pt idx="47">
                  <c:v>3.2</c:v>
                </c:pt>
                <c:pt idx="48">
                  <c:v>5.4</c:v>
                </c:pt>
                <c:pt idx="49">
                  <c:v>4.0999999999999996</c:v>
                </c:pt>
                <c:pt idx="50">
                  <c:v>8.6999999999999993</c:v>
                </c:pt>
                <c:pt idx="51">
                  <c:v>4.4000000000000004</c:v>
                </c:pt>
                <c:pt idx="52">
                  <c:v>3.5</c:v>
                </c:pt>
                <c:pt idx="53">
                  <c:v>6</c:v>
                </c:pt>
                <c:pt idx="54">
                  <c:v>2.9</c:v>
                </c:pt>
                <c:pt idx="55">
                  <c:v>3.2</c:v>
                </c:pt>
                <c:pt idx="56">
                  <c:v>4</c:v>
                </c:pt>
                <c:pt idx="57">
                  <c:v>3.6</c:v>
                </c:pt>
                <c:pt idx="58">
                  <c:v>2.5</c:v>
                </c:pt>
                <c:pt idx="59">
                  <c:v>3.4</c:v>
                </c:pt>
                <c:pt idx="60">
                  <c:v>2.5</c:v>
                </c:pt>
                <c:pt idx="61">
                  <c:v>3.29</c:v>
                </c:pt>
                <c:pt idx="62">
                  <c:v>4.95</c:v>
                </c:pt>
                <c:pt idx="63">
                  <c:v>5.38</c:v>
                </c:pt>
                <c:pt idx="64">
                  <c:v>5.68</c:v>
                </c:pt>
                <c:pt idx="65">
                  <c:v>3.61</c:v>
                </c:pt>
                <c:pt idx="66">
                  <c:v>3.41</c:v>
                </c:pt>
                <c:pt idx="67">
                  <c:v>3.17</c:v>
                </c:pt>
                <c:pt idx="68">
                  <c:v>3.13</c:v>
                </c:pt>
                <c:pt idx="69">
                  <c:v>3.3</c:v>
                </c:pt>
                <c:pt idx="70">
                  <c:v>3.4849999999999999</c:v>
                </c:pt>
                <c:pt idx="71">
                  <c:v>4.0599999999999996</c:v>
                </c:pt>
                <c:pt idx="72">
                  <c:v>9.14</c:v>
                </c:pt>
                <c:pt idx="73">
                  <c:v>6.09</c:v>
                </c:pt>
                <c:pt idx="74">
                  <c:v>3.36</c:v>
                </c:pt>
                <c:pt idx="75">
                  <c:v>4.2300000000000004</c:v>
                </c:pt>
                <c:pt idx="76">
                  <c:v>17.22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8-634D-9C48-C20EE320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34047"/>
        <c:axId val="1"/>
      </c:scatterChart>
      <c:valAx>
        <c:axId val="436534047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299177929099188"/>
              <c:y val="0.95858708891595612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Potassium (mg/L)</a:t>
                </a:r>
              </a:p>
            </c:rich>
          </c:tx>
          <c:layout>
            <c:manualLayout>
              <c:xMode val="edge"/>
              <c:yMode val="edge"/>
              <c:x val="1.2432012432012432E-2"/>
              <c:y val="0.496954933008526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534047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75198015931074"/>
          <c:y val="8.980488821142224E-2"/>
          <c:w val="0.12326430941306499"/>
          <c:h val="8.676065471272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Dief'!$B$28:$B$28</c:f>
          <c:strCache>
            <c:ptCount val="1"/>
            <c:pt idx="0">
              <c:v>Magnesium</c:v>
            </c:pt>
          </c:strCache>
        </c:strRef>
      </c:tx>
      <c:layout>
        <c:manualLayout>
          <c:xMode val="edge"/>
          <c:yMode val="edge"/>
          <c:x val="0.43178327127713684"/>
          <c:y val="2.54854368932038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15550823303373E-2"/>
          <c:y val="0.26213592233009708"/>
          <c:w val="0.90000068132319022"/>
          <c:h val="0.63470873786407767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Dief'!$D$28:$BZ$28</c:f>
              <c:numCache>
                <c:formatCode>0</c:formatCode>
                <c:ptCount val="75"/>
                <c:pt idx="1">
                  <c:v>8.3000000000000007</c:v>
                </c:pt>
                <c:pt idx="2">
                  <c:v>16.8</c:v>
                </c:pt>
                <c:pt idx="3">
                  <c:v>0</c:v>
                </c:pt>
                <c:pt idx="4">
                  <c:v>0</c:v>
                </c:pt>
                <c:pt idx="5">
                  <c:v>17.2</c:v>
                </c:pt>
                <c:pt idx="6">
                  <c:v>0</c:v>
                </c:pt>
                <c:pt idx="7">
                  <c:v>0</c:v>
                </c:pt>
                <c:pt idx="8">
                  <c:v>9.1999999999999993</c:v>
                </c:pt>
                <c:pt idx="9">
                  <c:v>14</c:v>
                </c:pt>
                <c:pt idx="10">
                  <c:v>11</c:v>
                </c:pt>
                <c:pt idx="11">
                  <c:v>0</c:v>
                </c:pt>
                <c:pt idx="12">
                  <c:v>10</c:v>
                </c:pt>
                <c:pt idx="13">
                  <c:v>10.199999999999999</c:v>
                </c:pt>
                <c:pt idx="14">
                  <c:v>11</c:v>
                </c:pt>
                <c:pt idx="15">
                  <c:v>11.2</c:v>
                </c:pt>
                <c:pt idx="16">
                  <c:v>15.1</c:v>
                </c:pt>
                <c:pt idx="17">
                  <c:v>15</c:v>
                </c:pt>
                <c:pt idx="18">
                  <c:v>15</c:v>
                </c:pt>
                <c:pt idx="19" formatCode="General">
                  <c:v>0</c:v>
                </c:pt>
                <c:pt idx="20" formatCode="General">
                  <c:v>13.6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14</c:v>
                </c:pt>
                <c:pt idx="24" formatCode="General">
                  <c:v>0</c:v>
                </c:pt>
                <c:pt idx="25" formatCode="General">
                  <c:v>16</c:v>
                </c:pt>
                <c:pt idx="26" formatCode="General">
                  <c:v>17</c:v>
                </c:pt>
                <c:pt idx="27" formatCode="General">
                  <c:v>16</c:v>
                </c:pt>
                <c:pt idx="28" formatCode="General">
                  <c:v>15</c:v>
                </c:pt>
                <c:pt idx="29" formatCode="General">
                  <c:v>16</c:v>
                </c:pt>
                <c:pt idx="30" formatCode="General">
                  <c:v>16</c:v>
                </c:pt>
                <c:pt idx="31" formatCode="General">
                  <c:v>15</c:v>
                </c:pt>
                <c:pt idx="32" formatCode="General">
                  <c:v>16</c:v>
                </c:pt>
                <c:pt idx="33" formatCode="General">
                  <c:v>15</c:v>
                </c:pt>
                <c:pt idx="34" formatCode="General">
                  <c:v>13</c:v>
                </c:pt>
                <c:pt idx="35" formatCode="General">
                  <c:v>12</c:v>
                </c:pt>
                <c:pt idx="36" formatCode="General">
                  <c:v>13</c:v>
                </c:pt>
                <c:pt idx="37" formatCode="General">
                  <c:v>17</c:v>
                </c:pt>
                <c:pt idx="38" formatCode="General">
                  <c:v>14</c:v>
                </c:pt>
                <c:pt idx="39" formatCode="General">
                  <c:v>11.2</c:v>
                </c:pt>
                <c:pt idx="40" formatCode="0.0">
                  <c:v>14</c:v>
                </c:pt>
                <c:pt idx="41" formatCode="General">
                  <c:v>14</c:v>
                </c:pt>
                <c:pt idx="42" formatCode="General">
                  <c:v>13</c:v>
                </c:pt>
                <c:pt idx="43" formatCode="General">
                  <c:v>15</c:v>
                </c:pt>
                <c:pt idx="44" formatCode="General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14</c:v>
                </c:pt>
                <c:pt idx="48">
                  <c:v>14.5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17.440000000000001</c:v>
                </c:pt>
                <c:pt idx="62">
                  <c:v>16.5</c:v>
                </c:pt>
                <c:pt idx="63">
                  <c:v>19.399999999999999</c:v>
                </c:pt>
                <c:pt idx="64">
                  <c:v>16.05</c:v>
                </c:pt>
                <c:pt idx="65">
                  <c:v>17.350000000000001</c:v>
                </c:pt>
                <c:pt idx="66">
                  <c:v>16.7</c:v>
                </c:pt>
                <c:pt idx="67">
                  <c:v>16.7</c:v>
                </c:pt>
                <c:pt idx="68">
                  <c:v>17.8</c:v>
                </c:pt>
                <c:pt idx="69">
                  <c:v>15.71</c:v>
                </c:pt>
                <c:pt idx="70">
                  <c:v>18.16</c:v>
                </c:pt>
                <c:pt idx="71">
                  <c:v>12.8</c:v>
                </c:pt>
                <c:pt idx="72">
                  <c:v>14.8</c:v>
                </c:pt>
                <c:pt idx="73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E-0D48-917C-18F388844A38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Lake'!$D$28:$CC$28</c:f>
              <c:numCache>
                <c:formatCode>General</c:formatCode>
                <c:ptCount val="78"/>
                <c:pt idx="1">
                  <c:v>0</c:v>
                </c:pt>
                <c:pt idx="2">
                  <c:v>27.7</c:v>
                </c:pt>
                <c:pt idx="3">
                  <c:v>0</c:v>
                </c:pt>
                <c:pt idx="4">
                  <c:v>20.7</c:v>
                </c:pt>
                <c:pt idx="5">
                  <c:v>17.5</c:v>
                </c:pt>
                <c:pt idx="6">
                  <c:v>0</c:v>
                </c:pt>
                <c:pt idx="7">
                  <c:v>0</c:v>
                </c:pt>
                <c:pt idx="8">
                  <c:v>15.1</c:v>
                </c:pt>
                <c:pt idx="9">
                  <c:v>14</c:v>
                </c:pt>
                <c:pt idx="10">
                  <c:v>17</c:v>
                </c:pt>
                <c:pt idx="11">
                  <c:v>22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17</c:v>
                </c:pt>
                <c:pt idx="16">
                  <c:v>22</c:v>
                </c:pt>
                <c:pt idx="17">
                  <c:v>23</c:v>
                </c:pt>
                <c:pt idx="18">
                  <c:v>13</c:v>
                </c:pt>
                <c:pt idx="19">
                  <c:v>0</c:v>
                </c:pt>
                <c:pt idx="20">
                  <c:v>16</c:v>
                </c:pt>
                <c:pt idx="21">
                  <c:v>22</c:v>
                </c:pt>
                <c:pt idx="22">
                  <c:v>19</c:v>
                </c:pt>
                <c:pt idx="23">
                  <c:v>20</c:v>
                </c:pt>
                <c:pt idx="24">
                  <c:v>0</c:v>
                </c:pt>
                <c:pt idx="25">
                  <c:v>21</c:v>
                </c:pt>
                <c:pt idx="26">
                  <c:v>29</c:v>
                </c:pt>
                <c:pt idx="27">
                  <c:v>19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24</c:v>
                </c:pt>
                <c:pt idx="32">
                  <c:v>14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22</c:v>
                </c:pt>
                <c:pt idx="37">
                  <c:v>17</c:v>
                </c:pt>
                <c:pt idx="38">
                  <c:v>17</c:v>
                </c:pt>
                <c:pt idx="39">
                  <c:v>22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12.4</c:v>
                </c:pt>
                <c:pt idx="46">
                  <c:v>17</c:v>
                </c:pt>
                <c:pt idx="47">
                  <c:v>17</c:v>
                </c:pt>
                <c:pt idx="48">
                  <c:v>14.7</c:v>
                </c:pt>
                <c:pt idx="49">
                  <c:v>18</c:v>
                </c:pt>
                <c:pt idx="50">
                  <c:v>16</c:v>
                </c:pt>
                <c:pt idx="51">
                  <c:v>19</c:v>
                </c:pt>
                <c:pt idx="52">
                  <c:v>19</c:v>
                </c:pt>
                <c:pt idx="53">
                  <c:v>13</c:v>
                </c:pt>
                <c:pt idx="54">
                  <c:v>24</c:v>
                </c:pt>
                <c:pt idx="55">
                  <c:v>18</c:v>
                </c:pt>
                <c:pt idx="56">
                  <c:v>19</c:v>
                </c:pt>
                <c:pt idx="57">
                  <c:v>21</c:v>
                </c:pt>
                <c:pt idx="58">
                  <c:v>17</c:v>
                </c:pt>
                <c:pt idx="59">
                  <c:v>20</c:v>
                </c:pt>
                <c:pt idx="60">
                  <c:v>22</c:v>
                </c:pt>
                <c:pt idx="61">
                  <c:v>17.399999999999999</c:v>
                </c:pt>
                <c:pt idx="62">
                  <c:v>18.399999999999999</c:v>
                </c:pt>
                <c:pt idx="63">
                  <c:v>19.100000000000001</c:v>
                </c:pt>
                <c:pt idx="64">
                  <c:v>19.2</c:v>
                </c:pt>
                <c:pt idx="65">
                  <c:v>20.5</c:v>
                </c:pt>
                <c:pt idx="66">
                  <c:v>19</c:v>
                </c:pt>
                <c:pt idx="67">
                  <c:v>24.25</c:v>
                </c:pt>
                <c:pt idx="68">
                  <c:v>17</c:v>
                </c:pt>
                <c:pt idx="69">
                  <c:v>17.399999999999999</c:v>
                </c:pt>
                <c:pt idx="70">
                  <c:v>18.55</c:v>
                </c:pt>
                <c:pt idx="71">
                  <c:v>19.399999999999999</c:v>
                </c:pt>
                <c:pt idx="72">
                  <c:v>20.89</c:v>
                </c:pt>
                <c:pt idx="73">
                  <c:v>23.42</c:v>
                </c:pt>
                <c:pt idx="74">
                  <c:v>21.2</c:v>
                </c:pt>
                <c:pt idx="75">
                  <c:v>23.1</c:v>
                </c:pt>
                <c:pt idx="76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E-0D48-917C-18F388844A38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West'!$D$28:$CC$28</c:f>
              <c:numCache>
                <c:formatCode>General</c:formatCode>
                <c:ptCount val="78"/>
                <c:pt idx="1">
                  <c:v>0</c:v>
                </c:pt>
                <c:pt idx="2">
                  <c:v>24.5</c:v>
                </c:pt>
                <c:pt idx="3">
                  <c:v>0</c:v>
                </c:pt>
                <c:pt idx="4">
                  <c:v>5.3</c:v>
                </c:pt>
                <c:pt idx="5">
                  <c:v>14.1</c:v>
                </c:pt>
                <c:pt idx="6">
                  <c:v>0</c:v>
                </c:pt>
                <c:pt idx="7">
                  <c:v>0</c:v>
                </c:pt>
                <c:pt idx="8">
                  <c:v>13.4</c:v>
                </c:pt>
                <c:pt idx="9">
                  <c:v>10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10</c:v>
                </c:pt>
                <c:pt idx="14">
                  <c:v>11</c:v>
                </c:pt>
                <c:pt idx="15">
                  <c:v>17</c:v>
                </c:pt>
                <c:pt idx="16">
                  <c:v>20</c:v>
                </c:pt>
                <c:pt idx="17">
                  <c:v>17</c:v>
                </c:pt>
                <c:pt idx="18">
                  <c:v>13</c:v>
                </c:pt>
                <c:pt idx="19">
                  <c:v>0</c:v>
                </c:pt>
                <c:pt idx="20">
                  <c:v>19</c:v>
                </c:pt>
                <c:pt idx="21">
                  <c:v>23</c:v>
                </c:pt>
                <c:pt idx="22">
                  <c:v>12</c:v>
                </c:pt>
                <c:pt idx="23">
                  <c:v>15</c:v>
                </c:pt>
                <c:pt idx="24">
                  <c:v>0</c:v>
                </c:pt>
                <c:pt idx="25">
                  <c:v>18</c:v>
                </c:pt>
                <c:pt idx="26">
                  <c:v>23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23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11</c:v>
                </c:pt>
                <c:pt idx="38">
                  <c:v>18</c:v>
                </c:pt>
                <c:pt idx="39">
                  <c:v>21.4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22</c:v>
                </c:pt>
                <c:pt idx="44">
                  <c:v>18</c:v>
                </c:pt>
                <c:pt idx="45">
                  <c:v>12</c:v>
                </c:pt>
                <c:pt idx="46">
                  <c:v>17</c:v>
                </c:pt>
                <c:pt idx="47">
                  <c:v>17</c:v>
                </c:pt>
                <c:pt idx="48">
                  <c:v>13.4</c:v>
                </c:pt>
                <c:pt idx="49">
                  <c:v>16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25</c:v>
                </c:pt>
                <c:pt idx="54">
                  <c:v>22</c:v>
                </c:pt>
                <c:pt idx="55">
                  <c:v>17</c:v>
                </c:pt>
                <c:pt idx="56">
                  <c:v>18</c:v>
                </c:pt>
                <c:pt idx="57">
                  <c:v>14</c:v>
                </c:pt>
                <c:pt idx="58">
                  <c:v>18</c:v>
                </c:pt>
                <c:pt idx="59">
                  <c:v>19</c:v>
                </c:pt>
                <c:pt idx="60">
                  <c:v>17</c:v>
                </c:pt>
                <c:pt idx="61">
                  <c:v>18.3</c:v>
                </c:pt>
                <c:pt idx="62">
                  <c:v>18.7</c:v>
                </c:pt>
                <c:pt idx="63">
                  <c:v>22.1</c:v>
                </c:pt>
                <c:pt idx="64">
                  <c:v>21.25</c:v>
                </c:pt>
                <c:pt idx="65">
                  <c:v>18.25</c:v>
                </c:pt>
                <c:pt idx="66">
                  <c:v>17.8</c:v>
                </c:pt>
                <c:pt idx="67">
                  <c:v>18.2</c:v>
                </c:pt>
                <c:pt idx="68">
                  <c:v>18</c:v>
                </c:pt>
                <c:pt idx="69">
                  <c:v>19.2</c:v>
                </c:pt>
                <c:pt idx="70">
                  <c:v>19.25</c:v>
                </c:pt>
                <c:pt idx="71">
                  <c:v>23.8</c:v>
                </c:pt>
                <c:pt idx="72">
                  <c:v>25.28</c:v>
                </c:pt>
                <c:pt idx="73">
                  <c:v>33.08</c:v>
                </c:pt>
                <c:pt idx="74">
                  <c:v>20.100000000000001</c:v>
                </c:pt>
                <c:pt idx="75">
                  <c:v>21.1</c:v>
                </c:pt>
                <c:pt idx="76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E-0D48-917C-18F38884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70831"/>
        <c:axId val="1"/>
      </c:scatterChart>
      <c:valAx>
        <c:axId val="436570831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480623410445787"/>
              <c:y val="0.95873786407766992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Magnesium (mg/L)</a:t>
                </a:r>
              </a:p>
            </c:rich>
          </c:tx>
          <c:layout>
            <c:manualLayout>
              <c:xMode val="edge"/>
              <c:yMode val="edge"/>
              <c:x val="1.2403100775193798E-2"/>
              <c:y val="0.492718446601941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570831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34722692871621"/>
          <c:y val="8.9532401377196424E-2"/>
          <c:w val="0.12301965893588925"/>
          <c:h val="8.64974047203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Dief'!$B$7:$B$7</c:f>
          <c:strCache>
            <c:ptCount val="1"/>
            <c:pt idx="0">
              <c:v>Colour</c:v>
            </c:pt>
          </c:strCache>
        </c:strRef>
      </c:tx>
      <c:layout>
        <c:manualLayout>
          <c:xMode val="edge"/>
          <c:yMode val="edge"/>
          <c:x val="0.45956454121306378"/>
          <c:y val="2.5609756097560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06842923794712E-2"/>
          <c:y val="0.26097576515801563"/>
          <c:w val="0.89269051321928461"/>
          <c:h val="0.6353662319968511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Dief'!$D$7:$BZ$7</c:f>
              <c:numCache>
                <c:formatCode>0</c:formatCode>
                <c:ptCount val="75"/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25</c:v>
                </c:pt>
                <c:pt idx="24" formatCode="General">
                  <c:v>0</c:v>
                </c:pt>
                <c:pt idx="25" formatCode="General">
                  <c:v>5</c:v>
                </c:pt>
                <c:pt idx="26" formatCode="General">
                  <c:v>5</c:v>
                </c:pt>
                <c:pt idx="27" formatCode="General">
                  <c:v>10</c:v>
                </c:pt>
                <c:pt idx="28" formatCode="General">
                  <c:v>5</c:v>
                </c:pt>
                <c:pt idx="29" formatCode="General">
                  <c:v>5</c:v>
                </c:pt>
                <c:pt idx="30" formatCode="General">
                  <c:v>5</c:v>
                </c:pt>
                <c:pt idx="31" formatCode="General">
                  <c:v>5</c:v>
                </c:pt>
                <c:pt idx="32" formatCode="General">
                  <c:v>10</c:v>
                </c:pt>
                <c:pt idx="33" formatCode="General">
                  <c:v>5</c:v>
                </c:pt>
                <c:pt idx="34" formatCode="General">
                  <c:v>10</c:v>
                </c:pt>
                <c:pt idx="35" formatCode="General">
                  <c:v>5</c:v>
                </c:pt>
                <c:pt idx="36" formatCode="General">
                  <c:v>10</c:v>
                </c:pt>
                <c:pt idx="37" formatCode="General">
                  <c:v>10</c:v>
                </c:pt>
                <c:pt idx="38" formatCode="General">
                  <c:v>10</c:v>
                </c:pt>
                <c:pt idx="39" formatCode="General">
                  <c:v>15</c:v>
                </c:pt>
                <c:pt idx="40" formatCode="General">
                  <c:v>5</c:v>
                </c:pt>
                <c:pt idx="41" formatCode="General">
                  <c:v>10</c:v>
                </c:pt>
                <c:pt idx="42" formatCode="General">
                  <c:v>5</c:v>
                </c:pt>
                <c:pt idx="43" formatCode="General">
                  <c:v>15</c:v>
                </c:pt>
                <c:pt idx="44" formatCode="General">
                  <c:v>10</c:v>
                </c:pt>
                <c:pt idx="45">
                  <c:v>25</c:v>
                </c:pt>
                <c:pt idx="46">
                  <c:v>20</c:v>
                </c:pt>
                <c:pt idx="47">
                  <c:v>15</c:v>
                </c:pt>
                <c:pt idx="48">
                  <c:v>25</c:v>
                </c:pt>
                <c:pt idx="49">
                  <c:v>15</c:v>
                </c:pt>
                <c:pt idx="50">
                  <c:v>20</c:v>
                </c:pt>
                <c:pt idx="51">
                  <c:v>10</c:v>
                </c:pt>
                <c:pt idx="52">
                  <c:v>15</c:v>
                </c:pt>
                <c:pt idx="53">
                  <c:v>10</c:v>
                </c:pt>
                <c:pt idx="54">
                  <c:v>15</c:v>
                </c:pt>
                <c:pt idx="55">
                  <c:v>10</c:v>
                </c:pt>
                <c:pt idx="56">
                  <c:v>5</c:v>
                </c:pt>
                <c:pt idx="57">
                  <c:v>15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15</c:v>
                </c:pt>
                <c:pt idx="62">
                  <c:v>10</c:v>
                </c:pt>
                <c:pt idx="63">
                  <c:v>15</c:v>
                </c:pt>
                <c:pt idx="64">
                  <c:v>15</c:v>
                </c:pt>
                <c:pt idx="65">
                  <c:v>10</c:v>
                </c:pt>
                <c:pt idx="66">
                  <c:v>5</c:v>
                </c:pt>
                <c:pt idx="67">
                  <c:v>5</c:v>
                </c:pt>
                <c:pt idx="68">
                  <c:v>10</c:v>
                </c:pt>
                <c:pt idx="69">
                  <c:v>50</c:v>
                </c:pt>
                <c:pt idx="70">
                  <c:v>20</c:v>
                </c:pt>
                <c:pt idx="71">
                  <c:v>60</c:v>
                </c:pt>
                <c:pt idx="72">
                  <c:v>20</c:v>
                </c:pt>
                <c:pt idx="7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E049-95D6-67D373C23757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Lake'!$D$7:$CC$7</c:f>
              <c:numCache>
                <c:formatCode>General</c:formatCode>
                <c:ptCount val="78"/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20</c:v>
                </c:pt>
                <c:pt idx="8">
                  <c:v>45</c:v>
                </c:pt>
                <c:pt idx="9">
                  <c:v>0</c:v>
                </c:pt>
                <c:pt idx="10">
                  <c:v>15</c:v>
                </c:pt>
                <c:pt idx="11">
                  <c:v>25</c:v>
                </c:pt>
                <c:pt idx="12">
                  <c:v>20</c:v>
                </c:pt>
                <c:pt idx="13">
                  <c:v>20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</c:v>
                </c:pt>
                <c:pt idx="22">
                  <c:v>15</c:v>
                </c:pt>
                <c:pt idx="23">
                  <c:v>30</c:v>
                </c:pt>
                <c:pt idx="24">
                  <c:v>2.5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20</c:v>
                </c:pt>
                <c:pt idx="30">
                  <c:v>5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10</c:v>
                </c:pt>
                <c:pt idx="35">
                  <c:v>10</c:v>
                </c:pt>
                <c:pt idx="36">
                  <c:v>5</c:v>
                </c:pt>
                <c:pt idx="37">
                  <c:v>10</c:v>
                </c:pt>
                <c:pt idx="38">
                  <c:v>30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20</c:v>
                </c:pt>
                <c:pt idx="43">
                  <c:v>15</c:v>
                </c:pt>
                <c:pt idx="44">
                  <c:v>25</c:v>
                </c:pt>
                <c:pt idx="45">
                  <c:v>25</c:v>
                </c:pt>
                <c:pt idx="46">
                  <c:v>20</c:v>
                </c:pt>
                <c:pt idx="47">
                  <c:v>40</c:v>
                </c:pt>
                <c:pt idx="48">
                  <c:v>25</c:v>
                </c:pt>
                <c:pt idx="49">
                  <c:v>25</c:v>
                </c:pt>
                <c:pt idx="50">
                  <c:v>40</c:v>
                </c:pt>
                <c:pt idx="51">
                  <c:v>60</c:v>
                </c:pt>
                <c:pt idx="52">
                  <c:v>20</c:v>
                </c:pt>
                <c:pt idx="53">
                  <c:v>80</c:v>
                </c:pt>
                <c:pt idx="54">
                  <c:v>25</c:v>
                </c:pt>
                <c:pt idx="55">
                  <c:v>35</c:v>
                </c:pt>
                <c:pt idx="56">
                  <c:v>30</c:v>
                </c:pt>
                <c:pt idx="57">
                  <c:v>40</c:v>
                </c:pt>
                <c:pt idx="58">
                  <c:v>50</c:v>
                </c:pt>
                <c:pt idx="59">
                  <c:v>80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38</c:v>
                </c:pt>
                <c:pt idx="64">
                  <c:v>30</c:v>
                </c:pt>
                <c:pt idx="65">
                  <c:v>15</c:v>
                </c:pt>
                <c:pt idx="66">
                  <c:v>35</c:v>
                </c:pt>
                <c:pt idx="67">
                  <c:v>50</c:v>
                </c:pt>
                <c:pt idx="68">
                  <c:v>10</c:v>
                </c:pt>
                <c:pt idx="70">
                  <c:v>25</c:v>
                </c:pt>
                <c:pt idx="71">
                  <c:v>20</c:v>
                </c:pt>
                <c:pt idx="72">
                  <c:v>35</c:v>
                </c:pt>
                <c:pt idx="73">
                  <c:v>20</c:v>
                </c:pt>
                <c:pt idx="74">
                  <c:v>55</c:v>
                </c:pt>
                <c:pt idx="75">
                  <c:v>35</c:v>
                </c:pt>
                <c:pt idx="7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0-E049-95D6-67D373C23757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West'!$D$7:$CC$7</c:f>
              <c:numCache>
                <c:formatCode>General</c:formatCode>
                <c:ptCount val="78"/>
                <c:pt idx="1">
                  <c:v>20</c:v>
                </c:pt>
                <c:pt idx="2">
                  <c:v>10</c:v>
                </c:pt>
                <c:pt idx="3">
                  <c:v>0</c:v>
                </c:pt>
                <c:pt idx="4">
                  <c:v>70</c:v>
                </c:pt>
                <c:pt idx="5">
                  <c:v>15</c:v>
                </c:pt>
                <c:pt idx="6">
                  <c:v>20</c:v>
                </c:pt>
                <c:pt idx="7">
                  <c:v>20</c:v>
                </c:pt>
                <c:pt idx="8">
                  <c:v>25</c:v>
                </c:pt>
                <c:pt idx="9">
                  <c:v>0</c:v>
                </c:pt>
                <c:pt idx="10">
                  <c:v>10</c:v>
                </c:pt>
                <c:pt idx="11">
                  <c:v>40</c:v>
                </c:pt>
                <c:pt idx="12">
                  <c:v>25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25</c:v>
                </c:pt>
                <c:pt idx="23">
                  <c:v>35</c:v>
                </c:pt>
                <c:pt idx="24">
                  <c:v>25</c:v>
                </c:pt>
                <c:pt idx="25">
                  <c:v>15</c:v>
                </c:pt>
                <c:pt idx="26">
                  <c:v>25</c:v>
                </c:pt>
                <c:pt idx="27">
                  <c:v>15</c:v>
                </c:pt>
                <c:pt idx="28">
                  <c:v>20</c:v>
                </c:pt>
                <c:pt idx="29">
                  <c:v>15</c:v>
                </c:pt>
                <c:pt idx="30">
                  <c:v>10</c:v>
                </c:pt>
                <c:pt idx="31">
                  <c:v>10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10</c:v>
                </c:pt>
                <c:pt idx="37">
                  <c:v>20</c:v>
                </c:pt>
                <c:pt idx="38">
                  <c:v>25</c:v>
                </c:pt>
                <c:pt idx="39">
                  <c:v>15</c:v>
                </c:pt>
                <c:pt idx="40">
                  <c:v>30</c:v>
                </c:pt>
                <c:pt idx="41">
                  <c:v>10</c:v>
                </c:pt>
                <c:pt idx="42">
                  <c:v>25</c:v>
                </c:pt>
                <c:pt idx="43">
                  <c:v>15</c:v>
                </c:pt>
                <c:pt idx="44">
                  <c:v>40</c:v>
                </c:pt>
                <c:pt idx="45">
                  <c:v>100</c:v>
                </c:pt>
                <c:pt idx="46">
                  <c:v>100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25</c:v>
                </c:pt>
                <c:pt idx="52">
                  <c:v>20</c:v>
                </c:pt>
                <c:pt idx="53">
                  <c:v>60</c:v>
                </c:pt>
                <c:pt idx="54">
                  <c:v>30</c:v>
                </c:pt>
                <c:pt idx="55">
                  <c:v>25</c:v>
                </c:pt>
                <c:pt idx="56">
                  <c:v>50</c:v>
                </c:pt>
                <c:pt idx="57">
                  <c:v>50</c:v>
                </c:pt>
                <c:pt idx="58">
                  <c:v>40</c:v>
                </c:pt>
                <c:pt idx="59">
                  <c:v>60</c:v>
                </c:pt>
                <c:pt idx="60">
                  <c:v>30</c:v>
                </c:pt>
                <c:pt idx="61">
                  <c:v>30</c:v>
                </c:pt>
                <c:pt idx="62">
                  <c:v>60</c:v>
                </c:pt>
                <c:pt idx="63">
                  <c:v>150</c:v>
                </c:pt>
                <c:pt idx="64">
                  <c:v>30</c:v>
                </c:pt>
                <c:pt idx="65">
                  <c:v>75</c:v>
                </c:pt>
                <c:pt idx="67">
                  <c:v>100</c:v>
                </c:pt>
                <c:pt idx="68">
                  <c:v>40</c:v>
                </c:pt>
                <c:pt idx="70">
                  <c:v>50</c:v>
                </c:pt>
                <c:pt idx="71">
                  <c:v>20</c:v>
                </c:pt>
                <c:pt idx="72">
                  <c:v>40</c:v>
                </c:pt>
                <c:pt idx="73">
                  <c:v>50</c:v>
                </c:pt>
                <c:pt idx="74">
                  <c:v>60</c:v>
                </c:pt>
                <c:pt idx="75">
                  <c:v>30</c:v>
                </c:pt>
                <c:pt idx="7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0-E049-95D6-67D373C2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68351"/>
        <c:axId val="1"/>
      </c:scatterChart>
      <c:valAx>
        <c:axId val="434068351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78849144634525"/>
              <c:y val="0.95853709749695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Colour (Pt/Co)</a:t>
                </a:r>
              </a:p>
            </c:rich>
          </c:tx>
          <c:layout>
            <c:manualLayout>
              <c:xMode val="edge"/>
              <c:yMode val="edge"/>
              <c:x val="1.2441679626749611E-2"/>
              <c:y val="0.509756353626528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068351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46991764217904"/>
          <c:y val="8.6893027042720089E-2"/>
          <c:w val="0.12338693247567256"/>
          <c:h val="8.689302704272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Dief'!$B$29:$B$29</c:f>
          <c:strCache>
            <c:ptCount val="1"/>
            <c:pt idx="0">
              <c:v>Sodium</c:v>
            </c:pt>
          </c:strCache>
        </c:strRef>
      </c:tx>
      <c:layout>
        <c:manualLayout>
          <c:xMode val="edge"/>
          <c:yMode val="edge"/>
          <c:x val="0.4542638914321756"/>
          <c:y val="2.5609756097560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92300290924999E-2"/>
          <c:y val="0.26097576515801563"/>
          <c:w val="0.89302393185556861"/>
          <c:h val="0.6353662319968511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Dief'!$D$29:$BZ$29</c:f>
              <c:numCache>
                <c:formatCode>0</c:formatCode>
                <c:ptCount val="75"/>
                <c:pt idx="1">
                  <c:v>22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21</c:v>
                </c:pt>
                <c:pt idx="13">
                  <c:v>18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16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20</c:v>
                </c:pt>
                <c:pt idx="26" formatCode="General">
                  <c:v>22</c:v>
                </c:pt>
                <c:pt idx="27" formatCode="General">
                  <c:v>22</c:v>
                </c:pt>
                <c:pt idx="28" formatCode="General">
                  <c:v>22</c:v>
                </c:pt>
                <c:pt idx="29" formatCode="General">
                  <c:v>22</c:v>
                </c:pt>
                <c:pt idx="30" formatCode="General">
                  <c:v>23</c:v>
                </c:pt>
                <c:pt idx="31" formatCode="General">
                  <c:v>21</c:v>
                </c:pt>
                <c:pt idx="32" formatCode="General">
                  <c:v>20</c:v>
                </c:pt>
                <c:pt idx="33" formatCode="General">
                  <c:v>19</c:v>
                </c:pt>
                <c:pt idx="34" formatCode="General">
                  <c:v>16</c:v>
                </c:pt>
                <c:pt idx="35" formatCode="General">
                  <c:v>17</c:v>
                </c:pt>
                <c:pt idx="36" formatCode="General">
                  <c:v>17</c:v>
                </c:pt>
                <c:pt idx="37" formatCode="General">
                  <c:v>17</c:v>
                </c:pt>
                <c:pt idx="38" formatCode="General">
                  <c:v>14</c:v>
                </c:pt>
                <c:pt idx="39" formatCode="General">
                  <c:v>15</c:v>
                </c:pt>
                <c:pt idx="40" formatCode="General">
                  <c:v>16</c:v>
                </c:pt>
                <c:pt idx="41" formatCode="General">
                  <c:v>24</c:v>
                </c:pt>
                <c:pt idx="42" formatCode="General">
                  <c:v>18</c:v>
                </c:pt>
                <c:pt idx="43" formatCode="General">
                  <c:v>20</c:v>
                </c:pt>
                <c:pt idx="44" formatCode="General">
                  <c:v>20</c:v>
                </c:pt>
                <c:pt idx="45">
                  <c:v>19</c:v>
                </c:pt>
                <c:pt idx="46">
                  <c:v>23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24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22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22</c:v>
                </c:pt>
                <c:pt idx="62">
                  <c:v>20</c:v>
                </c:pt>
                <c:pt idx="63">
                  <c:v>28.7</c:v>
                </c:pt>
                <c:pt idx="64">
                  <c:v>26.21</c:v>
                </c:pt>
                <c:pt idx="65">
                  <c:v>24.6</c:v>
                </c:pt>
                <c:pt idx="66">
                  <c:v>21.45</c:v>
                </c:pt>
                <c:pt idx="67">
                  <c:v>24.6</c:v>
                </c:pt>
                <c:pt idx="68">
                  <c:v>23.4</c:v>
                </c:pt>
                <c:pt idx="69">
                  <c:v>23</c:v>
                </c:pt>
                <c:pt idx="70">
                  <c:v>27.52</c:v>
                </c:pt>
                <c:pt idx="71">
                  <c:v>17.399999999999999</c:v>
                </c:pt>
                <c:pt idx="72">
                  <c:v>19.2</c:v>
                </c:pt>
                <c:pt idx="73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1-B741-BA40-634FD3F8D61F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Lake'!$D$29:$CC$29</c:f>
              <c:numCache>
                <c:formatCode>General</c:formatCode>
                <c:ptCount val="78"/>
                <c:pt idx="1">
                  <c:v>0</c:v>
                </c:pt>
                <c:pt idx="2">
                  <c:v>62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48</c:v>
                </c:pt>
                <c:pt idx="11">
                  <c:v>0</c:v>
                </c:pt>
                <c:pt idx="12">
                  <c:v>44</c:v>
                </c:pt>
                <c:pt idx="13">
                  <c:v>37</c:v>
                </c:pt>
                <c:pt idx="14">
                  <c:v>22</c:v>
                </c:pt>
                <c:pt idx="15">
                  <c:v>0</c:v>
                </c:pt>
                <c:pt idx="16">
                  <c:v>0</c:v>
                </c:pt>
                <c:pt idx="17">
                  <c:v>37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55</c:v>
                </c:pt>
                <c:pt idx="22">
                  <c:v>47</c:v>
                </c:pt>
                <c:pt idx="23">
                  <c:v>0</c:v>
                </c:pt>
                <c:pt idx="24">
                  <c:v>0</c:v>
                </c:pt>
                <c:pt idx="25">
                  <c:v>31</c:v>
                </c:pt>
                <c:pt idx="26">
                  <c:v>39</c:v>
                </c:pt>
                <c:pt idx="27">
                  <c:v>28</c:v>
                </c:pt>
                <c:pt idx="28">
                  <c:v>29</c:v>
                </c:pt>
                <c:pt idx="29">
                  <c:v>28</c:v>
                </c:pt>
                <c:pt idx="30">
                  <c:v>29</c:v>
                </c:pt>
                <c:pt idx="31">
                  <c:v>37</c:v>
                </c:pt>
                <c:pt idx="32">
                  <c:v>31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30</c:v>
                </c:pt>
                <c:pt idx="37">
                  <c:v>17</c:v>
                </c:pt>
                <c:pt idx="38">
                  <c:v>30</c:v>
                </c:pt>
                <c:pt idx="39">
                  <c:v>43</c:v>
                </c:pt>
                <c:pt idx="40">
                  <c:v>35</c:v>
                </c:pt>
                <c:pt idx="41">
                  <c:v>38</c:v>
                </c:pt>
                <c:pt idx="42">
                  <c:v>29</c:v>
                </c:pt>
                <c:pt idx="43">
                  <c:v>32</c:v>
                </c:pt>
                <c:pt idx="44">
                  <c:v>28</c:v>
                </c:pt>
                <c:pt idx="45">
                  <c:v>32</c:v>
                </c:pt>
                <c:pt idx="46">
                  <c:v>45</c:v>
                </c:pt>
                <c:pt idx="47">
                  <c:v>35</c:v>
                </c:pt>
                <c:pt idx="48">
                  <c:v>29</c:v>
                </c:pt>
                <c:pt idx="49">
                  <c:v>52</c:v>
                </c:pt>
                <c:pt idx="50">
                  <c:v>44</c:v>
                </c:pt>
                <c:pt idx="51">
                  <c:v>58</c:v>
                </c:pt>
                <c:pt idx="52">
                  <c:v>52</c:v>
                </c:pt>
                <c:pt idx="53">
                  <c:v>40</c:v>
                </c:pt>
                <c:pt idx="54">
                  <c:v>52</c:v>
                </c:pt>
                <c:pt idx="55">
                  <c:v>40</c:v>
                </c:pt>
                <c:pt idx="56">
                  <c:v>42</c:v>
                </c:pt>
                <c:pt idx="57">
                  <c:v>44</c:v>
                </c:pt>
                <c:pt idx="58">
                  <c:v>40</c:v>
                </c:pt>
                <c:pt idx="59">
                  <c:v>39</c:v>
                </c:pt>
                <c:pt idx="60">
                  <c:v>36</c:v>
                </c:pt>
                <c:pt idx="61">
                  <c:v>31.3</c:v>
                </c:pt>
                <c:pt idx="62">
                  <c:v>33.200000000000003</c:v>
                </c:pt>
                <c:pt idx="63">
                  <c:v>42.85</c:v>
                </c:pt>
                <c:pt idx="64">
                  <c:v>41.86</c:v>
                </c:pt>
                <c:pt idx="65">
                  <c:v>43.4</c:v>
                </c:pt>
                <c:pt idx="66">
                  <c:v>37.25</c:v>
                </c:pt>
                <c:pt idx="67">
                  <c:v>40.799999999999997</c:v>
                </c:pt>
                <c:pt idx="68">
                  <c:v>30.45</c:v>
                </c:pt>
                <c:pt idx="69">
                  <c:v>31.7</c:v>
                </c:pt>
                <c:pt idx="70">
                  <c:v>35</c:v>
                </c:pt>
                <c:pt idx="71">
                  <c:v>35.9</c:v>
                </c:pt>
                <c:pt idx="72">
                  <c:v>58.5</c:v>
                </c:pt>
                <c:pt idx="73">
                  <c:v>52.44</c:v>
                </c:pt>
                <c:pt idx="74">
                  <c:v>57.7</c:v>
                </c:pt>
                <c:pt idx="75">
                  <c:v>67.099999999999994</c:v>
                </c:pt>
                <c:pt idx="76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1-B741-BA40-634FD3F8D61F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West'!$D$29:$CC$29</c:f>
              <c:numCache>
                <c:formatCode>General</c:formatCode>
                <c:ptCount val="78"/>
                <c:pt idx="1">
                  <c:v>0</c:v>
                </c:pt>
                <c:pt idx="2">
                  <c:v>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33</c:v>
                </c:pt>
                <c:pt idx="11">
                  <c:v>0</c:v>
                </c:pt>
                <c:pt idx="12">
                  <c:v>30</c:v>
                </c:pt>
                <c:pt idx="13">
                  <c:v>26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28</c:v>
                </c:pt>
                <c:pt idx="18">
                  <c:v>61</c:v>
                </c:pt>
                <c:pt idx="19">
                  <c:v>0</c:v>
                </c:pt>
                <c:pt idx="20">
                  <c:v>0</c:v>
                </c:pt>
                <c:pt idx="21">
                  <c:v>36</c:v>
                </c:pt>
                <c:pt idx="22">
                  <c:v>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30</c:v>
                </c:pt>
                <c:pt idx="33">
                  <c:v>26</c:v>
                </c:pt>
                <c:pt idx="34">
                  <c:v>24</c:v>
                </c:pt>
                <c:pt idx="35">
                  <c:v>22</c:v>
                </c:pt>
                <c:pt idx="36">
                  <c:v>24</c:v>
                </c:pt>
                <c:pt idx="37">
                  <c:v>23</c:v>
                </c:pt>
                <c:pt idx="38">
                  <c:v>39</c:v>
                </c:pt>
                <c:pt idx="39">
                  <c:v>37</c:v>
                </c:pt>
                <c:pt idx="40">
                  <c:v>34</c:v>
                </c:pt>
                <c:pt idx="41">
                  <c:v>23</c:v>
                </c:pt>
                <c:pt idx="42">
                  <c:v>22</c:v>
                </c:pt>
                <c:pt idx="43">
                  <c:v>32</c:v>
                </c:pt>
                <c:pt idx="44">
                  <c:v>29</c:v>
                </c:pt>
                <c:pt idx="45">
                  <c:v>50</c:v>
                </c:pt>
                <c:pt idx="46">
                  <c:v>31</c:v>
                </c:pt>
                <c:pt idx="47">
                  <c:v>31</c:v>
                </c:pt>
                <c:pt idx="48">
                  <c:v>39</c:v>
                </c:pt>
                <c:pt idx="49">
                  <c:v>35</c:v>
                </c:pt>
                <c:pt idx="50">
                  <c:v>57</c:v>
                </c:pt>
                <c:pt idx="51">
                  <c:v>32</c:v>
                </c:pt>
                <c:pt idx="52">
                  <c:v>29</c:v>
                </c:pt>
                <c:pt idx="53">
                  <c:v>84</c:v>
                </c:pt>
                <c:pt idx="54">
                  <c:v>30</c:v>
                </c:pt>
                <c:pt idx="55">
                  <c:v>34</c:v>
                </c:pt>
                <c:pt idx="56">
                  <c:v>34</c:v>
                </c:pt>
                <c:pt idx="57">
                  <c:v>39</c:v>
                </c:pt>
                <c:pt idx="58">
                  <c:v>28</c:v>
                </c:pt>
                <c:pt idx="59">
                  <c:v>33</c:v>
                </c:pt>
                <c:pt idx="60">
                  <c:v>28</c:v>
                </c:pt>
                <c:pt idx="61">
                  <c:v>32.6</c:v>
                </c:pt>
                <c:pt idx="62">
                  <c:v>37.5</c:v>
                </c:pt>
                <c:pt idx="63">
                  <c:v>54.98</c:v>
                </c:pt>
                <c:pt idx="64">
                  <c:v>47.87</c:v>
                </c:pt>
                <c:pt idx="65">
                  <c:v>32.9</c:v>
                </c:pt>
                <c:pt idx="66">
                  <c:v>29.59</c:v>
                </c:pt>
                <c:pt idx="67">
                  <c:v>15.28</c:v>
                </c:pt>
                <c:pt idx="68">
                  <c:v>31.05</c:v>
                </c:pt>
                <c:pt idx="69">
                  <c:v>34.1</c:v>
                </c:pt>
                <c:pt idx="70">
                  <c:v>32.4</c:v>
                </c:pt>
                <c:pt idx="71">
                  <c:v>61.7</c:v>
                </c:pt>
                <c:pt idx="72">
                  <c:v>80.599999999999994</c:v>
                </c:pt>
                <c:pt idx="73">
                  <c:v>107.15</c:v>
                </c:pt>
                <c:pt idx="74">
                  <c:v>42.4</c:v>
                </c:pt>
                <c:pt idx="75">
                  <c:v>47.5</c:v>
                </c:pt>
                <c:pt idx="76">
                  <c:v>113.7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1-B741-BA40-634FD3F8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75903"/>
        <c:axId val="1"/>
      </c:scatterChart>
      <c:valAx>
        <c:axId val="442975903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93831003682677"/>
              <c:y val="0.95853709749695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Sodium (mg/L)</a:t>
                </a:r>
              </a:p>
            </c:rich>
          </c:tx>
          <c:layout>
            <c:manualLayout>
              <c:xMode val="edge"/>
              <c:yMode val="edge"/>
              <c:x val="1.2403100775193798E-2"/>
              <c:y val="0.508536841431406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75903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33932095239272"/>
          <c:y val="8.6893027042720089E-2"/>
          <c:w val="0.12301965893588925"/>
          <c:h val="8.689302704272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Dief'!$B$30:$B$30</c:f>
          <c:strCache>
            <c:ptCount val="1"/>
            <c:pt idx="0">
              <c:v>Sulphate</c:v>
            </c:pt>
          </c:strCache>
        </c:strRef>
      </c:tx>
      <c:layout>
        <c:manualLayout>
          <c:xMode val="edge"/>
          <c:yMode val="edge"/>
          <c:x val="0.44763382467028706"/>
          <c:y val="2.5609756097560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45771916214124E-2"/>
          <c:y val="0.26097576515801563"/>
          <c:w val="0.89294026377036462"/>
          <c:h val="0.6353662319968511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Dief'!$D$30:$BZ$30</c:f>
              <c:numCache>
                <c:formatCode>0</c:formatCode>
                <c:ptCount val="75"/>
                <c:pt idx="1">
                  <c:v>75</c:v>
                </c:pt>
                <c:pt idx="2">
                  <c:v>90</c:v>
                </c:pt>
                <c:pt idx="3">
                  <c:v>0</c:v>
                </c:pt>
                <c:pt idx="4">
                  <c:v>22</c:v>
                </c:pt>
                <c:pt idx="5">
                  <c:v>80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</c:v>
                </c:pt>
                <c:pt idx="10">
                  <c:v>60</c:v>
                </c:pt>
                <c:pt idx="11">
                  <c:v>0</c:v>
                </c:pt>
                <c:pt idx="12">
                  <c:v>62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63</c:v>
                </c:pt>
                <c:pt idx="18">
                  <c:v>0</c:v>
                </c:pt>
                <c:pt idx="19" formatCode="General">
                  <c:v>60</c:v>
                </c:pt>
                <c:pt idx="20" formatCode="General">
                  <c:v>55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55</c:v>
                </c:pt>
                <c:pt idx="24" formatCode="General">
                  <c:v>0</c:v>
                </c:pt>
                <c:pt idx="25" formatCode="General">
                  <c:v>64</c:v>
                </c:pt>
                <c:pt idx="26" formatCode="General">
                  <c:v>69</c:v>
                </c:pt>
                <c:pt idx="27" formatCode="General">
                  <c:v>69</c:v>
                </c:pt>
                <c:pt idx="28" formatCode="General">
                  <c:v>63</c:v>
                </c:pt>
                <c:pt idx="29" formatCode="General">
                  <c:v>68</c:v>
                </c:pt>
                <c:pt idx="30" formatCode="General">
                  <c:v>69</c:v>
                </c:pt>
                <c:pt idx="31" formatCode="General">
                  <c:v>49</c:v>
                </c:pt>
                <c:pt idx="32" formatCode="General">
                  <c:v>54</c:v>
                </c:pt>
                <c:pt idx="33" formatCode="General">
                  <c:v>55</c:v>
                </c:pt>
                <c:pt idx="34" formatCode="General">
                  <c:v>40</c:v>
                </c:pt>
                <c:pt idx="35" formatCode="General">
                  <c:v>43</c:v>
                </c:pt>
                <c:pt idx="36" formatCode="General">
                  <c:v>42</c:v>
                </c:pt>
                <c:pt idx="37" formatCode="General">
                  <c:v>46</c:v>
                </c:pt>
                <c:pt idx="38" formatCode="General">
                  <c:v>34</c:v>
                </c:pt>
                <c:pt idx="39" formatCode="General">
                  <c:v>41</c:v>
                </c:pt>
                <c:pt idx="40" formatCode="General">
                  <c:v>45</c:v>
                </c:pt>
                <c:pt idx="41" formatCode="General">
                  <c:v>63</c:v>
                </c:pt>
                <c:pt idx="42" formatCode="General">
                  <c:v>57</c:v>
                </c:pt>
                <c:pt idx="43" formatCode="General">
                  <c:v>52</c:v>
                </c:pt>
                <c:pt idx="44" formatCode="General">
                  <c:v>51</c:v>
                </c:pt>
                <c:pt idx="45">
                  <c:v>44</c:v>
                </c:pt>
                <c:pt idx="46">
                  <c:v>61</c:v>
                </c:pt>
                <c:pt idx="47">
                  <c:v>47</c:v>
                </c:pt>
                <c:pt idx="48">
                  <c:v>50</c:v>
                </c:pt>
                <c:pt idx="49">
                  <c:v>48</c:v>
                </c:pt>
                <c:pt idx="50">
                  <c:v>58</c:v>
                </c:pt>
                <c:pt idx="51">
                  <c:v>48</c:v>
                </c:pt>
                <c:pt idx="52">
                  <c:v>59</c:v>
                </c:pt>
                <c:pt idx="53">
                  <c:v>64</c:v>
                </c:pt>
                <c:pt idx="54">
                  <c:v>56</c:v>
                </c:pt>
                <c:pt idx="55">
                  <c:v>63</c:v>
                </c:pt>
                <c:pt idx="56">
                  <c:v>62</c:v>
                </c:pt>
                <c:pt idx="57">
                  <c:v>67</c:v>
                </c:pt>
                <c:pt idx="58">
                  <c:v>69</c:v>
                </c:pt>
                <c:pt idx="59">
                  <c:v>69</c:v>
                </c:pt>
                <c:pt idx="60">
                  <c:v>72</c:v>
                </c:pt>
                <c:pt idx="61">
                  <c:v>66.5</c:v>
                </c:pt>
                <c:pt idx="62">
                  <c:v>64.3</c:v>
                </c:pt>
                <c:pt idx="63">
                  <c:v>82.5</c:v>
                </c:pt>
                <c:pt idx="64">
                  <c:v>70.290000000000006</c:v>
                </c:pt>
                <c:pt idx="65">
                  <c:v>65.8</c:v>
                </c:pt>
                <c:pt idx="66">
                  <c:v>66.3</c:v>
                </c:pt>
                <c:pt idx="67">
                  <c:v>70.81</c:v>
                </c:pt>
                <c:pt idx="68">
                  <c:v>72.47</c:v>
                </c:pt>
                <c:pt idx="69">
                  <c:v>70.989999999999995</c:v>
                </c:pt>
                <c:pt idx="70">
                  <c:v>88.6</c:v>
                </c:pt>
                <c:pt idx="71">
                  <c:v>52.1</c:v>
                </c:pt>
                <c:pt idx="72">
                  <c:v>60.5</c:v>
                </c:pt>
                <c:pt idx="73">
                  <c:v>57.3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2B43-A762-C8388A77D6A6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Lake'!$D$30:$CC$30</c:f>
              <c:numCache>
                <c:formatCode>General</c:formatCode>
                <c:ptCount val="78"/>
                <c:pt idx="1">
                  <c:v>0</c:v>
                </c:pt>
                <c:pt idx="2">
                  <c:v>175</c:v>
                </c:pt>
                <c:pt idx="3">
                  <c:v>0</c:v>
                </c:pt>
                <c:pt idx="4">
                  <c:v>180</c:v>
                </c:pt>
                <c:pt idx="5">
                  <c:v>135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</c:v>
                </c:pt>
                <c:pt idx="10">
                  <c:v>135</c:v>
                </c:pt>
                <c:pt idx="11">
                  <c:v>0</c:v>
                </c:pt>
                <c:pt idx="12">
                  <c:v>116</c:v>
                </c:pt>
                <c:pt idx="13">
                  <c:v>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85</c:v>
                </c:pt>
                <c:pt idx="18">
                  <c:v>0</c:v>
                </c:pt>
                <c:pt idx="19">
                  <c:v>65</c:v>
                </c:pt>
                <c:pt idx="20">
                  <c:v>70</c:v>
                </c:pt>
                <c:pt idx="21">
                  <c:v>95</c:v>
                </c:pt>
                <c:pt idx="22">
                  <c:v>80</c:v>
                </c:pt>
                <c:pt idx="23">
                  <c:v>80</c:v>
                </c:pt>
                <c:pt idx="24">
                  <c:v>0</c:v>
                </c:pt>
                <c:pt idx="25">
                  <c:v>91</c:v>
                </c:pt>
                <c:pt idx="26">
                  <c:v>125</c:v>
                </c:pt>
                <c:pt idx="27">
                  <c:v>91</c:v>
                </c:pt>
                <c:pt idx="28">
                  <c:v>81</c:v>
                </c:pt>
                <c:pt idx="29">
                  <c:v>76</c:v>
                </c:pt>
                <c:pt idx="30">
                  <c:v>98</c:v>
                </c:pt>
                <c:pt idx="31">
                  <c:v>98</c:v>
                </c:pt>
                <c:pt idx="32">
                  <c:v>84</c:v>
                </c:pt>
                <c:pt idx="33">
                  <c:v>83</c:v>
                </c:pt>
                <c:pt idx="34">
                  <c:v>81</c:v>
                </c:pt>
                <c:pt idx="35">
                  <c:v>107</c:v>
                </c:pt>
                <c:pt idx="36">
                  <c:v>107</c:v>
                </c:pt>
                <c:pt idx="37">
                  <c:v>68</c:v>
                </c:pt>
                <c:pt idx="38">
                  <c:v>41</c:v>
                </c:pt>
                <c:pt idx="39">
                  <c:v>115</c:v>
                </c:pt>
                <c:pt idx="40">
                  <c:v>93</c:v>
                </c:pt>
                <c:pt idx="41">
                  <c:v>95</c:v>
                </c:pt>
                <c:pt idx="42">
                  <c:v>74</c:v>
                </c:pt>
                <c:pt idx="43">
                  <c:v>82</c:v>
                </c:pt>
                <c:pt idx="44">
                  <c:v>72</c:v>
                </c:pt>
                <c:pt idx="45">
                  <c:v>71</c:v>
                </c:pt>
                <c:pt idx="46">
                  <c:v>106</c:v>
                </c:pt>
                <c:pt idx="47">
                  <c:v>85</c:v>
                </c:pt>
                <c:pt idx="48">
                  <c:v>71</c:v>
                </c:pt>
                <c:pt idx="49">
                  <c:v>112</c:v>
                </c:pt>
                <c:pt idx="50">
                  <c:v>99</c:v>
                </c:pt>
                <c:pt idx="51">
                  <c:v>127</c:v>
                </c:pt>
                <c:pt idx="52">
                  <c:v>114</c:v>
                </c:pt>
                <c:pt idx="53">
                  <c:v>90.6</c:v>
                </c:pt>
                <c:pt idx="54">
                  <c:v>119</c:v>
                </c:pt>
                <c:pt idx="55">
                  <c:v>91</c:v>
                </c:pt>
                <c:pt idx="56">
                  <c:v>113</c:v>
                </c:pt>
                <c:pt idx="57">
                  <c:v>122</c:v>
                </c:pt>
                <c:pt idx="58">
                  <c:v>105</c:v>
                </c:pt>
                <c:pt idx="59">
                  <c:v>108</c:v>
                </c:pt>
                <c:pt idx="60">
                  <c:v>97</c:v>
                </c:pt>
                <c:pt idx="61">
                  <c:v>85.8</c:v>
                </c:pt>
                <c:pt idx="62">
                  <c:v>88.9</c:v>
                </c:pt>
                <c:pt idx="63">
                  <c:v>109.8</c:v>
                </c:pt>
                <c:pt idx="64">
                  <c:v>103.46</c:v>
                </c:pt>
                <c:pt idx="65">
                  <c:v>110.6</c:v>
                </c:pt>
                <c:pt idx="66">
                  <c:v>92.23</c:v>
                </c:pt>
                <c:pt idx="67">
                  <c:v>109.5</c:v>
                </c:pt>
                <c:pt idx="68">
                  <c:v>81.599999999999994</c:v>
                </c:pt>
                <c:pt idx="69">
                  <c:v>83.5</c:v>
                </c:pt>
                <c:pt idx="70">
                  <c:v>86.53</c:v>
                </c:pt>
                <c:pt idx="71">
                  <c:v>89.79</c:v>
                </c:pt>
                <c:pt idx="72">
                  <c:v>149.51</c:v>
                </c:pt>
                <c:pt idx="73">
                  <c:v>154.6</c:v>
                </c:pt>
                <c:pt idx="74">
                  <c:v>148.4</c:v>
                </c:pt>
                <c:pt idx="75">
                  <c:v>155.1</c:v>
                </c:pt>
                <c:pt idx="76">
                  <c:v>147.69999999999999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6-2B43-A762-C8388A77D6A6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West'!$D$30:$CC$30</c:f>
              <c:numCache>
                <c:formatCode>General</c:formatCode>
                <c:ptCount val="78"/>
                <c:pt idx="1">
                  <c:v>105</c:v>
                </c:pt>
                <c:pt idx="2">
                  <c:v>115</c:v>
                </c:pt>
                <c:pt idx="3">
                  <c:v>0</c:v>
                </c:pt>
                <c:pt idx="4">
                  <c:v>140</c:v>
                </c:pt>
                <c:pt idx="5">
                  <c:v>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95</c:v>
                </c:pt>
                <c:pt idx="10">
                  <c:v>85</c:v>
                </c:pt>
                <c:pt idx="11">
                  <c:v>0</c:v>
                </c:pt>
                <c:pt idx="12">
                  <c:v>88</c:v>
                </c:pt>
                <c:pt idx="13">
                  <c:v>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73</c:v>
                </c:pt>
                <c:pt idx="18">
                  <c:v>0</c:v>
                </c:pt>
                <c:pt idx="19">
                  <c:v>160</c:v>
                </c:pt>
                <c:pt idx="20">
                  <c:v>83</c:v>
                </c:pt>
                <c:pt idx="21">
                  <c:v>90</c:v>
                </c:pt>
                <c:pt idx="22">
                  <c:v>90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9">
                  <c:v>106</c:v>
                </c:pt>
                <c:pt idx="40">
                  <c:v>95</c:v>
                </c:pt>
                <c:pt idx="41">
                  <c:v>54</c:v>
                </c:pt>
                <c:pt idx="42">
                  <c:v>65</c:v>
                </c:pt>
                <c:pt idx="43">
                  <c:v>90</c:v>
                </c:pt>
                <c:pt idx="44">
                  <c:v>81</c:v>
                </c:pt>
                <c:pt idx="45">
                  <c:v>134</c:v>
                </c:pt>
                <c:pt idx="46">
                  <c:v>79</c:v>
                </c:pt>
                <c:pt idx="47">
                  <c:v>77</c:v>
                </c:pt>
                <c:pt idx="48">
                  <c:v>93</c:v>
                </c:pt>
                <c:pt idx="49">
                  <c:v>83</c:v>
                </c:pt>
                <c:pt idx="50">
                  <c:v>134</c:v>
                </c:pt>
                <c:pt idx="51">
                  <c:v>72</c:v>
                </c:pt>
                <c:pt idx="52">
                  <c:v>75</c:v>
                </c:pt>
                <c:pt idx="53">
                  <c:v>197</c:v>
                </c:pt>
                <c:pt idx="54">
                  <c:v>80</c:v>
                </c:pt>
                <c:pt idx="55">
                  <c:v>83</c:v>
                </c:pt>
                <c:pt idx="56">
                  <c:v>91</c:v>
                </c:pt>
                <c:pt idx="57">
                  <c:v>107</c:v>
                </c:pt>
                <c:pt idx="58">
                  <c:v>74</c:v>
                </c:pt>
                <c:pt idx="59">
                  <c:v>92</c:v>
                </c:pt>
                <c:pt idx="60">
                  <c:v>80</c:v>
                </c:pt>
                <c:pt idx="61">
                  <c:v>88.2</c:v>
                </c:pt>
                <c:pt idx="62">
                  <c:v>96.1</c:v>
                </c:pt>
                <c:pt idx="63">
                  <c:v>136.51</c:v>
                </c:pt>
                <c:pt idx="64">
                  <c:v>118.72</c:v>
                </c:pt>
                <c:pt idx="65">
                  <c:v>83</c:v>
                </c:pt>
                <c:pt idx="66">
                  <c:v>76.09</c:v>
                </c:pt>
                <c:pt idx="67">
                  <c:v>41.7</c:v>
                </c:pt>
                <c:pt idx="68">
                  <c:v>86.8</c:v>
                </c:pt>
                <c:pt idx="69">
                  <c:v>90.2</c:v>
                </c:pt>
                <c:pt idx="70">
                  <c:v>83.09</c:v>
                </c:pt>
                <c:pt idx="71">
                  <c:v>149.85</c:v>
                </c:pt>
                <c:pt idx="72">
                  <c:v>203.56</c:v>
                </c:pt>
                <c:pt idx="73">
                  <c:v>303.3</c:v>
                </c:pt>
                <c:pt idx="74">
                  <c:v>114.5</c:v>
                </c:pt>
                <c:pt idx="75">
                  <c:v>114.8</c:v>
                </c:pt>
                <c:pt idx="76">
                  <c:v>338.2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6-2B43-A762-C8388A77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0191"/>
        <c:axId val="1"/>
      </c:scatterChart>
      <c:valAx>
        <c:axId val="388800191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51280062063615"/>
              <c:y val="0.95853709749695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Sulphate (mg/L)</a:t>
                </a:r>
              </a:p>
            </c:rich>
          </c:tx>
          <c:layout>
            <c:manualLayout>
              <c:xMode val="edge"/>
              <c:yMode val="edge"/>
              <c:x val="1.2412723041117145E-2"/>
              <c:y val="0.5036587926509186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800191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03764002147141"/>
          <c:y val="0.10518629589381906"/>
          <c:w val="0.12314179548488488"/>
          <c:h val="8.689302704272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Dief'!$B$66:$B$66</c:f>
          <c:strCache>
            <c:ptCount val="1"/>
            <c:pt idx="0">
              <c:v>% Error</c:v>
            </c:pt>
          </c:strCache>
        </c:strRef>
      </c:tx>
      <c:layout>
        <c:manualLayout>
          <c:xMode val="edge"/>
          <c:yMode val="edge"/>
          <c:x val="0.45348869763372601"/>
          <c:y val="2.56410256410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69827299711806E-2"/>
          <c:y val="0.26129457285773056"/>
          <c:w val="0.88294640484678177"/>
          <c:h val="0.63492139199074704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Dief'!$D$66:$BZ$66</c:f>
              <c:numCache>
                <c:formatCode>0.00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1.4572182865532202</c:v>
                </c:pt>
                <c:pt idx="26">
                  <c:v>4.051762230405056</c:v>
                </c:pt>
                <c:pt idx="27">
                  <c:v>7.5469208554397262</c:v>
                </c:pt>
                <c:pt idx="28">
                  <c:v>8.4688653618443936</c:v>
                </c:pt>
                <c:pt idx="29">
                  <c:v>7.3720166220655603</c:v>
                </c:pt>
                <c:pt idx="30">
                  <c:v>0.38154541153490179</c:v>
                </c:pt>
                <c:pt idx="31">
                  <c:v>3.463021445782569</c:v>
                </c:pt>
                <c:pt idx="32">
                  <c:v>6.3540471140930066</c:v>
                </c:pt>
                <c:pt idx="33">
                  <c:v>2.6401828497174931</c:v>
                </c:pt>
                <c:pt idx="34">
                  <c:v>8.4349995881088411</c:v>
                </c:pt>
                <c:pt idx="35">
                  <c:v>3.2660475918551679</c:v>
                </c:pt>
                <c:pt idx="36">
                  <c:v>7.0045890498721128</c:v>
                </c:pt>
                <c:pt idx="37">
                  <c:v>1.802522555923282</c:v>
                </c:pt>
                <c:pt idx="38">
                  <c:v>5.3797538529770259</c:v>
                </c:pt>
                <c:pt idx="39">
                  <c:v>5.4608798409483343</c:v>
                </c:pt>
                <c:pt idx="40">
                  <c:v>3.6453175338446195</c:v>
                </c:pt>
                <c:pt idx="41">
                  <c:v>2.2016766713633902</c:v>
                </c:pt>
                <c:pt idx="42">
                  <c:v>1.0518387061445194</c:v>
                </c:pt>
                <c:pt idx="43">
                  <c:v>2.4995240233075871</c:v>
                </c:pt>
                <c:pt idx="44">
                  <c:v>5.0139125388302697</c:v>
                </c:pt>
                <c:pt idx="45">
                  <c:v>3.6107240554936779</c:v>
                </c:pt>
                <c:pt idx="46">
                  <c:v>2.4376205686095025</c:v>
                </c:pt>
                <c:pt idx="47">
                  <c:v>2.4735912543615797</c:v>
                </c:pt>
                <c:pt idx="48">
                  <c:v>3.9494802137121776</c:v>
                </c:pt>
                <c:pt idx="49">
                  <c:v>5.2798593057042105</c:v>
                </c:pt>
                <c:pt idx="50">
                  <c:v>6.09395290930415</c:v>
                </c:pt>
                <c:pt idx="51">
                  <c:v>7.749659455879228</c:v>
                </c:pt>
                <c:pt idx="52">
                  <c:v>2.3708545124539762</c:v>
                </c:pt>
                <c:pt idx="53">
                  <c:v>0.73775406421957657</c:v>
                </c:pt>
                <c:pt idx="54">
                  <c:v>8.0992156185524866</c:v>
                </c:pt>
                <c:pt idx="55">
                  <c:v>4.4677349501948855</c:v>
                </c:pt>
                <c:pt idx="56">
                  <c:v>4.1862088188236717</c:v>
                </c:pt>
                <c:pt idx="57">
                  <c:v>5.0851261119743869</c:v>
                </c:pt>
                <c:pt idx="58">
                  <c:v>2.2272406078256988</c:v>
                </c:pt>
                <c:pt idx="59">
                  <c:v>2.3860261283153554</c:v>
                </c:pt>
                <c:pt idx="60">
                  <c:v>1.0397657428968099</c:v>
                </c:pt>
                <c:pt idx="61">
                  <c:v>1.7778834412181026</c:v>
                </c:pt>
                <c:pt idx="62">
                  <c:v>1.7959425592957796</c:v>
                </c:pt>
                <c:pt idx="63">
                  <c:v>3.8615403553956891</c:v>
                </c:pt>
                <c:pt idx="64">
                  <c:v>2.2732211302249294</c:v>
                </c:pt>
                <c:pt idx="65">
                  <c:v>1.5885663888336565</c:v>
                </c:pt>
                <c:pt idx="66">
                  <c:v>0.19518745429039239</c:v>
                </c:pt>
                <c:pt idx="67">
                  <c:v>1.74847264584354</c:v>
                </c:pt>
                <c:pt idx="68">
                  <c:v>1.3648404627011121</c:v>
                </c:pt>
                <c:pt idx="69">
                  <c:v>1.2529074923850514</c:v>
                </c:pt>
                <c:pt idx="70">
                  <c:v>1.3599689458324249</c:v>
                </c:pt>
                <c:pt idx="71">
                  <c:v>2.130026848680596</c:v>
                </c:pt>
                <c:pt idx="72">
                  <c:v>0.65038880149239719</c:v>
                </c:pt>
                <c:pt idx="73">
                  <c:v>1.2060592315315475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D-3A47-8199-73F1A5BE839E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Lake'!$D$66:$CC$66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3.7997729083191665</c:v>
                </c:pt>
                <c:pt idx="26">
                  <c:v>0</c:v>
                </c:pt>
                <c:pt idx="27">
                  <c:v>0</c:v>
                </c:pt>
                <c:pt idx="28">
                  <c:v>6.3770520468621088</c:v>
                </c:pt>
                <c:pt idx="29">
                  <c:v>6.2493028620014046</c:v>
                </c:pt>
                <c:pt idx="30">
                  <c:v>3.8908573523094314</c:v>
                </c:pt>
                <c:pt idx="31">
                  <c:v>1.042760690172531</c:v>
                </c:pt>
                <c:pt idx="32">
                  <c:v>8.6155650843723013</c:v>
                </c:pt>
                <c:pt idx="33">
                  <c:v>5.6275632168783023</c:v>
                </c:pt>
                <c:pt idx="34">
                  <c:v>3.1980891514153877</c:v>
                </c:pt>
                <c:pt idx="35">
                  <c:v>11.111615192352117</c:v>
                </c:pt>
                <c:pt idx="36">
                  <c:v>8.6850401708532559</c:v>
                </c:pt>
                <c:pt idx="37">
                  <c:v>8.088188710324614</c:v>
                </c:pt>
                <c:pt idx="38">
                  <c:v>18.538096209806575</c:v>
                </c:pt>
                <c:pt idx="39">
                  <c:v>2.0980717599026844</c:v>
                </c:pt>
                <c:pt idx="40">
                  <c:v>3.4180211338137303</c:v>
                </c:pt>
                <c:pt idx="41">
                  <c:v>0.34289160022622783</c:v>
                </c:pt>
                <c:pt idx="42">
                  <c:v>2.2455984043899528</c:v>
                </c:pt>
                <c:pt idx="43">
                  <c:v>2.5477215192200267</c:v>
                </c:pt>
                <c:pt idx="44">
                  <c:v>2.2833854943597793</c:v>
                </c:pt>
                <c:pt idx="45">
                  <c:v>5.909660054002928</c:v>
                </c:pt>
                <c:pt idx="46">
                  <c:v>9.898327076624696</c:v>
                </c:pt>
                <c:pt idx="47">
                  <c:v>8.3132172871297634</c:v>
                </c:pt>
                <c:pt idx="48">
                  <c:v>5.2216118660253432</c:v>
                </c:pt>
                <c:pt idx="49">
                  <c:v>5.4209782858644777</c:v>
                </c:pt>
                <c:pt idx="50">
                  <c:v>5.0937585352760122</c:v>
                </c:pt>
                <c:pt idx="51">
                  <c:v>2.6624682701961588</c:v>
                </c:pt>
                <c:pt idx="52">
                  <c:v>1.3702951146208862</c:v>
                </c:pt>
                <c:pt idx="53">
                  <c:v>0.30398970984489504</c:v>
                </c:pt>
                <c:pt idx="54">
                  <c:v>7.8578652216132259</c:v>
                </c:pt>
                <c:pt idx="55">
                  <c:v>1.03966993080873</c:v>
                </c:pt>
                <c:pt idx="56">
                  <c:v>0.57960341247261837</c:v>
                </c:pt>
                <c:pt idx="57">
                  <c:v>0.51538729931733995</c:v>
                </c:pt>
                <c:pt idx="58">
                  <c:v>2.5046629363176174</c:v>
                </c:pt>
                <c:pt idx="59">
                  <c:v>0.37364527422456578</c:v>
                </c:pt>
                <c:pt idx="60">
                  <c:v>2.496921731303209</c:v>
                </c:pt>
                <c:pt idx="61">
                  <c:v>1.2406170265830481</c:v>
                </c:pt>
                <c:pt idx="62">
                  <c:v>0.89972352778277132</c:v>
                </c:pt>
                <c:pt idx="63">
                  <c:v>2.7670212240248135</c:v>
                </c:pt>
                <c:pt idx="64">
                  <c:v>2.5274656671334883</c:v>
                </c:pt>
                <c:pt idx="65">
                  <c:v>0.6439567994156804</c:v>
                </c:pt>
                <c:pt idx="66">
                  <c:v>0.57122103038850069</c:v>
                </c:pt>
                <c:pt idx="67">
                  <c:v>0.5133487538352528</c:v>
                </c:pt>
                <c:pt idx="68">
                  <c:v>0.4897377923702137</c:v>
                </c:pt>
                <c:pt idx="69">
                  <c:v>1.7187085919770577</c:v>
                </c:pt>
                <c:pt idx="70">
                  <c:v>8.6017651538891779E-2</c:v>
                </c:pt>
                <c:pt idx="71">
                  <c:v>2.6364539485132577</c:v>
                </c:pt>
                <c:pt idx="72">
                  <c:v>1.8931071368588137</c:v>
                </c:pt>
                <c:pt idx="73">
                  <c:v>3.1822131939056617</c:v>
                </c:pt>
                <c:pt idx="74">
                  <c:v>5.6419087146740751E-2</c:v>
                </c:pt>
                <c:pt idx="75">
                  <c:v>2.1900932474952568</c:v>
                </c:pt>
                <c:pt idx="76">
                  <c:v>0.57360292285327863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D-3A47-8199-73F1A5BE839E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West'!$D$66:$CC$66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1.7949182302780209</c:v>
                </c:pt>
                <c:pt idx="40">
                  <c:v>2.372134489028896</c:v>
                </c:pt>
                <c:pt idx="41">
                  <c:v>5.3030820081315815</c:v>
                </c:pt>
                <c:pt idx="42">
                  <c:v>7.6255140221142034E-2</c:v>
                </c:pt>
                <c:pt idx="43">
                  <c:v>0.49086908914626542</c:v>
                </c:pt>
                <c:pt idx="44">
                  <c:v>1.4835416002427706</c:v>
                </c:pt>
                <c:pt idx="45">
                  <c:v>15.901399994541922</c:v>
                </c:pt>
                <c:pt idx="46">
                  <c:v>6.161271780981564</c:v>
                </c:pt>
                <c:pt idx="47">
                  <c:v>7.6101921996456152</c:v>
                </c:pt>
                <c:pt idx="48">
                  <c:v>6.7042632885821298</c:v>
                </c:pt>
                <c:pt idx="49">
                  <c:v>1.1785671584005823</c:v>
                </c:pt>
                <c:pt idx="50">
                  <c:v>2.0557320578029223</c:v>
                </c:pt>
                <c:pt idx="51">
                  <c:v>5.3966730787007409</c:v>
                </c:pt>
                <c:pt idx="52">
                  <c:v>1.7629415005407223</c:v>
                </c:pt>
                <c:pt idx="53">
                  <c:v>2.8859442918331317</c:v>
                </c:pt>
                <c:pt idx="54">
                  <c:v>2.1620568370026896</c:v>
                </c:pt>
                <c:pt idx="55">
                  <c:v>0.95000175926250896</c:v>
                </c:pt>
                <c:pt idx="56">
                  <c:v>0.3843637704714476</c:v>
                </c:pt>
                <c:pt idx="57">
                  <c:v>3.8703127974113132</c:v>
                </c:pt>
                <c:pt idx="58">
                  <c:v>2.370624988518363</c:v>
                </c:pt>
                <c:pt idx="59">
                  <c:v>0.67274961226257368</c:v>
                </c:pt>
                <c:pt idx="60">
                  <c:v>2.0655693576863046</c:v>
                </c:pt>
                <c:pt idx="61">
                  <c:v>2.2208254766394129</c:v>
                </c:pt>
                <c:pt idx="62">
                  <c:v>3.184066244087596</c:v>
                </c:pt>
                <c:pt idx="63">
                  <c:v>2.1606715539180237</c:v>
                </c:pt>
                <c:pt idx="64">
                  <c:v>2.738207286181908</c:v>
                </c:pt>
                <c:pt idx="65">
                  <c:v>1.5524611190809323</c:v>
                </c:pt>
                <c:pt idx="66">
                  <c:v>0</c:v>
                </c:pt>
                <c:pt idx="67">
                  <c:v>38.87003447633915</c:v>
                </c:pt>
                <c:pt idx="68">
                  <c:v>2.5129447176388484</c:v>
                </c:pt>
                <c:pt idx="69">
                  <c:v>1.2712399275063255</c:v>
                </c:pt>
                <c:pt idx="70">
                  <c:v>0.30575586552646261</c:v>
                </c:pt>
                <c:pt idx="71">
                  <c:v>7.0707171047734487</c:v>
                </c:pt>
                <c:pt idx="72">
                  <c:v>0.40519647479554144</c:v>
                </c:pt>
                <c:pt idx="73">
                  <c:v>7.7736539225547654</c:v>
                </c:pt>
                <c:pt idx="74">
                  <c:v>0.50723071261722907</c:v>
                </c:pt>
                <c:pt idx="75">
                  <c:v>1.6050828687360266</c:v>
                </c:pt>
                <c:pt idx="76">
                  <c:v>1.8197752119711696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1D-3A47-8199-73F1A5BE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26159"/>
        <c:axId val="1"/>
      </c:scatterChart>
      <c:valAx>
        <c:axId val="443026159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658947282752443"/>
              <c:y val="0.95848711218789961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Error (%)</a:t>
                </a:r>
              </a:p>
            </c:rich>
          </c:tx>
          <c:layout>
            <c:manualLayout>
              <c:xMode val="edge"/>
              <c:yMode val="edge"/>
              <c:x val="1.2403100775193798E-2"/>
              <c:y val="0.520147161092042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026159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32350899974572"/>
          <c:y val="8.8552423871372951E-2"/>
          <c:w val="0.12301965893588925"/>
          <c:h val="8.70256579425561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Dief'!$B$34:$B$34</c:f>
          <c:strCache>
            <c:ptCount val="1"/>
            <c:pt idx="0">
              <c:v>Iron</c:v>
            </c:pt>
          </c:strCache>
        </c:strRef>
      </c:tx>
      <c:layout>
        <c:manualLayout>
          <c:xMode val="edge"/>
          <c:yMode val="edge"/>
          <c:x val="0.47437904501067801"/>
          <c:y val="2.551640340218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04996317038708E-2"/>
          <c:y val="0.26123952315718219"/>
          <c:w val="0.88975189010028344"/>
          <c:h val="0.6354803284242152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Dief'!$D$34:$BZ$34</c:f>
              <c:numCache>
                <c:formatCode>0</c:formatCode>
                <c:ptCount val="75"/>
                <c:pt idx="1">
                  <c:v>7.0000000000000007E-2</c:v>
                </c:pt>
                <c:pt idx="2">
                  <c:v>0.08</c:v>
                </c:pt>
                <c:pt idx="3" formatCode="0.00">
                  <c:v>0</c:v>
                </c:pt>
                <c:pt idx="4">
                  <c:v>0</c:v>
                </c:pt>
                <c:pt idx="5">
                  <c:v>0</c:v>
                </c:pt>
                <c:pt idx="6" formatCode="0.00">
                  <c:v>0</c:v>
                </c:pt>
                <c:pt idx="7" formatCode="0.00">
                  <c:v>0.06</c:v>
                </c:pt>
                <c:pt idx="8" formatCode="0.00">
                  <c:v>0.13</c:v>
                </c:pt>
                <c:pt idx="9" formatCode="0.00">
                  <c:v>0</c:v>
                </c:pt>
                <c:pt idx="10" formatCode="0.00">
                  <c:v>0.18</c:v>
                </c:pt>
                <c:pt idx="11" formatCode="0.00">
                  <c:v>0</c:v>
                </c:pt>
                <c:pt idx="12" formatCode="0.00">
                  <c:v>0.18</c:v>
                </c:pt>
                <c:pt idx="13" formatCode="0.00">
                  <c:v>0.15</c:v>
                </c:pt>
                <c:pt idx="14" formatCode="0.00">
                  <c:v>0.15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0.16</c:v>
                </c:pt>
                <c:pt idx="18" formatCode="0.00">
                  <c:v>0.15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0.12</c:v>
                </c:pt>
                <c:pt idx="24" formatCode="General">
                  <c:v>0</c:v>
                </c:pt>
                <c:pt idx="25" formatCode="General">
                  <c:v>0.06</c:v>
                </c:pt>
                <c:pt idx="26" formatCode="General">
                  <c:v>0.05</c:v>
                </c:pt>
                <c:pt idx="27" formatCode="General">
                  <c:v>0.15</c:v>
                </c:pt>
                <c:pt idx="28" formatCode="General">
                  <c:v>0.01</c:v>
                </c:pt>
                <c:pt idx="29" formatCode="General">
                  <c:v>0</c:v>
                </c:pt>
                <c:pt idx="30" formatCode="General">
                  <c:v>0.09</c:v>
                </c:pt>
                <c:pt idx="31" formatCode="General">
                  <c:v>0.06</c:v>
                </c:pt>
                <c:pt idx="32" formatCode="General">
                  <c:v>0.06</c:v>
                </c:pt>
                <c:pt idx="33" formatCode="General">
                  <c:v>0</c:v>
                </c:pt>
                <c:pt idx="34" formatCode="General">
                  <c:v>0.08</c:v>
                </c:pt>
                <c:pt idx="35" formatCode="General">
                  <c:v>0.05</c:v>
                </c:pt>
                <c:pt idx="36" formatCode="General">
                  <c:v>0.11</c:v>
                </c:pt>
                <c:pt idx="37" formatCode="0.00">
                  <c:v>0</c:v>
                </c:pt>
                <c:pt idx="38" formatCode="General">
                  <c:v>0.06</c:v>
                </c:pt>
                <c:pt idx="39" formatCode="General">
                  <c:v>7.0000000000000007E-2</c:v>
                </c:pt>
                <c:pt idx="40" formatCode="General">
                  <c:v>0</c:v>
                </c:pt>
                <c:pt idx="41" formatCode="General">
                  <c:v>0.02</c:v>
                </c:pt>
                <c:pt idx="42" formatCode="General">
                  <c:v>0.03</c:v>
                </c:pt>
                <c:pt idx="43" formatCode="0.00">
                  <c:v>0.08</c:v>
                </c:pt>
                <c:pt idx="44" formatCode="General">
                  <c:v>0.02</c:v>
                </c:pt>
                <c:pt idx="45" formatCode="0.00">
                  <c:v>0.04</c:v>
                </c:pt>
                <c:pt idx="46" formatCode="0.00">
                  <c:v>0.08</c:v>
                </c:pt>
                <c:pt idx="47" formatCode="0.00">
                  <c:v>0.06</c:v>
                </c:pt>
                <c:pt idx="48" formatCode="0.00">
                  <c:v>0.06</c:v>
                </c:pt>
                <c:pt idx="49" formatCode="0.00">
                  <c:v>0.05</c:v>
                </c:pt>
                <c:pt idx="50" formatCode="0.00">
                  <c:v>0.18</c:v>
                </c:pt>
                <c:pt idx="51" formatCode="0.00">
                  <c:v>0.02</c:v>
                </c:pt>
                <c:pt idx="52" formatCode="0.00">
                  <c:v>0.03</c:v>
                </c:pt>
                <c:pt idx="53" formatCode="0.00">
                  <c:v>0.04</c:v>
                </c:pt>
                <c:pt idx="54" formatCode="0.00">
                  <c:v>0.03</c:v>
                </c:pt>
                <c:pt idx="55" formatCode="0.00">
                  <c:v>0.03</c:v>
                </c:pt>
                <c:pt idx="56" formatCode="0.00">
                  <c:v>0.02</c:v>
                </c:pt>
                <c:pt idx="57" formatCode="0.00">
                  <c:v>0</c:v>
                </c:pt>
                <c:pt idx="58" formatCode="0.00">
                  <c:v>0.02</c:v>
                </c:pt>
                <c:pt idx="59" formatCode="0.00">
                  <c:v>0.02</c:v>
                </c:pt>
                <c:pt idx="60" formatCode="0.00">
                  <c:v>0.04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1.2999999999999999E-2</c:v>
                </c:pt>
                <c:pt idx="64" formatCode="0.00">
                  <c:v>0.01</c:v>
                </c:pt>
                <c:pt idx="65" formatCode="0.00">
                  <c:v>0</c:v>
                </c:pt>
                <c:pt idx="66" formatCode="0.00">
                  <c:v>0.01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0.01</c:v>
                </c:pt>
                <c:pt idx="70" formatCode="0.00">
                  <c:v>0</c:v>
                </c:pt>
                <c:pt idx="71" formatCode="0.00">
                  <c:v>0.03</c:v>
                </c:pt>
                <c:pt idx="72" formatCode="0.00">
                  <c:v>0</c:v>
                </c:pt>
                <c:pt idx="73" formatCode="0.0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4-7244-A533-DCFA9C43BC7A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Lake'!$D$34:$CC$34</c:f>
              <c:numCache>
                <c:formatCode>General</c:formatCode>
                <c:ptCount val="78"/>
                <c:pt idx="1">
                  <c:v>0</c:v>
                </c:pt>
                <c:pt idx="2">
                  <c:v>0.14000000000000001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</c:v>
                </c:pt>
                <c:pt idx="7">
                  <c:v>0.1</c:v>
                </c:pt>
                <c:pt idx="8">
                  <c:v>0.42</c:v>
                </c:pt>
                <c:pt idx="9">
                  <c:v>0</c:v>
                </c:pt>
                <c:pt idx="10">
                  <c:v>0.08</c:v>
                </c:pt>
                <c:pt idx="11">
                  <c:v>0.12</c:v>
                </c:pt>
                <c:pt idx="12">
                  <c:v>0.16</c:v>
                </c:pt>
                <c:pt idx="13">
                  <c:v>0</c:v>
                </c:pt>
                <c:pt idx="14">
                  <c:v>0.24</c:v>
                </c:pt>
                <c:pt idx="15">
                  <c:v>0</c:v>
                </c:pt>
                <c:pt idx="16">
                  <c:v>0</c:v>
                </c:pt>
                <c:pt idx="17">
                  <c:v>0.16</c:v>
                </c:pt>
                <c:pt idx="18">
                  <c:v>0.27</c:v>
                </c:pt>
                <c:pt idx="19">
                  <c:v>0</c:v>
                </c:pt>
                <c:pt idx="20">
                  <c:v>0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0.13</c:v>
                </c:pt>
                <c:pt idx="24">
                  <c:v>0</c:v>
                </c:pt>
                <c:pt idx="25">
                  <c:v>0.17</c:v>
                </c:pt>
                <c:pt idx="26">
                  <c:v>0.11</c:v>
                </c:pt>
                <c:pt idx="27">
                  <c:v>0.08</c:v>
                </c:pt>
                <c:pt idx="28">
                  <c:v>0.16</c:v>
                </c:pt>
                <c:pt idx="29">
                  <c:v>0.19</c:v>
                </c:pt>
                <c:pt idx="30">
                  <c:v>0.11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  <c:pt idx="34">
                  <c:v>0.13</c:v>
                </c:pt>
                <c:pt idx="35">
                  <c:v>0</c:v>
                </c:pt>
                <c:pt idx="36">
                  <c:v>0.02</c:v>
                </c:pt>
                <c:pt idx="37">
                  <c:v>0.02</c:v>
                </c:pt>
                <c:pt idx="38">
                  <c:v>0.06</c:v>
                </c:pt>
                <c:pt idx="39">
                  <c:v>0.08</c:v>
                </c:pt>
                <c:pt idx="40">
                  <c:v>0.08</c:v>
                </c:pt>
                <c:pt idx="41">
                  <c:v>0.1</c:v>
                </c:pt>
                <c:pt idx="42">
                  <c:v>0.37</c:v>
                </c:pt>
                <c:pt idx="43">
                  <c:v>0.18</c:v>
                </c:pt>
                <c:pt idx="44">
                  <c:v>0.04</c:v>
                </c:pt>
                <c:pt idx="45">
                  <c:v>0.05</c:v>
                </c:pt>
                <c:pt idx="46">
                  <c:v>0.06</c:v>
                </c:pt>
                <c:pt idx="47">
                  <c:v>0.16</c:v>
                </c:pt>
                <c:pt idx="48">
                  <c:v>0.08</c:v>
                </c:pt>
                <c:pt idx="49">
                  <c:v>0.22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0.15</c:v>
                </c:pt>
                <c:pt idx="53">
                  <c:v>0.25</c:v>
                </c:pt>
                <c:pt idx="54">
                  <c:v>0.17</c:v>
                </c:pt>
                <c:pt idx="55">
                  <c:v>0.2</c:v>
                </c:pt>
                <c:pt idx="56">
                  <c:v>0.16</c:v>
                </c:pt>
                <c:pt idx="57">
                  <c:v>0.12</c:v>
                </c:pt>
                <c:pt idx="58">
                  <c:v>0.1</c:v>
                </c:pt>
                <c:pt idx="59">
                  <c:v>0.48</c:v>
                </c:pt>
                <c:pt idx="60">
                  <c:v>0.12</c:v>
                </c:pt>
                <c:pt idx="61">
                  <c:v>0</c:v>
                </c:pt>
                <c:pt idx="62">
                  <c:v>0.02</c:v>
                </c:pt>
                <c:pt idx="63">
                  <c:v>0.03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1.2E-2</c:v>
                </c:pt>
                <c:pt idx="71">
                  <c:v>0</c:v>
                </c:pt>
                <c:pt idx="72">
                  <c:v>0</c:v>
                </c:pt>
                <c:pt idx="73">
                  <c:v>1.0999999999999999E-2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4-7244-A533-DCFA9C43BC7A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West'!$D$34:$CC$34</c:f>
              <c:numCache>
                <c:formatCode>General</c:formatCode>
                <c:ptCount val="78"/>
                <c:pt idx="1">
                  <c:v>0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0.32</c:v>
                </c:pt>
                <c:pt idx="7">
                  <c:v>0.14000000000000001</c:v>
                </c:pt>
                <c:pt idx="8">
                  <c:v>0.28000000000000003</c:v>
                </c:pt>
                <c:pt idx="9">
                  <c:v>0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0.56999999999999995</c:v>
                </c:pt>
                <c:pt idx="13">
                  <c:v>0</c:v>
                </c:pt>
                <c:pt idx="14">
                  <c:v>0.22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0.51</c:v>
                </c:pt>
                <c:pt idx="19">
                  <c:v>0</c:v>
                </c:pt>
                <c:pt idx="20">
                  <c:v>0</c:v>
                </c:pt>
                <c:pt idx="21">
                  <c:v>7.0000000000000007E-2</c:v>
                </c:pt>
                <c:pt idx="22">
                  <c:v>0.56000000000000005</c:v>
                </c:pt>
                <c:pt idx="23">
                  <c:v>0.34</c:v>
                </c:pt>
                <c:pt idx="24">
                  <c:v>0</c:v>
                </c:pt>
                <c:pt idx="25">
                  <c:v>0.38</c:v>
                </c:pt>
                <c:pt idx="26">
                  <c:v>0.14000000000000001</c:v>
                </c:pt>
                <c:pt idx="27">
                  <c:v>0.05</c:v>
                </c:pt>
                <c:pt idx="28">
                  <c:v>0.31</c:v>
                </c:pt>
                <c:pt idx="29">
                  <c:v>0.2</c:v>
                </c:pt>
                <c:pt idx="30">
                  <c:v>0.1</c:v>
                </c:pt>
                <c:pt idx="31">
                  <c:v>0.11</c:v>
                </c:pt>
                <c:pt idx="32">
                  <c:v>0.5</c:v>
                </c:pt>
                <c:pt idx="33">
                  <c:v>0</c:v>
                </c:pt>
                <c:pt idx="34">
                  <c:v>0.51</c:v>
                </c:pt>
                <c:pt idx="35">
                  <c:v>0.14000000000000001</c:v>
                </c:pt>
                <c:pt idx="36">
                  <c:v>0.09</c:v>
                </c:pt>
                <c:pt idx="37">
                  <c:v>0.11</c:v>
                </c:pt>
                <c:pt idx="38">
                  <c:v>0.06</c:v>
                </c:pt>
                <c:pt idx="39">
                  <c:v>0.05</c:v>
                </c:pt>
                <c:pt idx="40">
                  <c:v>0.35</c:v>
                </c:pt>
                <c:pt idx="41">
                  <c:v>0.16</c:v>
                </c:pt>
                <c:pt idx="42">
                  <c:v>0.05</c:v>
                </c:pt>
                <c:pt idx="43">
                  <c:v>0.04</c:v>
                </c:pt>
                <c:pt idx="44">
                  <c:v>0.307</c:v>
                </c:pt>
                <c:pt idx="45">
                  <c:v>0.41</c:v>
                </c:pt>
                <c:pt idx="46">
                  <c:v>0.56000000000000005</c:v>
                </c:pt>
                <c:pt idx="47">
                  <c:v>0.48</c:v>
                </c:pt>
                <c:pt idx="48">
                  <c:v>0.3</c:v>
                </c:pt>
                <c:pt idx="49">
                  <c:v>0.37</c:v>
                </c:pt>
                <c:pt idx="50">
                  <c:v>0.57999999999999996</c:v>
                </c:pt>
                <c:pt idx="51">
                  <c:v>0.36</c:v>
                </c:pt>
                <c:pt idx="52">
                  <c:v>0.24</c:v>
                </c:pt>
                <c:pt idx="53">
                  <c:v>0.28000000000000003</c:v>
                </c:pt>
                <c:pt idx="54">
                  <c:v>0.4</c:v>
                </c:pt>
                <c:pt idx="55">
                  <c:v>0.16</c:v>
                </c:pt>
                <c:pt idx="56">
                  <c:v>0.56999999999999995</c:v>
                </c:pt>
                <c:pt idx="57">
                  <c:v>0.33</c:v>
                </c:pt>
                <c:pt idx="58">
                  <c:v>0.37</c:v>
                </c:pt>
                <c:pt idx="59">
                  <c:v>0.61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2.3E-2</c:v>
                </c:pt>
                <c:pt idx="64">
                  <c:v>0.03</c:v>
                </c:pt>
                <c:pt idx="65">
                  <c:v>0</c:v>
                </c:pt>
                <c:pt idx="66">
                  <c:v>0.01</c:v>
                </c:pt>
                <c:pt idx="67">
                  <c:v>3.4000000000000002E-2</c:v>
                </c:pt>
                <c:pt idx="68">
                  <c:v>0.1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0</c:v>
                </c:pt>
                <c:pt idx="73">
                  <c:v>1.6E-2</c:v>
                </c:pt>
                <c:pt idx="74">
                  <c:v>0</c:v>
                </c:pt>
                <c:pt idx="75">
                  <c:v>0</c:v>
                </c:pt>
                <c:pt idx="76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4-7244-A533-DCFA9C43B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02015"/>
        <c:axId val="1"/>
      </c:scatterChart>
      <c:valAx>
        <c:axId val="390002015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341631209142336"/>
              <c:y val="0.95868823808931536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Iron (mg/L)</a:t>
                </a:r>
              </a:p>
            </c:rich>
          </c:tx>
          <c:layout>
            <c:manualLayout>
              <c:xMode val="edge"/>
              <c:yMode val="edge"/>
              <c:x val="1.2422360248447204E-2"/>
              <c:y val="0.524909125119991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002015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03764002147141"/>
          <c:y val="8.8552423871372951E-2"/>
          <c:w val="0.12314179548488488"/>
          <c:h val="8.70256579425561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Dief'!$B$35:$B$35</c:f>
          <c:strCache>
            <c:ptCount val="1"/>
            <c:pt idx="0">
              <c:v>Manganese</c:v>
            </c:pt>
          </c:strCache>
        </c:strRef>
      </c:tx>
      <c:layout>
        <c:manualLayout>
          <c:xMode val="edge"/>
          <c:yMode val="edge"/>
          <c:x val="0.43188854489164086"/>
          <c:y val="2.5547445255474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8142414860681E-2"/>
          <c:y val="0.26155748835430015"/>
          <c:w val="0.8900928792569659"/>
          <c:h val="0.63503725079509155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Dief'!$D$35:$BZ$35</c:f>
              <c:numCache>
                <c:formatCode>0</c:formatCode>
                <c:ptCount val="75"/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>
                  <c:v>0</c:v>
                </c:pt>
                <c:pt idx="5">
                  <c:v>0</c:v>
                </c:pt>
                <c:pt idx="6" formatCode="0.00">
                  <c:v>0</c:v>
                </c:pt>
                <c:pt idx="7" formatCode="0.00">
                  <c:v>0.15</c:v>
                </c:pt>
                <c:pt idx="8" formatCode="0.00">
                  <c:v>0.1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7.0000000000000007E-2</c:v>
                </c:pt>
                <c:pt idx="18" formatCode="0.00">
                  <c:v>0.05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0.01</c:v>
                </c:pt>
                <c:pt idx="26" formatCode="General">
                  <c:v>0.01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0.01</c:v>
                </c:pt>
                <c:pt idx="31" formatCode="General">
                  <c:v>0.01</c:v>
                </c:pt>
                <c:pt idx="32" formatCode="General">
                  <c:v>0.02</c:v>
                </c:pt>
                <c:pt idx="33" formatCode="General">
                  <c:v>0</c:v>
                </c:pt>
                <c:pt idx="34" formatCode="General">
                  <c:v>0.01</c:v>
                </c:pt>
                <c:pt idx="35" formatCode="General">
                  <c:v>0.01</c:v>
                </c:pt>
                <c:pt idx="36" formatCode="General">
                  <c:v>0</c:v>
                </c:pt>
                <c:pt idx="37" formatCode="General">
                  <c:v>0.02</c:v>
                </c:pt>
                <c:pt idx="38" formatCode="General">
                  <c:v>0</c:v>
                </c:pt>
                <c:pt idx="39" formatCode="General">
                  <c:v>0.02</c:v>
                </c:pt>
                <c:pt idx="40" formatCode="General">
                  <c:v>0.01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0.01</c:v>
                </c:pt>
                <c:pt idx="45" formatCode="0.00">
                  <c:v>0.01</c:v>
                </c:pt>
                <c:pt idx="46" formatCode="0.00">
                  <c:v>0.02</c:v>
                </c:pt>
                <c:pt idx="47" formatCode="0.00">
                  <c:v>0.01</c:v>
                </c:pt>
                <c:pt idx="48" formatCode="0.00">
                  <c:v>0</c:v>
                </c:pt>
                <c:pt idx="49" formatCode="0.00">
                  <c:v>0.01</c:v>
                </c:pt>
                <c:pt idx="50" formatCode="0.00">
                  <c:v>0.14000000000000001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0.01</c:v>
                </c:pt>
                <c:pt idx="56" formatCode="0.00">
                  <c:v>0.01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0.02</c:v>
                </c:pt>
                <c:pt idx="60" formatCode="0.00">
                  <c:v>0.01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6.0000000000000001E-3</c:v>
                </c:pt>
                <c:pt idx="65" formatCode="0.00">
                  <c:v>0</c:v>
                </c:pt>
                <c:pt idx="66" formatCode="0.00">
                  <c:v>6.0000000000000001E-3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1-A343-BF7F-F759828A26AF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Lake'!$D$35:$CC$35</c:f>
              <c:numCache>
                <c:formatCode>General</c:formatCode>
                <c:ptCount val="78"/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0.63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0.34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0.42</c:v>
                </c:pt>
                <c:pt idx="27">
                  <c:v>0</c:v>
                </c:pt>
                <c:pt idx="28">
                  <c:v>0.03</c:v>
                </c:pt>
                <c:pt idx="29">
                  <c:v>0.02</c:v>
                </c:pt>
                <c:pt idx="30">
                  <c:v>0.01</c:v>
                </c:pt>
                <c:pt idx="31">
                  <c:v>0.03</c:v>
                </c:pt>
                <c:pt idx="32">
                  <c:v>0.03</c:v>
                </c:pt>
                <c:pt idx="33">
                  <c:v>0</c:v>
                </c:pt>
                <c:pt idx="34">
                  <c:v>0.02</c:v>
                </c:pt>
                <c:pt idx="35">
                  <c:v>0.03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0.122</c:v>
                </c:pt>
                <c:pt idx="40">
                  <c:v>0.02</c:v>
                </c:pt>
                <c:pt idx="41">
                  <c:v>0.01</c:v>
                </c:pt>
                <c:pt idx="42">
                  <c:v>0.03</c:v>
                </c:pt>
                <c:pt idx="43">
                  <c:v>0.01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0.04</c:v>
                </c:pt>
                <c:pt idx="51">
                  <c:v>0.1</c:v>
                </c:pt>
                <c:pt idx="52">
                  <c:v>0.01</c:v>
                </c:pt>
                <c:pt idx="53">
                  <c:v>0.1</c:v>
                </c:pt>
                <c:pt idx="54">
                  <c:v>0.08</c:v>
                </c:pt>
                <c:pt idx="55">
                  <c:v>0.1</c:v>
                </c:pt>
                <c:pt idx="56">
                  <c:v>0.05</c:v>
                </c:pt>
                <c:pt idx="57">
                  <c:v>0.04</c:v>
                </c:pt>
                <c:pt idx="58">
                  <c:v>0.06</c:v>
                </c:pt>
                <c:pt idx="59">
                  <c:v>0.05</c:v>
                </c:pt>
                <c:pt idx="60">
                  <c:v>0.04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6.0000000000000001E-3</c:v>
                </c:pt>
                <c:pt idx="65">
                  <c:v>1.2E-2</c:v>
                </c:pt>
                <c:pt idx="66">
                  <c:v>1.0999999999999999E-2</c:v>
                </c:pt>
                <c:pt idx="67">
                  <c:v>0.10299999999999999</c:v>
                </c:pt>
                <c:pt idx="68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1.0999999999999999E-2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1-A343-BF7F-F759828A26AF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West'!$D$35:$CC$35</c:f>
              <c:numCache>
                <c:formatCode>General</c:formatCode>
                <c:ptCount val="78"/>
                <c:pt idx="1">
                  <c:v>0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0.05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0.03</c:v>
                </c:pt>
                <c:pt idx="33">
                  <c:v>0</c:v>
                </c:pt>
                <c:pt idx="34">
                  <c:v>0.02</c:v>
                </c:pt>
                <c:pt idx="35">
                  <c:v>0.03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0.03</c:v>
                </c:pt>
                <c:pt idx="40">
                  <c:v>0.02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0.05</c:v>
                </c:pt>
                <c:pt idx="45">
                  <c:v>0.03</c:v>
                </c:pt>
                <c:pt idx="46">
                  <c:v>7.0000000000000007E-2</c:v>
                </c:pt>
                <c:pt idx="47">
                  <c:v>0.01</c:v>
                </c:pt>
                <c:pt idx="48">
                  <c:v>0.03</c:v>
                </c:pt>
                <c:pt idx="49">
                  <c:v>0.01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0.06</c:v>
                </c:pt>
                <c:pt idx="54">
                  <c:v>0.03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</c:v>
                </c:pt>
                <c:pt idx="63">
                  <c:v>0</c:v>
                </c:pt>
                <c:pt idx="64">
                  <c:v>2.1000000000000001E-2</c:v>
                </c:pt>
                <c:pt idx="65">
                  <c:v>6.0000000000000001E-3</c:v>
                </c:pt>
                <c:pt idx="66">
                  <c:v>0</c:v>
                </c:pt>
                <c:pt idx="67">
                  <c:v>2.5000000000000001E-2</c:v>
                </c:pt>
                <c:pt idx="68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0.03</c:v>
                </c:pt>
                <c:pt idx="74">
                  <c:v>0</c:v>
                </c:pt>
                <c:pt idx="75">
                  <c:v>1.0999999999999999E-2</c:v>
                </c:pt>
                <c:pt idx="76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1-A343-BF7F-F759828A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26255"/>
        <c:axId val="1"/>
      </c:scatterChart>
      <c:valAx>
        <c:axId val="388826255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356037151702788"/>
              <c:y val="0.95863861907772474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Manganese (mg/L)</a:t>
                </a:r>
              </a:p>
            </c:rich>
          </c:tx>
          <c:layout>
            <c:manualLayout>
              <c:xMode val="edge"/>
              <c:yMode val="edge"/>
              <c:x val="1.238390092879257E-2"/>
              <c:y val="0.4927013685333129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826255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90341918291833"/>
          <c:y val="8.9668437784727009E-2"/>
          <c:w val="0.12277611123599703"/>
          <c:h val="8.662882972422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Dief'!$B$36:$B$36</c:f>
          <c:strCache>
            <c:ptCount val="1"/>
            <c:pt idx="0">
              <c:v>Ammonia-N</c:v>
            </c:pt>
          </c:strCache>
        </c:strRef>
      </c:tx>
      <c:layout>
        <c:manualLayout>
          <c:xMode val="edge"/>
          <c:yMode val="edge"/>
          <c:x val="0.43001555209953346"/>
          <c:y val="2.56410256410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17262830482121E-2"/>
          <c:y val="0.26129457285773056"/>
          <c:w val="0.88958009331259724"/>
          <c:h val="0.63492139199074704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Dief'!$D$36:$BZ$36</c:f>
              <c:numCache>
                <c:formatCode>0</c:formatCode>
                <c:ptCount val="75"/>
                <c:pt idx="1">
                  <c:v>0</c:v>
                </c:pt>
                <c:pt idx="2">
                  <c:v>0</c:v>
                </c:pt>
                <c:pt idx="3" formatCode="0.00">
                  <c:v>0</c:v>
                </c:pt>
                <c:pt idx="4" formatCode="0.00">
                  <c:v>0.28999999999999998</c:v>
                </c:pt>
                <c:pt idx="5" formatCode="0.00">
                  <c:v>0.12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0.06</c:v>
                </c:pt>
                <c:pt idx="24" formatCode="0.00">
                  <c:v>0</c:v>
                </c:pt>
                <c:pt idx="25" formatCode="0.00">
                  <c:v>0.09</c:v>
                </c:pt>
                <c:pt idx="26" formatCode="0.00">
                  <c:v>0.04</c:v>
                </c:pt>
                <c:pt idx="27" formatCode="0.00">
                  <c:v>0</c:v>
                </c:pt>
                <c:pt idx="28" formatCode="0.00">
                  <c:v>7.0000000000000007E-2</c:v>
                </c:pt>
                <c:pt idx="29" formatCode="0.00">
                  <c:v>0.04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0.08</c:v>
                </c:pt>
                <c:pt idx="37" formatCode="0.00">
                  <c:v>0.02</c:v>
                </c:pt>
                <c:pt idx="38" formatCode="0.00">
                  <c:v>0.09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0.05</c:v>
                </c:pt>
                <c:pt idx="43" formatCode="0.00">
                  <c:v>0</c:v>
                </c:pt>
                <c:pt idx="44" formatCode="0.00">
                  <c:v>0.05</c:v>
                </c:pt>
                <c:pt idx="45" formatCode="0.00">
                  <c:v>0.09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7.0000000000000007E-2</c:v>
                </c:pt>
                <c:pt idx="49" formatCode="0.00">
                  <c:v>0.14000000000000001</c:v>
                </c:pt>
                <c:pt idx="50" formatCode="0.00">
                  <c:v>0.06</c:v>
                </c:pt>
                <c:pt idx="51" formatCode="0.00">
                  <c:v>0.09</c:v>
                </c:pt>
                <c:pt idx="52" formatCode="0.00">
                  <c:v>0.09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7.0000000000000007E-2</c:v>
                </c:pt>
                <c:pt idx="58" formatCode="0.00">
                  <c:v>0.06</c:v>
                </c:pt>
                <c:pt idx="59" formatCode="0.00">
                  <c:v>0.06</c:v>
                </c:pt>
                <c:pt idx="60" formatCode="0.00">
                  <c:v>0.08</c:v>
                </c:pt>
                <c:pt idx="61" formatCode="0.00">
                  <c:v>0</c:v>
                </c:pt>
                <c:pt idx="62" formatCode="0.00">
                  <c:v>0.02</c:v>
                </c:pt>
                <c:pt idx="63" formatCode="0.00">
                  <c:v>0.02</c:v>
                </c:pt>
                <c:pt idx="64" formatCode="0.00">
                  <c:v>1.37E-2</c:v>
                </c:pt>
                <c:pt idx="65" formatCode="0.00">
                  <c:v>0.02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0.06</c:v>
                </c:pt>
                <c:pt idx="69" formatCode="0.00">
                  <c:v>0.03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0-194A-A9B6-93B13DF350C2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Lake'!$D$36:$CC$36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0.08</c:v>
                </c:pt>
                <c:pt idx="24">
                  <c:v>0</c:v>
                </c:pt>
                <c:pt idx="25">
                  <c:v>0.12</c:v>
                </c:pt>
                <c:pt idx="26">
                  <c:v>0.18</c:v>
                </c:pt>
                <c:pt idx="27">
                  <c:v>0</c:v>
                </c:pt>
                <c:pt idx="28">
                  <c:v>0.04</c:v>
                </c:pt>
                <c:pt idx="29">
                  <c:v>0.11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0.09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0</c:v>
                </c:pt>
                <c:pt idx="47">
                  <c:v>0.06</c:v>
                </c:pt>
                <c:pt idx="48">
                  <c:v>0.06</c:v>
                </c:pt>
                <c:pt idx="49">
                  <c:v>0.14000000000000001</c:v>
                </c:pt>
                <c:pt idx="50">
                  <c:v>0.08</c:v>
                </c:pt>
                <c:pt idx="51">
                  <c:v>0.05</c:v>
                </c:pt>
                <c:pt idx="52">
                  <c:v>7.0000000000000007E-2</c:v>
                </c:pt>
                <c:pt idx="53">
                  <c:v>0.05</c:v>
                </c:pt>
                <c:pt idx="54">
                  <c:v>0.04</c:v>
                </c:pt>
                <c:pt idx="55">
                  <c:v>0.14000000000000001</c:v>
                </c:pt>
                <c:pt idx="56">
                  <c:v>0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0.15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1.09E-2</c:v>
                </c:pt>
                <c:pt idx="65">
                  <c:v>0</c:v>
                </c:pt>
                <c:pt idx="66">
                  <c:v>7.0000000000000007E-2</c:v>
                </c:pt>
                <c:pt idx="67">
                  <c:v>0.24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0.04</c:v>
                </c:pt>
                <c:pt idx="72">
                  <c:v>0.18</c:v>
                </c:pt>
                <c:pt idx="73">
                  <c:v>0.09</c:v>
                </c:pt>
                <c:pt idx="74">
                  <c:v>0.06</c:v>
                </c:pt>
                <c:pt idx="75">
                  <c:v>0</c:v>
                </c:pt>
                <c:pt idx="76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0-194A-A9B6-93B13DF350C2}"/>
            </c:ext>
          </c:extLst>
        </c:ser>
        <c:ser>
          <c:idx val="2"/>
          <c:order val="2"/>
          <c:tx>
            <c:v>BPL West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West'!$D$36:$CC$36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</c:v>
                </c:pt>
                <c:pt idx="5">
                  <c:v>7.0000000000000007E-2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61">
                  <c:v>0.15</c:v>
                </c:pt>
                <c:pt idx="62">
                  <c:v>0</c:v>
                </c:pt>
                <c:pt idx="63">
                  <c:v>0</c:v>
                </c:pt>
                <c:pt idx="64">
                  <c:v>2.9899999999999999E-2</c:v>
                </c:pt>
                <c:pt idx="65">
                  <c:v>8.3999999999999995E-3</c:v>
                </c:pt>
                <c:pt idx="66">
                  <c:v>7.3000000000000001E-3</c:v>
                </c:pt>
                <c:pt idx="67">
                  <c:v>0.02</c:v>
                </c:pt>
                <c:pt idx="68">
                  <c:v>0</c:v>
                </c:pt>
                <c:pt idx="69">
                  <c:v>0.03</c:v>
                </c:pt>
                <c:pt idx="70">
                  <c:v>0.09</c:v>
                </c:pt>
                <c:pt idx="71">
                  <c:v>0.02</c:v>
                </c:pt>
                <c:pt idx="72">
                  <c:v>0.04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0-194A-A9B6-93B13DF3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46031"/>
        <c:axId val="1"/>
      </c:scatterChart>
      <c:valAx>
        <c:axId val="436646031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334370139968894"/>
              <c:y val="0.95848711218789961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Ammonia-N (mg/L)</a:t>
                </a:r>
              </a:p>
            </c:rich>
          </c:tx>
          <c:layout>
            <c:manualLayout>
              <c:xMode val="edge"/>
              <c:yMode val="edge"/>
              <c:x val="1.2441679626749611E-2"/>
              <c:y val="0.49084313178801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646031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46497354924099"/>
          <c:y val="8.8552423871372951E-2"/>
          <c:w val="0.12338693247567256"/>
          <c:h val="8.70256579425561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Dief'!$B$37:$B$37</c:f>
          <c:strCache>
            <c:ptCount val="1"/>
            <c:pt idx="0">
              <c:v>Organic-N</c:v>
            </c:pt>
          </c:strCache>
        </c:strRef>
      </c:tx>
      <c:layout>
        <c:manualLayout>
          <c:xMode val="edge"/>
          <c:yMode val="edge"/>
          <c:x val="0.43978276608197869"/>
          <c:y val="2.54854368932038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61127092079977E-2"/>
          <c:y val="0.26213592233009708"/>
          <c:w val="0.88966656473582328"/>
          <c:h val="0.63470873786407767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Dief'!$D$37:$BZ$37</c:f>
              <c:numCache>
                <c:formatCode>0</c:formatCode>
                <c:ptCount val="75"/>
                <c:pt idx="1">
                  <c:v>0.56000000000000005</c:v>
                </c:pt>
                <c:pt idx="2">
                  <c:v>0.77</c:v>
                </c:pt>
                <c:pt idx="3" formatCode="0.00">
                  <c:v>0</c:v>
                </c:pt>
                <c:pt idx="4" formatCode="0.00">
                  <c:v>0.65</c:v>
                </c:pt>
                <c:pt idx="5" formatCode="0.00">
                  <c:v>0.52</c:v>
                </c:pt>
                <c:pt idx="6" formatCode="0.00">
                  <c:v>0</c:v>
                </c:pt>
                <c:pt idx="7" formatCode="0.00">
                  <c:v>0.68</c:v>
                </c:pt>
                <c:pt idx="8" formatCode="0.00">
                  <c:v>0.47</c:v>
                </c:pt>
                <c:pt idx="9" formatCode="0.00">
                  <c:v>0</c:v>
                </c:pt>
                <c:pt idx="10" formatCode="0.00">
                  <c:v>0.82</c:v>
                </c:pt>
                <c:pt idx="11" formatCode="0.00">
                  <c:v>0</c:v>
                </c:pt>
                <c:pt idx="12" formatCode="0.00">
                  <c:v>0.56000000000000005</c:v>
                </c:pt>
                <c:pt idx="13" formatCode="0.00">
                  <c:v>0.61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0.51</c:v>
                </c:pt>
                <c:pt idx="17" formatCode="0.00">
                  <c:v>0</c:v>
                </c:pt>
                <c:pt idx="18" formatCode="0.00">
                  <c:v>0.38</c:v>
                </c:pt>
                <c:pt idx="19" formatCode="0.00">
                  <c:v>0</c:v>
                </c:pt>
                <c:pt idx="20" formatCode="0.00">
                  <c:v>0.33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0.15</c:v>
                </c:pt>
                <c:pt idx="24" formatCode="0.00">
                  <c:v>0</c:v>
                </c:pt>
                <c:pt idx="25" formatCode="0.00">
                  <c:v>0.21</c:v>
                </c:pt>
                <c:pt idx="26" formatCode="0.00">
                  <c:v>0.22</c:v>
                </c:pt>
                <c:pt idx="27" formatCode="0.00">
                  <c:v>0</c:v>
                </c:pt>
                <c:pt idx="28" formatCode="0.00">
                  <c:v>0.45</c:v>
                </c:pt>
                <c:pt idx="29" formatCode="0.00">
                  <c:v>0.26</c:v>
                </c:pt>
                <c:pt idx="30" formatCode="0.00">
                  <c:v>0.23</c:v>
                </c:pt>
                <c:pt idx="31" formatCode="0.00">
                  <c:v>0.27</c:v>
                </c:pt>
                <c:pt idx="32" formatCode="0.00">
                  <c:v>0.36</c:v>
                </c:pt>
                <c:pt idx="33" formatCode="0.00">
                  <c:v>0.33</c:v>
                </c:pt>
                <c:pt idx="34" formatCode="0.00">
                  <c:v>0.43</c:v>
                </c:pt>
                <c:pt idx="35" formatCode="0.00">
                  <c:v>0.32</c:v>
                </c:pt>
                <c:pt idx="36" formatCode="0.00">
                  <c:v>0.34</c:v>
                </c:pt>
                <c:pt idx="37" formatCode="0.00">
                  <c:v>0.28000000000000003</c:v>
                </c:pt>
                <c:pt idx="38" formatCode="0.00">
                  <c:v>0.21</c:v>
                </c:pt>
                <c:pt idx="39" formatCode="0.00">
                  <c:v>0.2</c:v>
                </c:pt>
                <c:pt idx="40" formatCode="0.00">
                  <c:v>0.16</c:v>
                </c:pt>
                <c:pt idx="41" formatCode="0.00">
                  <c:v>0.35</c:v>
                </c:pt>
                <c:pt idx="42" formatCode="0.00">
                  <c:v>0.3</c:v>
                </c:pt>
                <c:pt idx="43" formatCode="0.00">
                  <c:v>0.22</c:v>
                </c:pt>
                <c:pt idx="44" formatCode="0.00">
                  <c:v>0.28000000000000003</c:v>
                </c:pt>
                <c:pt idx="45" formatCode="0.00">
                  <c:v>0.44</c:v>
                </c:pt>
                <c:pt idx="46" formatCode="0.00">
                  <c:v>0.36</c:v>
                </c:pt>
                <c:pt idx="47" formatCode="0.00">
                  <c:v>0.35</c:v>
                </c:pt>
                <c:pt idx="48" formatCode="0.00">
                  <c:v>0.77</c:v>
                </c:pt>
                <c:pt idx="49" formatCode="0.00">
                  <c:v>0.47</c:v>
                </c:pt>
                <c:pt idx="50" formatCode="0.00">
                  <c:v>0.37</c:v>
                </c:pt>
                <c:pt idx="51" formatCode="0.00">
                  <c:v>0.6</c:v>
                </c:pt>
                <c:pt idx="52" formatCode="0.00">
                  <c:v>0.49</c:v>
                </c:pt>
                <c:pt idx="53" formatCode="0.00">
                  <c:v>0.34</c:v>
                </c:pt>
                <c:pt idx="54" formatCode="0.00">
                  <c:v>0.26</c:v>
                </c:pt>
                <c:pt idx="55" formatCode="0.00">
                  <c:v>0.33</c:v>
                </c:pt>
                <c:pt idx="56" formatCode="0.00">
                  <c:v>0.31</c:v>
                </c:pt>
                <c:pt idx="57" formatCode="0.00">
                  <c:v>0.31</c:v>
                </c:pt>
                <c:pt idx="58" formatCode="0.00">
                  <c:v>0.28999999999999998</c:v>
                </c:pt>
                <c:pt idx="59" formatCode="0.00">
                  <c:v>0.33</c:v>
                </c:pt>
                <c:pt idx="60" formatCode="0.00">
                  <c:v>0.37</c:v>
                </c:pt>
                <c:pt idx="61" formatCode="0.00">
                  <c:v>0.28999999999999998</c:v>
                </c:pt>
                <c:pt idx="62" formatCode="0.00">
                  <c:v>0</c:v>
                </c:pt>
                <c:pt idx="63" formatCode="0.00">
                  <c:v>0.21</c:v>
                </c:pt>
                <c:pt idx="64" formatCode="0.00">
                  <c:v>0.4582</c:v>
                </c:pt>
                <c:pt idx="65" formatCode="0.00">
                  <c:v>0.26</c:v>
                </c:pt>
                <c:pt idx="66" formatCode="0.00">
                  <c:v>0.22</c:v>
                </c:pt>
                <c:pt idx="67" formatCode="0.00">
                  <c:v>0.25</c:v>
                </c:pt>
                <c:pt idx="68" formatCode="0.00">
                  <c:v>0.21</c:v>
                </c:pt>
                <c:pt idx="69" formatCode="0.00">
                  <c:v>0.41</c:v>
                </c:pt>
                <c:pt idx="70" formatCode="0.00">
                  <c:v>0.34899999999999998</c:v>
                </c:pt>
                <c:pt idx="71" formatCode="0.00">
                  <c:v>0.32</c:v>
                </c:pt>
                <c:pt idx="72" formatCode="0.00">
                  <c:v>0.28999999999999998</c:v>
                </c:pt>
                <c:pt idx="73" formatCode="0.0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F-BA40-AF91-4BAF73238029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Lake'!$D$37:$CC$37</c:f>
              <c:numCache>
                <c:formatCode>General</c:formatCode>
                <c:ptCount val="78"/>
                <c:pt idx="1">
                  <c:v>0</c:v>
                </c:pt>
                <c:pt idx="2">
                  <c:v>0.98</c:v>
                </c:pt>
                <c:pt idx="3">
                  <c:v>0</c:v>
                </c:pt>
                <c:pt idx="4">
                  <c:v>1.05</c:v>
                </c:pt>
                <c:pt idx="5">
                  <c:v>0.84</c:v>
                </c:pt>
                <c:pt idx="6">
                  <c:v>0</c:v>
                </c:pt>
                <c:pt idx="7">
                  <c:v>1.1399999999999999</c:v>
                </c:pt>
                <c:pt idx="8">
                  <c:v>1.29</c:v>
                </c:pt>
                <c:pt idx="9">
                  <c:v>0</c:v>
                </c:pt>
                <c:pt idx="10">
                  <c:v>0.57999999999999996</c:v>
                </c:pt>
                <c:pt idx="11">
                  <c:v>0</c:v>
                </c:pt>
                <c:pt idx="12">
                  <c:v>1.03</c:v>
                </c:pt>
                <c:pt idx="13">
                  <c:v>0.91</c:v>
                </c:pt>
                <c:pt idx="14">
                  <c:v>0</c:v>
                </c:pt>
                <c:pt idx="15">
                  <c:v>0</c:v>
                </c:pt>
                <c:pt idx="16">
                  <c:v>0.72</c:v>
                </c:pt>
                <c:pt idx="17">
                  <c:v>0</c:v>
                </c:pt>
                <c:pt idx="18">
                  <c:v>0.6</c:v>
                </c:pt>
                <c:pt idx="19">
                  <c:v>0</c:v>
                </c:pt>
                <c:pt idx="20">
                  <c:v>0.63</c:v>
                </c:pt>
                <c:pt idx="21">
                  <c:v>0.72</c:v>
                </c:pt>
                <c:pt idx="22">
                  <c:v>0.47</c:v>
                </c:pt>
                <c:pt idx="23">
                  <c:v>0.6</c:v>
                </c:pt>
                <c:pt idx="24">
                  <c:v>0.74</c:v>
                </c:pt>
                <c:pt idx="25">
                  <c:v>0.42</c:v>
                </c:pt>
                <c:pt idx="26">
                  <c:v>0.37</c:v>
                </c:pt>
                <c:pt idx="27">
                  <c:v>0</c:v>
                </c:pt>
                <c:pt idx="28">
                  <c:v>0.31</c:v>
                </c:pt>
                <c:pt idx="29">
                  <c:v>0.53</c:v>
                </c:pt>
                <c:pt idx="30">
                  <c:v>0.32</c:v>
                </c:pt>
                <c:pt idx="31">
                  <c:v>0.37</c:v>
                </c:pt>
                <c:pt idx="32">
                  <c:v>0.37</c:v>
                </c:pt>
                <c:pt idx="33">
                  <c:v>0.36</c:v>
                </c:pt>
                <c:pt idx="34">
                  <c:v>0.49</c:v>
                </c:pt>
                <c:pt idx="35">
                  <c:v>0.49</c:v>
                </c:pt>
                <c:pt idx="36">
                  <c:v>0.38</c:v>
                </c:pt>
                <c:pt idx="37">
                  <c:v>0.28999999999999998</c:v>
                </c:pt>
                <c:pt idx="38">
                  <c:v>1.18</c:v>
                </c:pt>
                <c:pt idx="39">
                  <c:v>0.7</c:v>
                </c:pt>
                <c:pt idx="40">
                  <c:v>0.28000000000000003</c:v>
                </c:pt>
                <c:pt idx="41">
                  <c:v>0.47</c:v>
                </c:pt>
                <c:pt idx="42">
                  <c:v>0.61</c:v>
                </c:pt>
                <c:pt idx="43">
                  <c:v>0.54</c:v>
                </c:pt>
                <c:pt idx="44">
                  <c:v>0.75</c:v>
                </c:pt>
                <c:pt idx="45">
                  <c:v>0.81</c:v>
                </c:pt>
                <c:pt idx="46">
                  <c:v>0.52</c:v>
                </c:pt>
                <c:pt idx="47">
                  <c:v>0.64</c:v>
                </c:pt>
                <c:pt idx="48">
                  <c:v>0.74</c:v>
                </c:pt>
                <c:pt idx="49">
                  <c:v>1</c:v>
                </c:pt>
                <c:pt idx="50">
                  <c:v>1.06</c:v>
                </c:pt>
                <c:pt idx="51">
                  <c:v>1.61</c:v>
                </c:pt>
                <c:pt idx="52">
                  <c:v>0.82</c:v>
                </c:pt>
                <c:pt idx="53">
                  <c:v>1.49</c:v>
                </c:pt>
                <c:pt idx="54">
                  <c:v>0.8</c:v>
                </c:pt>
                <c:pt idx="55">
                  <c:v>1.25</c:v>
                </c:pt>
                <c:pt idx="56">
                  <c:v>0.8</c:v>
                </c:pt>
                <c:pt idx="57">
                  <c:v>0.59</c:v>
                </c:pt>
                <c:pt idx="58">
                  <c:v>0.9</c:v>
                </c:pt>
                <c:pt idx="59">
                  <c:v>1.6</c:v>
                </c:pt>
                <c:pt idx="60">
                  <c:v>0.54</c:v>
                </c:pt>
                <c:pt idx="61">
                  <c:v>0.51</c:v>
                </c:pt>
                <c:pt idx="62">
                  <c:v>0.5</c:v>
                </c:pt>
                <c:pt idx="63">
                  <c:v>0.92</c:v>
                </c:pt>
                <c:pt idx="64">
                  <c:v>0.93840000000000001</c:v>
                </c:pt>
                <c:pt idx="65">
                  <c:v>0.35759999999999997</c:v>
                </c:pt>
                <c:pt idx="66">
                  <c:v>0.88</c:v>
                </c:pt>
                <c:pt idx="67">
                  <c:v>0.64</c:v>
                </c:pt>
                <c:pt idx="68">
                  <c:v>0.38</c:v>
                </c:pt>
                <c:pt idx="69">
                  <c:v>0.45</c:v>
                </c:pt>
                <c:pt idx="70">
                  <c:v>0.35</c:v>
                </c:pt>
                <c:pt idx="71">
                  <c:v>0.47</c:v>
                </c:pt>
                <c:pt idx="72">
                  <c:v>0.63</c:v>
                </c:pt>
                <c:pt idx="73">
                  <c:v>0.43</c:v>
                </c:pt>
                <c:pt idx="74">
                  <c:v>1.31</c:v>
                </c:pt>
                <c:pt idx="75">
                  <c:v>0.84</c:v>
                </c:pt>
                <c:pt idx="76">
                  <c:v>1.23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F-BA40-AF91-4BAF73238029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West'!$D$37:$CC$37</c:f>
              <c:numCache>
                <c:formatCode>General</c:formatCode>
                <c:ptCount val="78"/>
                <c:pt idx="1">
                  <c:v>0</c:v>
                </c:pt>
                <c:pt idx="2">
                  <c:v>0.65</c:v>
                </c:pt>
                <c:pt idx="3">
                  <c:v>0</c:v>
                </c:pt>
                <c:pt idx="4">
                  <c:v>1.07</c:v>
                </c:pt>
                <c:pt idx="5">
                  <c:v>0.65</c:v>
                </c:pt>
                <c:pt idx="6">
                  <c:v>0</c:v>
                </c:pt>
                <c:pt idx="7">
                  <c:v>0.91</c:v>
                </c:pt>
                <c:pt idx="8">
                  <c:v>1.05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0.72</c:v>
                </c:pt>
                <c:pt idx="13">
                  <c:v>0.65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0.57999999999999996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0.41</c:v>
                </c:pt>
                <c:pt idx="22">
                  <c:v>0</c:v>
                </c:pt>
                <c:pt idx="23">
                  <c:v>0</c:v>
                </c:pt>
                <c:pt idx="24">
                  <c:v>0.32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0.3</c:v>
                </c:pt>
                <c:pt idx="37">
                  <c:v>0.39</c:v>
                </c:pt>
                <c:pt idx="38">
                  <c:v>0.51</c:v>
                </c:pt>
                <c:pt idx="39">
                  <c:v>0.32</c:v>
                </c:pt>
                <c:pt idx="40">
                  <c:v>0.44</c:v>
                </c:pt>
                <c:pt idx="41">
                  <c:v>0.39</c:v>
                </c:pt>
                <c:pt idx="42">
                  <c:v>0.43</c:v>
                </c:pt>
                <c:pt idx="43">
                  <c:v>0.39</c:v>
                </c:pt>
                <c:pt idx="44">
                  <c:v>0.25</c:v>
                </c:pt>
                <c:pt idx="45">
                  <c:v>0.85</c:v>
                </c:pt>
                <c:pt idx="46">
                  <c:v>0.72</c:v>
                </c:pt>
                <c:pt idx="47">
                  <c:v>0.43</c:v>
                </c:pt>
                <c:pt idx="48">
                  <c:v>0.73</c:v>
                </c:pt>
                <c:pt idx="49">
                  <c:v>0.65</c:v>
                </c:pt>
                <c:pt idx="50">
                  <c:v>0.96</c:v>
                </c:pt>
                <c:pt idx="51">
                  <c:v>0.86</c:v>
                </c:pt>
                <c:pt idx="52">
                  <c:v>0.54</c:v>
                </c:pt>
                <c:pt idx="53">
                  <c:v>1.43</c:v>
                </c:pt>
                <c:pt idx="54">
                  <c:v>0.55000000000000004</c:v>
                </c:pt>
                <c:pt idx="55">
                  <c:v>0.83</c:v>
                </c:pt>
                <c:pt idx="56">
                  <c:v>0.72</c:v>
                </c:pt>
                <c:pt idx="57">
                  <c:v>0.43</c:v>
                </c:pt>
                <c:pt idx="58">
                  <c:v>0.7</c:v>
                </c:pt>
                <c:pt idx="59">
                  <c:v>0.55000000000000004</c:v>
                </c:pt>
                <c:pt idx="60">
                  <c:v>0.45</c:v>
                </c:pt>
                <c:pt idx="61">
                  <c:v>0.47</c:v>
                </c:pt>
                <c:pt idx="62">
                  <c:v>0</c:v>
                </c:pt>
                <c:pt idx="63">
                  <c:v>2.09</c:v>
                </c:pt>
                <c:pt idx="64">
                  <c:v>0.89</c:v>
                </c:pt>
                <c:pt idx="65">
                  <c:v>0.53039999999999998</c:v>
                </c:pt>
                <c:pt idx="66">
                  <c:v>0.39029999999999998</c:v>
                </c:pt>
                <c:pt idx="67">
                  <c:v>0.36</c:v>
                </c:pt>
                <c:pt idx="68">
                  <c:v>0.74</c:v>
                </c:pt>
                <c:pt idx="69">
                  <c:v>0.61</c:v>
                </c:pt>
                <c:pt idx="70">
                  <c:v>0.38</c:v>
                </c:pt>
                <c:pt idx="71">
                  <c:v>0.37</c:v>
                </c:pt>
                <c:pt idx="72">
                  <c:v>1.17</c:v>
                </c:pt>
                <c:pt idx="73">
                  <c:v>0.94699999999999995</c:v>
                </c:pt>
                <c:pt idx="74">
                  <c:v>1.1000000000000001</c:v>
                </c:pt>
                <c:pt idx="75">
                  <c:v>0.61</c:v>
                </c:pt>
                <c:pt idx="76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F-BA40-AF91-4BAF7323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87231"/>
        <c:axId val="1"/>
      </c:scatterChart>
      <c:valAx>
        <c:axId val="436687231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299177929099188"/>
              <c:y val="0.95873786407766992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Organic-N (mg/L)</a:t>
                </a:r>
              </a:p>
            </c:rich>
          </c:tx>
          <c:layout>
            <c:manualLayout>
              <c:xMode val="edge"/>
              <c:yMode val="edge"/>
              <c:x val="1.2432012432012432E-2"/>
              <c:y val="0.497572815533980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687231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75198015931074"/>
          <c:y val="8.9532401377196424E-2"/>
          <c:w val="0.12326430941306499"/>
          <c:h val="8.64974047203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Dief'!$B$38:$B$38</c:f>
          <c:strCache>
            <c:ptCount val="1"/>
            <c:pt idx="0">
              <c:v>Nitrate as N</c:v>
            </c:pt>
          </c:strCache>
        </c:strRef>
      </c:tx>
      <c:layout>
        <c:manualLayout>
          <c:xMode val="edge"/>
          <c:yMode val="edge"/>
          <c:x val="0.43112856807295974"/>
          <c:y val="2.5609756097560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73568356931067E-2"/>
          <c:y val="0.26097576515801563"/>
          <c:w val="0.88949450141905606"/>
          <c:h val="0.6353662319968511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Dief'!$D$38:$BZ$38</c:f>
              <c:numCache>
                <c:formatCode>0</c:formatCode>
                <c:ptCount val="75"/>
                <c:pt idx="1">
                  <c:v>0.09</c:v>
                </c:pt>
                <c:pt idx="2">
                  <c:v>0.06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7.0000000000000007E-2</c:v>
                </c:pt>
                <c:pt idx="6" formatCode="0.00">
                  <c:v>0.25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0.12</c:v>
                </c:pt>
                <c:pt idx="11" formatCode="0.00">
                  <c:v>0</c:v>
                </c:pt>
                <c:pt idx="12" formatCode="0.00">
                  <c:v>0.08</c:v>
                </c:pt>
                <c:pt idx="13" formatCode="0.00">
                  <c:v>0.15</c:v>
                </c:pt>
                <c:pt idx="14" formatCode="0.00">
                  <c:v>0.1</c:v>
                </c:pt>
                <c:pt idx="15" formatCode="0.00">
                  <c:v>7.0000000000000007E-2</c:v>
                </c:pt>
                <c:pt idx="16" formatCode="0.00">
                  <c:v>0.04</c:v>
                </c:pt>
                <c:pt idx="17" formatCode="0.00">
                  <c:v>0.06</c:v>
                </c:pt>
                <c:pt idx="18" formatCode="0.00">
                  <c:v>7.0000000000000007E-2</c:v>
                </c:pt>
                <c:pt idx="19" formatCode="0.00">
                  <c:v>0.11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0.02</c:v>
                </c:pt>
                <c:pt idx="24" formatCode="0.00">
                  <c:v>0</c:v>
                </c:pt>
                <c:pt idx="25" formatCode="0.00">
                  <c:v>0.12</c:v>
                </c:pt>
                <c:pt idx="26" formatCode="0.00">
                  <c:v>0.01</c:v>
                </c:pt>
                <c:pt idx="27" formatCode="0.00">
                  <c:v>1.17</c:v>
                </c:pt>
                <c:pt idx="28" formatCode="0.00">
                  <c:v>0.46</c:v>
                </c:pt>
                <c:pt idx="29" formatCode="0.00">
                  <c:v>0.73</c:v>
                </c:pt>
                <c:pt idx="30" formatCode="0.00">
                  <c:v>0.71</c:v>
                </c:pt>
                <c:pt idx="31" formatCode="0.00">
                  <c:v>0.05</c:v>
                </c:pt>
                <c:pt idx="32" formatCode="0.00">
                  <c:v>0.94</c:v>
                </c:pt>
                <c:pt idx="33" formatCode="0.00">
                  <c:v>2.35</c:v>
                </c:pt>
                <c:pt idx="34" formatCode="0.00">
                  <c:v>1.24</c:v>
                </c:pt>
                <c:pt idx="35" formatCode="0.00">
                  <c:v>0.95</c:v>
                </c:pt>
                <c:pt idx="36" formatCode="0.00">
                  <c:v>0.7</c:v>
                </c:pt>
                <c:pt idx="37" formatCode="0.00">
                  <c:v>0.53</c:v>
                </c:pt>
                <c:pt idx="38" formatCode="0.00">
                  <c:v>0.46</c:v>
                </c:pt>
                <c:pt idx="39" formatCode="0.00">
                  <c:v>0.44</c:v>
                </c:pt>
                <c:pt idx="40" formatCode="0.00">
                  <c:v>0.43</c:v>
                </c:pt>
                <c:pt idx="41" formatCode="0.00">
                  <c:v>0.27</c:v>
                </c:pt>
                <c:pt idx="42" formatCode="0.00">
                  <c:v>0.36</c:v>
                </c:pt>
                <c:pt idx="43" formatCode="0.00">
                  <c:v>0</c:v>
                </c:pt>
                <c:pt idx="44" formatCode="0.00">
                  <c:v>0.31</c:v>
                </c:pt>
                <c:pt idx="45" formatCode="0.00">
                  <c:v>0.48</c:v>
                </c:pt>
                <c:pt idx="46" formatCode="0.00">
                  <c:v>0.3</c:v>
                </c:pt>
                <c:pt idx="47" formatCode="0.00">
                  <c:v>0.92</c:v>
                </c:pt>
                <c:pt idx="48" formatCode="0.00">
                  <c:v>2.21</c:v>
                </c:pt>
                <c:pt idx="49" formatCode="0.00">
                  <c:v>1.25</c:v>
                </c:pt>
                <c:pt idx="50" formatCode="0.00">
                  <c:v>1.7</c:v>
                </c:pt>
                <c:pt idx="51" formatCode="0.00">
                  <c:v>1.45</c:v>
                </c:pt>
                <c:pt idx="52" formatCode="0.00">
                  <c:v>0.43</c:v>
                </c:pt>
                <c:pt idx="53" formatCode="0.00">
                  <c:v>0.38</c:v>
                </c:pt>
                <c:pt idx="54" formatCode="0.00">
                  <c:v>0.12</c:v>
                </c:pt>
                <c:pt idx="55" formatCode="0.00">
                  <c:v>0.03</c:v>
                </c:pt>
                <c:pt idx="56" formatCode="0.00">
                  <c:v>7.0000000000000007E-2</c:v>
                </c:pt>
                <c:pt idx="57" formatCode="0.00">
                  <c:v>0.05</c:v>
                </c:pt>
                <c:pt idx="58" formatCode="0.00">
                  <c:v>0</c:v>
                </c:pt>
                <c:pt idx="59" formatCode="0.00">
                  <c:v>0.02</c:v>
                </c:pt>
                <c:pt idx="60" formatCode="0.00">
                  <c:v>0</c:v>
                </c:pt>
                <c:pt idx="61" formatCode="0.00">
                  <c:v>0.13</c:v>
                </c:pt>
                <c:pt idx="62" formatCode="0.00">
                  <c:v>0.11</c:v>
                </c:pt>
                <c:pt idx="63" formatCode="0.00">
                  <c:v>0.31</c:v>
                </c:pt>
                <c:pt idx="64" formatCode="0.00">
                  <c:v>0.43</c:v>
                </c:pt>
                <c:pt idx="65" formatCode="0.00">
                  <c:v>0.18</c:v>
                </c:pt>
                <c:pt idx="66" formatCode="0.00">
                  <c:v>0.17</c:v>
                </c:pt>
                <c:pt idx="67" formatCode="0.00">
                  <c:v>0.11</c:v>
                </c:pt>
                <c:pt idx="68" formatCode="0.00">
                  <c:v>0.17799999999999999</c:v>
                </c:pt>
                <c:pt idx="69" formatCode="0.00">
                  <c:v>0.61099999999999999</c:v>
                </c:pt>
                <c:pt idx="70" formatCode="0.00">
                  <c:v>0.22500000000000001</c:v>
                </c:pt>
                <c:pt idx="71" formatCode="0.00">
                  <c:v>0.55000000000000004</c:v>
                </c:pt>
                <c:pt idx="72" formatCode="0.00">
                  <c:v>0.36</c:v>
                </c:pt>
                <c:pt idx="73" formatCode="0.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6-2E49-B64F-1C421665FD70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Lake'!$D$38:$CC$38</c:f>
              <c:numCache>
                <c:formatCode>General</c:formatCode>
                <c:ptCount val="78"/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</c:v>
                </c:pt>
                <c:pt idx="21">
                  <c:v>0.05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0.1</c:v>
                </c:pt>
                <c:pt idx="26">
                  <c:v>0.21</c:v>
                </c:pt>
                <c:pt idx="27">
                  <c:v>0.02</c:v>
                </c:pt>
                <c:pt idx="28">
                  <c:v>0</c:v>
                </c:pt>
                <c:pt idx="29">
                  <c:v>0</c:v>
                </c:pt>
                <c:pt idx="30">
                  <c:v>0.92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0.35</c:v>
                </c:pt>
                <c:pt idx="36">
                  <c:v>0.3</c:v>
                </c:pt>
                <c:pt idx="37">
                  <c:v>7.0000000000000007E-2</c:v>
                </c:pt>
                <c:pt idx="38">
                  <c:v>0.01</c:v>
                </c:pt>
                <c:pt idx="39">
                  <c:v>0.25</c:v>
                </c:pt>
                <c:pt idx="40">
                  <c:v>0.01</c:v>
                </c:pt>
                <c:pt idx="41">
                  <c:v>0.04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0.28000000000000003</c:v>
                </c:pt>
                <c:pt idx="50">
                  <c:v>0</c:v>
                </c:pt>
                <c:pt idx="51">
                  <c:v>7.0000000000000007E-2</c:v>
                </c:pt>
                <c:pt idx="52">
                  <c:v>0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0.105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0.11899999999999999</c:v>
                </c:pt>
                <c:pt idx="73">
                  <c:v>6.4000000000000001E-2</c:v>
                </c:pt>
                <c:pt idx="74">
                  <c:v>0.03</c:v>
                </c:pt>
                <c:pt idx="75">
                  <c:v>0.08</c:v>
                </c:pt>
                <c:pt idx="76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6-2E49-B64F-1C421665FD70}"/>
            </c:ext>
          </c:extLst>
        </c:ser>
        <c:ser>
          <c:idx val="2"/>
          <c:order val="2"/>
          <c:tx>
            <c:v>Data 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West'!$D$38:$CC$38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0.05</c:v>
                </c:pt>
                <c:pt idx="16">
                  <c:v>0.11</c:v>
                </c:pt>
                <c:pt idx="17">
                  <c:v>0.06</c:v>
                </c:pt>
                <c:pt idx="18">
                  <c:v>0.02</c:v>
                </c:pt>
                <c:pt idx="19">
                  <c:v>0.02</c:v>
                </c:pt>
                <c:pt idx="20">
                  <c:v>0</c:v>
                </c:pt>
                <c:pt idx="21">
                  <c:v>0.1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0.47</c:v>
                </c:pt>
                <c:pt idx="29">
                  <c:v>0</c:v>
                </c:pt>
                <c:pt idx="30">
                  <c:v>0.25</c:v>
                </c:pt>
                <c:pt idx="31">
                  <c:v>0.08</c:v>
                </c:pt>
                <c:pt idx="32">
                  <c:v>0.2</c:v>
                </c:pt>
                <c:pt idx="33">
                  <c:v>0</c:v>
                </c:pt>
                <c:pt idx="34">
                  <c:v>0.24</c:v>
                </c:pt>
                <c:pt idx="35">
                  <c:v>0.19</c:v>
                </c:pt>
                <c:pt idx="36">
                  <c:v>0.8</c:v>
                </c:pt>
                <c:pt idx="37">
                  <c:v>0.02</c:v>
                </c:pt>
                <c:pt idx="38">
                  <c:v>0.04</c:v>
                </c:pt>
                <c:pt idx="39">
                  <c:v>0.34</c:v>
                </c:pt>
                <c:pt idx="40">
                  <c:v>0.03</c:v>
                </c:pt>
                <c:pt idx="41">
                  <c:v>0.03</c:v>
                </c:pt>
                <c:pt idx="42">
                  <c:v>0</c:v>
                </c:pt>
                <c:pt idx="44">
                  <c:v>0</c:v>
                </c:pt>
                <c:pt idx="45">
                  <c:v>0.3</c:v>
                </c:pt>
                <c:pt idx="46">
                  <c:v>0.08</c:v>
                </c:pt>
                <c:pt idx="47">
                  <c:v>0.04</c:v>
                </c:pt>
                <c:pt idx="48">
                  <c:v>0</c:v>
                </c:pt>
                <c:pt idx="49">
                  <c:v>0.26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0.02</c:v>
                </c:pt>
                <c:pt idx="66">
                  <c:v>0</c:v>
                </c:pt>
                <c:pt idx="67">
                  <c:v>0.13</c:v>
                </c:pt>
                <c:pt idx="68">
                  <c:v>0</c:v>
                </c:pt>
                <c:pt idx="69">
                  <c:v>0</c:v>
                </c:pt>
                <c:pt idx="70">
                  <c:v>2.5999999999999999E-2</c:v>
                </c:pt>
                <c:pt idx="71">
                  <c:v>0</c:v>
                </c:pt>
                <c:pt idx="72">
                  <c:v>7.2999999999999995E-2</c:v>
                </c:pt>
                <c:pt idx="73">
                  <c:v>3.1E-2</c:v>
                </c:pt>
                <c:pt idx="74">
                  <c:v>0.04</c:v>
                </c:pt>
                <c:pt idx="75">
                  <c:v>0.08</c:v>
                </c:pt>
                <c:pt idx="76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6-2E49-B64F-1C421665F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40063"/>
        <c:axId val="1"/>
      </c:scatterChart>
      <c:valAx>
        <c:axId val="390040063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291845134144221"/>
              <c:y val="0.95853709749695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Nitrate (mg/L)</a:t>
                </a:r>
              </a:p>
            </c:rich>
          </c:tx>
          <c:layout>
            <c:manualLayout>
              <c:xMode val="edge"/>
              <c:yMode val="edge"/>
              <c:x val="1.2451361867704281E-2"/>
              <c:y val="0.513414890211894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040063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46002945630282"/>
          <c:y val="8.6893027042720089E-2"/>
          <c:w val="0.12338693247567256"/>
          <c:h val="8.689302704272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Dief'!$B$39:$B$39</c:f>
          <c:strCache>
            <c:ptCount val="1"/>
            <c:pt idx="0">
              <c:v>Ortho-P</c:v>
            </c:pt>
          </c:strCache>
        </c:strRef>
      </c:tx>
      <c:layout>
        <c:manualLayout>
          <c:xMode val="edge"/>
          <c:yMode val="edge"/>
          <c:x val="0.45221477851399111"/>
          <c:y val="2.551640340218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53121625753947E-2"/>
          <c:y val="0.26245459070675042"/>
          <c:w val="0.89277457020214934"/>
          <c:h val="0.6342652608746469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Dief'!$D$39:$BZ$39</c:f>
              <c:numCache>
                <c:formatCode>0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8</c:v>
                </c:pt>
                <c:pt idx="24" formatCode="General">
                  <c:v>0</c:v>
                </c:pt>
                <c:pt idx="25" formatCode="General">
                  <c:v>2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22</c:v>
                </c:pt>
                <c:pt idx="29" formatCode="General">
                  <c:v>2</c:v>
                </c:pt>
                <c:pt idx="30" formatCode="General">
                  <c:v>0</c:v>
                </c:pt>
                <c:pt idx="31" formatCode="General">
                  <c:v>22</c:v>
                </c:pt>
                <c:pt idx="32" formatCode="General">
                  <c:v>0</c:v>
                </c:pt>
                <c:pt idx="33" formatCode="General">
                  <c:v>28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3</c:v>
                </c:pt>
                <c:pt idx="42" formatCode="General">
                  <c:v>0</c:v>
                </c:pt>
                <c:pt idx="43" formatCode="General">
                  <c:v>2</c:v>
                </c:pt>
                <c:pt idx="44" formatCode="General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  <c:pt idx="50">
                  <c:v>6</c:v>
                </c:pt>
                <c:pt idx="51">
                  <c:v>2</c:v>
                </c:pt>
                <c:pt idx="52">
                  <c:v>1</c:v>
                </c:pt>
                <c:pt idx="53">
                  <c:v>6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1.45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</c:v>
                </c:pt>
                <c:pt idx="70">
                  <c:v>0</c:v>
                </c:pt>
                <c:pt idx="71">
                  <c:v>10</c:v>
                </c:pt>
                <c:pt idx="72">
                  <c:v>0</c:v>
                </c:pt>
                <c:pt idx="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2-854A-A910-CFC3D0F2A2EB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Lake'!$D$39:$CC$39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146</c:v>
                </c:pt>
                <c:pt idx="22">
                  <c:v>20</c:v>
                </c:pt>
                <c:pt idx="23">
                  <c:v>26</c:v>
                </c:pt>
                <c:pt idx="24">
                  <c:v>0</c:v>
                </c:pt>
                <c:pt idx="25">
                  <c:v>25</c:v>
                </c:pt>
                <c:pt idx="26">
                  <c:v>36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90</c:v>
                </c:pt>
                <c:pt idx="39">
                  <c:v>22</c:v>
                </c:pt>
                <c:pt idx="40">
                  <c:v>5</c:v>
                </c:pt>
                <c:pt idx="41">
                  <c:v>14</c:v>
                </c:pt>
                <c:pt idx="42">
                  <c:v>0</c:v>
                </c:pt>
                <c:pt idx="43">
                  <c:v>5</c:v>
                </c:pt>
                <c:pt idx="44">
                  <c:v>8</c:v>
                </c:pt>
                <c:pt idx="45">
                  <c:v>13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45</c:v>
                </c:pt>
                <c:pt idx="50">
                  <c:v>12</c:v>
                </c:pt>
                <c:pt idx="51">
                  <c:v>13</c:v>
                </c:pt>
                <c:pt idx="52">
                  <c:v>22</c:v>
                </c:pt>
                <c:pt idx="53">
                  <c:v>42</c:v>
                </c:pt>
                <c:pt idx="54">
                  <c:v>4</c:v>
                </c:pt>
                <c:pt idx="55">
                  <c:v>30</c:v>
                </c:pt>
                <c:pt idx="56">
                  <c:v>12</c:v>
                </c:pt>
                <c:pt idx="57">
                  <c:v>14</c:v>
                </c:pt>
                <c:pt idx="58">
                  <c:v>6</c:v>
                </c:pt>
                <c:pt idx="59">
                  <c:v>16</c:v>
                </c:pt>
                <c:pt idx="60">
                  <c:v>2</c:v>
                </c:pt>
                <c:pt idx="61">
                  <c:v>7</c:v>
                </c:pt>
                <c:pt idx="62">
                  <c:v>12</c:v>
                </c:pt>
                <c:pt idx="63">
                  <c:v>3.44</c:v>
                </c:pt>
                <c:pt idx="64">
                  <c:v>3.4</c:v>
                </c:pt>
                <c:pt idx="65">
                  <c:v>3</c:v>
                </c:pt>
                <c:pt idx="66">
                  <c:v>0</c:v>
                </c:pt>
                <c:pt idx="67">
                  <c:v>7</c:v>
                </c:pt>
                <c:pt idx="68">
                  <c:v>0</c:v>
                </c:pt>
                <c:pt idx="69">
                  <c:v>6</c:v>
                </c:pt>
                <c:pt idx="70">
                  <c:v>18.899999999999999</c:v>
                </c:pt>
                <c:pt idx="71">
                  <c:v>0</c:v>
                </c:pt>
                <c:pt idx="72">
                  <c:v>9</c:v>
                </c:pt>
                <c:pt idx="73">
                  <c:v>7.3</c:v>
                </c:pt>
                <c:pt idx="74">
                  <c:v>6</c:v>
                </c:pt>
                <c:pt idx="75">
                  <c:v>20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2-854A-A910-CFC3D0F2A2EB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West'!$D$39:$CC$39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11</c:v>
                </c:pt>
                <c:pt idx="23">
                  <c:v>37</c:v>
                </c:pt>
                <c:pt idx="24">
                  <c:v>5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29</c:v>
                </c:pt>
                <c:pt idx="29">
                  <c:v>2</c:v>
                </c:pt>
                <c:pt idx="30">
                  <c:v>0</c:v>
                </c:pt>
                <c:pt idx="31">
                  <c:v>25</c:v>
                </c:pt>
                <c:pt idx="32">
                  <c:v>32</c:v>
                </c:pt>
                <c:pt idx="33">
                  <c:v>20</c:v>
                </c:pt>
                <c:pt idx="34">
                  <c:v>26</c:v>
                </c:pt>
                <c:pt idx="35">
                  <c:v>34</c:v>
                </c:pt>
                <c:pt idx="36">
                  <c:v>0</c:v>
                </c:pt>
                <c:pt idx="37">
                  <c:v>4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25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11</c:v>
                </c:pt>
                <c:pt idx="46">
                  <c:v>0</c:v>
                </c:pt>
                <c:pt idx="47">
                  <c:v>7</c:v>
                </c:pt>
                <c:pt idx="48">
                  <c:v>6</c:v>
                </c:pt>
                <c:pt idx="49">
                  <c:v>11</c:v>
                </c:pt>
                <c:pt idx="50">
                  <c:v>9</c:v>
                </c:pt>
                <c:pt idx="51">
                  <c:v>14</c:v>
                </c:pt>
                <c:pt idx="52">
                  <c:v>7</c:v>
                </c:pt>
                <c:pt idx="53">
                  <c:v>9</c:v>
                </c:pt>
                <c:pt idx="54">
                  <c:v>7</c:v>
                </c:pt>
                <c:pt idx="55">
                  <c:v>12</c:v>
                </c:pt>
                <c:pt idx="56">
                  <c:v>1</c:v>
                </c:pt>
                <c:pt idx="57">
                  <c:v>2</c:v>
                </c:pt>
                <c:pt idx="58">
                  <c:v>13</c:v>
                </c:pt>
                <c:pt idx="59">
                  <c:v>13</c:v>
                </c:pt>
                <c:pt idx="60">
                  <c:v>4</c:v>
                </c:pt>
                <c:pt idx="61">
                  <c:v>9</c:v>
                </c:pt>
                <c:pt idx="62">
                  <c:v>16</c:v>
                </c:pt>
                <c:pt idx="63">
                  <c:v>4.24</c:v>
                </c:pt>
                <c:pt idx="64">
                  <c:v>0</c:v>
                </c:pt>
                <c:pt idx="65">
                  <c:v>2</c:v>
                </c:pt>
                <c:pt idx="66">
                  <c:v>3.79</c:v>
                </c:pt>
                <c:pt idx="67">
                  <c:v>27</c:v>
                </c:pt>
                <c:pt idx="68">
                  <c:v>0</c:v>
                </c:pt>
                <c:pt idx="69">
                  <c:v>8.66</c:v>
                </c:pt>
                <c:pt idx="70">
                  <c:v>7.7</c:v>
                </c:pt>
                <c:pt idx="71">
                  <c:v>4</c:v>
                </c:pt>
                <c:pt idx="72">
                  <c:v>0</c:v>
                </c:pt>
                <c:pt idx="73">
                  <c:v>9.4700000000000006</c:v>
                </c:pt>
                <c:pt idx="74">
                  <c:v>6</c:v>
                </c:pt>
                <c:pt idx="75">
                  <c:v>20</c:v>
                </c:pt>
                <c:pt idx="76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2-854A-A910-CFC3D0F2A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25759"/>
        <c:axId val="1"/>
      </c:scatterChart>
      <c:valAx>
        <c:axId val="438325759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43777773699034"/>
              <c:y val="0.95868823808931536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Ortho-P (ug/L)</a:t>
                </a:r>
              </a:p>
            </c:rich>
          </c:tx>
          <c:layout>
            <c:manualLayout>
              <c:xMode val="edge"/>
              <c:yMode val="edge"/>
              <c:x val="1.2432012432012432E-2"/>
              <c:y val="0.511543390004560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325759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75791314791503"/>
          <c:y val="8.9668437784727009E-2"/>
          <c:w val="0.12326430941306499"/>
          <c:h val="8.662882972422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Dief'!$B$40:$B$40</c:f>
          <c:strCache>
            <c:ptCount val="1"/>
            <c:pt idx="0">
              <c:v>Total-P</c:v>
            </c:pt>
          </c:strCache>
        </c:strRef>
      </c:tx>
      <c:layout>
        <c:manualLayout>
          <c:xMode val="edge"/>
          <c:yMode val="edge"/>
          <c:x val="0.45694336695112492"/>
          <c:y val="2.5609756097560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45771916214124E-2"/>
          <c:y val="0.26097576515801563"/>
          <c:w val="0.89294026377036462"/>
          <c:h val="0.6353662319968511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Dief'!$D$40:$BZ$40</c:f>
              <c:numCache>
                <c:formatCode>0</c:formatCode>
                <c:ptCount val="75"/>
                <c:pt idx="1">
                  <c:v>130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2</c:v>
                </c:pt>
                <c:pt idx="19" formatCode="General">
                  <c:v>10</c:v>
                </c:pt>
                <c:pt idx="20" formatCode="General">
                  <c:v>7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62</c:v>
                </c:pt>
                <c:pt idx="24" formatCode="General">
                  <c:v>0</c:v>
                </c:pt>
                <c:pt idx="25" formatCode="General">
                  <c:v>2</c:v>
                </c:pt>
                <c:pt idx="26" formatCode="General">
                  <c:v>8</c:v>
                </c:pt>
                <c:pt idx="27" formatCode="General">
                  <c:v>0</c:v>
                </c:pt>
                <c:pt idx="28" formatCode="General">
                  <c:v>5</c:v>
                </c:pt>
                <c:pt idx="29" formatCode="General">
                  <c:v>24</c:v>
                </c:pt>
                <c:pt idx="30" formatCode="General">
                  <c:v>13</c:v>
                </c:pt>
                <c:pt idx="31" formatCode="General">
                  <c:v>32</c:v>
                </c:pt>
                <c:pt idx="32" formatCode="General">
                  <c:v>8</c:v>
                </c:pt>
                <c:pt idx="33" formatCode="General">
                  <c:v>56</c:v>
                </c:pt>
                <c:pt idx="34" formatCode="General">
                  <c:v>5</c:v>
                </c:pt>
                <c:pt idx="35" formatCode="General">
                  <c:v>20</c:v>
                </c:pt>
                <c:pt idx="36" formatCode="General">
                  <c:v>11</c:v>
                </c:pt>
                <c:pt idx="37" formatCode="General">
                  <c:v>17</c:v>
                </c:pt>
                <c:pt idx="38" formatCode="General">
                  <c:v>8</c:v>
                </c:pt>
                <c:pt idx="39" formatCode="General">
                  <c:v>12</c:v>
                </c:pt>
                <c:pt idx="40" formatCode="General">
                  <c:v>26</c:v>
                </c:pt>
                <c:pt idx="41" formatCode="General">
                  <c:v>10</c:v>
                </c:pt>
                <c:pt idx="42" formatCode="General">
                  <c:v>0</c:v>
                </c:pt>
                <c:pt idx="43" formatCode="General">
                  <c:v>19</c:v>
                </c:pt>
                <c:pt idx="44" formatCode="General">
                  <c:v>8</c:v>
                </c:pt>
                <c:pt idx="45">
                  <c:v>26</c:v>
                </c:pt>
                <c:pt idx="46">
                  <c:v>26</c:v>
                </c:pt>
                <c:pt idx="47">
                  <c:v>16</c:v>
                </c:pt>
                <c:pt idx="48">
                  <c:v>59</c:v>
                </c:pt>
                <c:pt idx="49">
                  <c:v>30</c:v>
                </c:pt>
                <c:pt idx="50">
                  <c:v>34</c:v>
                </c:pt>
                <c:pt idx="51">
                  <c:v>10</c:v>
                </c:pt>
                <c:pt idx="52">
                  <c:v>15</c:v>
                </c:pt>
                <c:pt idx="53">
                  <c:v>5</c:v>
                </c:pt>
                <c:pt idx="54">
                  <c:v>23</c:v>
                </c:pt>
                <c:pt idx="55">
                  <c:v>10</c:v>
                </c:pt>
                <c:pt idx="56">
                  <c:v>13</c:v>
                </c:pt>
                <c:pt idx="57">
                  <c:v>10</c:v>
                </c:pt>
                <c:pt idx="58">
                  <c:v>7</c:v>
                </c:pt>
                <c:pt idx="59">
                  <c:v>11</c:v>
                </c:pt>
                <c:pt idx="60">
                  <c:v>2</c:v>
                </c:pt>
                <c:pt idx="61">
                  <c:v>0</c:v>
                </c:pt>
                <c:pt idx="62">
                  <c:v>11</c:v>
                </c:pt>
                <c:pt idx="63">
                  <c:v>13.97</c:v>
                </c:pt>
                <c:pt idx="64">
                  <c:v>24.2</c:v>
                </c:pt>
                <c:pt idx="65">
                  <c:v>10</c:v>
                </c:pt>
                <c:pt idx="66">
                  <c:v>0</c:v>
                </c:pt>
                <c:pt idx="67">
                  <c:v>15.6</c:v>
                </c:pt>
                <c:pt idx="68">
                  <c:v>12</c:v>
                </c:pt>
                <c:pt idx="69">
                  <c:v>52</c:v>
                </c:pt>
                <c:pt idx="70">
                  <c:v>22.4</c:v>
                </c:pt>
                <c:pt idx="71">
                  <c:v>44</c:v>
                </c:pt>
                <c:pt idx="72">
                  <c:v>16</c:v>
                </c:pt>
                <c:pt idx="7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3-8B46-A5F3-7FFC08BCED19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Lake'!$D$40:$CC$40</c:f>
              <c:numCache>
                <c:formatCode>General</c:formatCode>
                <c:ptCount val="78"/>
                <c:pt idx="1">
                  <c:v>0</c:v>
                </c:pt>
                <c:pt idx="2">
                  <c:v>42</c:v>
                </c:pt>
                <c:pt idx="3">
                  <c:v>0</c:v>
                </c:pt>
                <c:pt idx="4">
                  <c:v>64</c:v>
                </c:pt>
                <c:pt idx="5">
                  <c:v>26</c:v>
                </c:pt>
                <c:pt idx="6">
                  <c:v>26</c:v>
                </c:pt>
                <c:pt idx="7">
                  <c:v>0</c:v>
                </c:pt>
                <c:pt idx="8">
                  <c:v>0.14000000000000001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57</c:v>
                </c:pt>
                <c:pt idx="13">
                  <c:v>76</c:v>
                </c:pt>
                <c:pt idx="14">
                  <c:v>90</c:v>
                </c:pt>
                <c:pt idx="15">
                  <c:v>0</c:v>
                </c:pt>
                <c:pt idx="16">
                  <c:v>56</c:v>
                </c:pt>
                <c:pt idx="17">
                  <c:v>0</c:v>
                </c:pt>
                <c:pt idx="18">
                  <c:v>50</c:v>
                </c:pt>
                <c:pt idx="19">
                  <c:v>76</c:v>
                </c:pt>
                <c:pt idx="20">
                  <c:v>83</c:v>
                </c:pt>
                <c:pt idx="21">
                  <c:v>219</c:v>
                </c:pt>
                <c:pt idx="22">
                  <c:v>84</c:v>
                </c:pt>
                <c:pt idx="23">
                  <c:v>131</c:v>
                </c:pt>
                <c:pt idx="24">
                  <c:v>68</c:v>
                </c:pt>
                <c:pt idx="25">
                  <c:v>86</c:v>
                </c:pt>
                <c:pt idx="26">
                  <c:v>95</c:v>
                </c:pt>
                <c:pt idx="27">
                  <c:v>0</c:v>
                </c:pt>
                <c:pt idx="28">
                  <c:v>68</c:v>
                </c:pt>
                <c:pt idx="29">
                  <c:v>60</c:v>
                </c:pt>
                <c:pt idx="30">
                  <c:v>44</c:v>
                </c:pt>
                <c:pt idx="31">
                  <c:v>30</c:v>
                </c:pt>
                <c:pt idx="32">
                  <c:v>31</c:v>
                </c:pt>
                <c:pt idx="33">
                  <c:v>4</c:v>
                </c:pt>
                <c:pt idx="34">
                  <c:v>66</c:v>
                </c:pt>
                <c:pt idx="35">
                  <c:v>24</c:v>
                </c:pt>
                <c:pt idx="36">
                  <c:v>17</c:v>
                </c:pt>
                <c:pt idx="37">
                  <c:v>31</c:v>
                </c:pt>
                <c:pt idx="38">
                  <c:v>208</c:v>
                </c:pt>
                <c:pt idx="39">
                  <c:v>102</c:v>
                </c:pt>
                <c:pt idx="40">
                  <c:v>34</c:v>
                </c:pt>
                <c:pt idx="41">
                  <c:v>46</c:v>
                </c:pt>
                <c:pt idx="42">
                  <c:v>70</c:v>
                </c:pt>
                <c:pt idx="43">
                  <c:v>52</c:v>
                </c:pt>
                <c:pt idx="44">
                  <c:v>65</c:v>
                </c:pt>
                <c:pt idx="45">
                  <c:v>61</c:v>
                </c:pt>
                <c:pt idx="46">
                  <c:v>38</c:v>
                </c:pt>
                <c:pt idx="47">
                  <c:v>52</c:v>
                </c:pt>
                <c:pt idx="48">
                  <c:v>60</c:v>
                </c:pt>
                <c:pt idx="49">
                  <c:v>98</c:v>
                </c:pt>
                <c:pt idx="50">
                  <c:v>100</c:v>
                </c:pt>
                <c:pt idx="51">
                  <c:v>128</c:v>
                </c:pt>
                <c:pt idx="52">
                  <c:v>66</c:v>
                </c:pt>
                <c:pt idx="53">
                  <c:v>157</c:v>
                </c:pt>
                <c:pt idx="54">
                  <c:v>83</c:v>
                </c:pt>
                <c:pt idx="55">
                  <c:v>99</c:v>
                </c:pt>
                <c:pt idx="56">
                  <c:v>90</c:v>
                </c:pt>
                <c:pt idx="57">
                  <c:v>70</c:v>
                </c:pt>
                <c:pt idx="58">
                  <c:v>100</c:v>
                </c:pt>
                <c:pt idx="59">
                  <c:v>148</c:v>
                </c:pt>
                <c:pt idx="60">
                  <c:v>62</c:v>
                </c:pt>
                <c:pt idx="61">
                  <c:v>22</c:v>
                </c:pt>
                <c:pt idx="62">
                  <c:v>40</c:v>
                </c:pt>
                <c:pt idx="63">
                  <c:v>76.86</c:v>
                </c:pt>
                <c:pt idx="64">
                  <c:v>61.5</c:v>
                </c:pt>
                <c:pt idx="65">
                  <c:v>41</c:v>
                </c:pt>
                <c:pt idx="66">
                  <c:v>71.8</c:v>
                </c:pt>
                <c:pt idx="67">
                  <c:v>64</c:v>
                </c:pt>
                <c:pt idx="68">
                  <c:v>46</c:v>
                </c:pt>
                <c:pt idx="69">
                  <c:v>36</c:v>
                </c:pt>
                <c:pt idx="70">
                  <c:v>76</c:v>
                </c:pt>
                <c:pt idx="71">
                  <c:v>33</c:v>
                </c:pt>
                <c:pt idx="72">
                  <c:v>72</c:v>
                </c:pt>
                <c:pt idx="73">
                  <c:v>44.86</c:v>
                </c:pt>
                <c:pt idx="74">
                  <c:v>102</c:v>
                </c:pt>
                <c:pt idx="75">
                  <c:v>91</c:v>
                </c:pt>
                <c:pt idx="7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3-8B46-A5F3-7FFC08BCED19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West'!$D$40:$CC$40</c:f>
              <c:numCache>
                <c:formatCode>General</c:formatCode>
                <c:ptCount val="78"/>
                <c:pt idx="1">
                  <c:v>0</c:v>
                </c:pt>
                <c:pt idx="2">
                  <c:v>23</c:v>
                </c:pt>
                <c:pt idx="3">
                  <c:v>0</c:v>
                </c:pt>
                <c:pt idx="4">
                  <c:v>140</c:v>
                </c:pt>
                <c:pt idx="5">
                  <c:v>30</c:v>
                </c:pt>
                <c:pt idx="6">
                  <c:v>42</c:v>
                </c:pt>
                <c:pt idx="7">
                  <c:v>0</c:v>
                </c:pt>
                <c:pt idx="8">
                  <c:v>0.03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64</c:v>
                </c:pt>
                <c:pt idx="13">
                  <c:v>52</c:v>
                </c:pt>
                <c:pt idx="14">
                  <c:v>62</c:v>
                </c:pt>
                <c:pt idx="15">
                  <c:v>0</c:v>
                </c:pt>
                <c:pt idx="16">
                  <c:v>72</c:v>
                </c:pt>
                <c:pt idx="17">
                  <c:v>0</c:v>
                </c:pt>
                <c:pt idx="18">
                  <c:v>120</c:v>
                </c:pt>
                <c:pt idx="19">
                  <c:v>204</c:v>
                </c:pt>
                <c:pt idx="20">
                  <c:v>54</c:v>
                </c:pt>
                <c:pt idx="21">
                  <c:v>48</c:v>
                </c:pt>
                <c:pt idx="22">
                  <c:v>100</c:v>
                </c:pt>
                <c:pt idx="23">
                  <c:v>147</c:v>
                </c:pt>
                <c:pt idx="24">
                  <c:v>62</c:v>
                </c:pt>
                <c:pt idx="25">
                  <c:v>56</c:v>
                </c:pt>
                <c:pt idx="26">
                  <c:v>41</c:v>
                </c:pt>
                <c:pt idx="27">
                  <c:v>0</c:v>
                </c:pt>
                <c:pt idx="28">
                  <c:v>50</c:v>
                </c:pt>
                <c:pt idx="29">
                  <c:v>30</c:v>
                </c:pt>
                <c:pt idx="30">
                  <c:v>30</c:v>
                </c:pt>
                <c:pt idx="31">
                  <c:v>36</c:v>
                </c:pt>
                <c:pt idx="32">
                  <c:v>94</c:v>
                </c:pt>
                <c:pt idx="33">
                  <c:v>62</c:v>
                </c:pt>
                <c:pt idx="34">
                  <c:v>46</c:v>
                </c:pt>
                <c:pt idx="35">
                  <c:v>52</c:v>
                </c:pt>
                <c:pt idx="36">
                  <c:v>31</c:v>
                </c:pt>
                <c:pt idx="37">
                  <c:v>32</c:v>
                </c:pt>
                <c:pt idx="38">
                  <c:v>144</c:v>
                </c:pt>
                <c:pt idx="39">
                  <c:v>22</c:v>
                </c:pt>
                <c:pt idx="40">
                  <c:v>43</c:v>
                </c:pt>
                <c:pt idx="41">
                  <c:v>49</c:v>
                </c:pt>
                <c:pt idx="42">
                  <c:v>47</c:v>
                </c:pt>
                <c:pt idx="43">
                  <c:v>24</c:v>
                </c:pt>
                <c:pt idx="44">
                  <c:v>53</c:v>
                </c:pt>
                <c:pt idx="45">
                  <c:v>65</c:v>
                </c:pt>
                <c:pt idx="46">
                  <c:v>118</c:v>
                </c:pt>
                <c:pt idx="47">
                  <c:v>44</c:v>
                </c:pt>
                <c:pt idx="48">
                  <c:v>70</c:v>
                </c:pt>
                <c:pt idx="49">
                  <c:v>70</c:v>
                </c:pt>
                <c:pt idx="50">
                  <c:v>82</c:v>
                </c:pt>
                <c:pt idx="51">
                  <c:v>84</c:v>
                </c:pt>
                <c:pt idx="52">
                  <c:v>43</c:v>
                </c:pt>
                <c:pt idx="53">
                  <c:v>148</c:v>
                </c:pt>
                <c:pt idx="54">
                  <c:v>63</c:v>
                </c:pt>
                <c:pt idx="55">
                  <c:v>70</c:v>
                </c:pt>
                <c:pt idx="56">
                  <c:v>94</c:v>
                </c:pt>
                <c:pt idx="57">
                  <c:v>69</c:v>
                </c:pt>
                <c:pt idx="58">
                  <c:v>69</c:v>
                </c:pt>
                <c:pt idx="59">
                  <c:v>86</c:v>
                </c:pt>
                <c:pt idx="60">
                  <c:v>15</c:v>
                </c:pt>
                <c:pt idx="61">
                  <c:v>40</c:v>
                </c:pt>
                <c:pt idx="62">
                  <c:v>101</c:v>
                </c:pt>
                <c:pt idx="63">
                  <c:v>171.7</c:v>
                </c:pt>
                <c:pt idx="64">
                  <c:v>99</c:v>
                </c:pt>
                <c:pt idx="65">
                  <c:v>75</c:v>
                </c:pt>
                <c:pt idx="66">
                  <c:v>63.57</c:v>
                </c:pt>
                <c:pt idx="67">
                  <c:v>122</c:v>
                </c:pt>
                <c:pt idx="68">
                  <c:v>83</c:v>
                </c:pt>
                <c:pt idx="69">
                  <c:v>73</c:v>
                </c:pt>
                <c:pt idx="70">
                  <c:v>121.4</c:v>
                </c:pt>
                <c:pt idx="71">
                  <c:v>48</c:v>
                </c:pt>
                <c:pt idx="72">
                  <c:v>104</c:v>
                </c:pt>
                <c:pt idx="73">
                  <c:v>78.010000000000005</c:v>
                </c:pt>
                <c:pt idx="74">
                  <c:v>120</c:v>
                </c:pt>
                <c:pt idx="75">
                  <c:v>91</c:v>
                </c:pt>
                <c:pt idx="76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D3-8B46-A5F3-7FFC08BC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10975"/>
        <c:axId val="1"/>
      </c:scatterChart>
      <c:valAx>
        <c:axId val="436710975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51280062063615"/>
              <c:y val="0.95853709749695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Total-P (ug/L)</a:t>
                </a:r>
              </a:p>
            </c:rich>
          </c:tx>
          <c:layout>
            <c:manualLayout>
              <c:xMode val="edge"/>
              <c:yMode val="edge"/>
              <c:x val="1.2412723041117145E-2"/>
              <c:y val="0.513414890211894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710975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03764002147141"/>
          <c:y val="8.6893027042720089E-2"/>
          <c:w val="0.12314179548488488"/>
          <c:h val="8.689302704272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Dief'!$B$8:$B$8</c:f>
          <c:strCache>
            <c:ptCount val="1"/>
            <c:pt idx="0">
              <c:v>Diss.Oxygen</c:v>
            </c:pt>
          </c:strCache>
        </c:strRef>
      </c:tx>
      <c:layout>
        <c:manualLayout>
          <c:xMode val="edge"/>
          <c:yMode val="edge"/>
          <c:x val="0.42713210848643918"/>
          <c:y val="2.61282660332541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93077832090166E-2"/>
          <c:y val="0.25890736342042753"/>
          <c:w val="0.88992315431440339"/>
          <c:h val="0.6401425178147268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Dief'!$D$8:$BZ$8</c:f>
              <c:numCache>
                <c:formatCode>0</c:formatCode>
                <c:ptCount val="75"/>
                <c:pt idx="1">
                  <c:v>0</c:v>
                </c:pt>
                <c:pt idx="2">
                  <c:v>13.5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12.4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13.8</c:v>
                </c:pt>
                <c:pt idx="11" formatCode="0.0">
                  <c:v>0</c:v>
                </c:pt>
                <c:pt idx="12" formatCode="0.0">
                  <c:v>12.2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13.6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10.6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10</c:v>
                </c:pt>
                <c:pt idx="26" formatCode="0.0">
                  <c:v>10.3</c:v>
                </c:pt>
                <c:pt idx="27" formatCode="0.0">
                  <c:v>10.199999999999999</c:v>
                </c:pt>
                <c:pt idx="28" formatCode="0.0">
                  <c:v>8.6</c:v>
                </c:pt>
                <c:pt idx="29" formatCode="0.0">
                  <c:v>8.1</c:v>
                </c:pt>
                <c:pt idx="30" formatCode="0.0">
                  <c:v>9.8000000000000007</c:v>
                </c:pt>
                <c:pt idx="31" formatCode="0.0">
                  <c:v>13.7</c:v>
                </c:pt>
                <c:pt idx="32" formatCode="0.0">
                  <c:v>13.6</c:v>
                </c:pt>
                <c:pt idx="33" formatCode="0.0">
                  <c:v>11.6</c:v>
                </c:pt>
                <c:pt idx="34" formatCode="0.0">
                  <c:v>7.7</c:v>
                </c:pt>
                <c:pt idx="35" formatCode="0.0">
                  <c:v>0</c:v>
                </c:pt>
                <c:pt idx="36" formatCode="0.0">
                  <c:v>11.2</c:v>
                </c:pt>
                <c:pt idx="37" formatCode="0.0">
                  <c:v>11.3</c:v>
                </c:pt>
                <c:pt idx="38" formatCode="0.0">
                  <c:v>9.1</c:v>
                </c:pt>
                <c:pt idx="39" formatCode="0.0">
                  <c:v>14</c:v>
                </c:pt>
                <c:pt idx="40" formatCode="0.0">
                  <c:v>11.9</c:v>
                </c:pt>
                <c:pt idx="41" formatCode="0.0">
                  <c:v>9.4</c:v>
                </c:pt>
                <c:pt idx="42" formatCode="0.0">
                  <c:v>9</c:v>
                </c:pt>
                <c:pt idx="43" formatCode="0.0">
                  <c:v>11.4</c:v>
                </c:pt>
                <c:pt idx="44" formatCode="0.0">
                  <c:v>13.5</c:v>
                </c:pt>
                <c:pt idx="45" formatCode="0.0">
                  <c:v>13</c:v>
                </c:pt>
                <c:pt idx="46" formatCode="0.0">
                  <c:v>12.9</c:v>
                </c:pt>
                <c:pt idx="47" formatCode="0.0">
                  <c:v>9.6999999999999993</c:v>
                </c:pt>
                <c:pt idx="48" formatCode="0.0">
                  <c:v>15.6</c:v>
                </c:pt>
                <c:pt idx="49" formatCode="0.0">
                  <c:v>8.6</c:v>
                </c:pt>
                <c:pt idx="50" formatCode="0.0">
                  <c:v>11.5</c:v>
                </c:pt>
                <c:pt idx="51" formatCode="0.0">
                  <c:v>7.4</c:v>
                </c:pt>
                <c:pt idx="52" formatCode="0.0">
                  <c:v>11.1</c:v>
                </c:pt>
                <c:pt idx="53" formatCode="0.0">
                  <c:v>8.6999999999999993</c:v>
                </c:pt>
                <c:pt idx="54" formatCode="0.0">
                  <c:v>10.5</c:v>
                </c:pt>
                <c:pt idx="55" formatCode="0.0">
                  <c:v>10.5</c:v>
                </c:pt>
                <c:pt idx="56" formatCode="0.0">
                  <c:v>8.5</c:v>
                </c:pt>
                <c:pt idx="57" formatCode="0.0">
                  <c:v>10.6</c:v>
                </c:pt>
                <c:pt idx="58" formatCode="0.0">
                  <c:v>8.8000000000000007</c:v>
                </c:pt>
                <c:pt idx="59" formatCode="0.0">
                  <c:v>9.3000000000000007</c:v>
                </c:pt>
                <c:pt idx="60" formatCode="0.0">
                  <c:v>13.8</c:v>
                </c:pt>
                <c:pt idx="61" formatCode="0.0">
                  <c:v>11.47</c:v>
                </c:pt>
                <c:pt idx="62" formatCode="0.0">
                  <c:v>9.82</c:v>
                </c:pt>
                <c:pt idx="63" formatCode="0.0">
                  <c:v>9.65</c:v>
                </c:pt>
                <c:pt idx="64" formatCode="0.0">
                  <c:v>10.48</c:v>
                </c:pt>
                <c:pt idx="65" formatCode="0.0">
                  <c:v>11.84</c:v>
                </c:pt>
                <c:pt idx="66" formatCode="0.0">
                  <c:v>15.1</c:v>
                </c:pt>
                <c:pt idx="67" formatCode="0.0">
                  <c:v>8.76</c:v>
                </c:pt>
                <c:pt idx="68" formatCode="0.0">
                  <c:v>11.85</c:v>
                </c:pt>
                <c:pt idx="69" formatCode="0.0">
                  <c:v>9.69</c:v>
                </c:pt>
                <c:pt idx="70" formatCode="0.0">
                  <c:v>10.64</c:v>
                </c:pt>
                <c:pt idx="71" formatCode="0.0">
                  <c:v>7.38</c:v>
                </c:pt>
                <c:pt idx="72" formatCode="0.0">
                  <c:v>8.34</c:v>
                </c:pt>
                <c:pt idx="73" formatCode="0.0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6-4C4C-8815-0F592092B5A3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Lake'!$D$8:$CC$8</c:f>
              <c:numCache>
                <c:formatCode>General</c:formatCode>
                <c:ptCount val="78"/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8.6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9.8000000000000007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10.8</c:v>
                </c:pt>
                <c:pt idx="21">
                  <c:v>5.8</c:v>
                </c:pt>
                <c:pt idx="22">
                  <c:v>0</c:v>
                </c:pt>
                <c:pt idx="23">
                  <c:v>0</c:v>
                </c:pt>
                <c:pt idx="24">
                  <c:v>12.3</c:v>
                </c:pt>
                <c:pt idx="25">
                  <c:v>10.4</c:v>
                </c:pt>
                <c:pt idx="26">
                  <c:v>6.4</c:v>
                </c:pt>
                <c:pt idx="27">
                  <c:v>0</c:v>
                </c:pt>
                <c:pt idx="28">
                  <c:v>7.6</c:v>
                </c:pt>
                <c:pt idx="29">
                  <c:v>8.9</c:v>
                </c:pt>
                <c:pt idx="30">
                  <c:v>10.6</c:v>
                </c:pt>
                <c:pt idx="31">
                  <c:v>10</c:v>
                </c:pt>
                <c:pt idx="32">
                  <c:v>10.6</c:v>
                </c:pt>
                <c:pt idx="33">
                  <c:v>8.5</c:v>
                </c:pt>
                <c:pt idx="34">
                  <c:v>8.6</c:v>
                </c:pt>
                <c:pt idx="35">
                  <c:v>7</c:v>
                </c:pt>
                <c:pt idx="36">
                  <c:v>9.4</c:v>
                </c:pt>
                <c:pt idx="37">
                  <c:v>9</c:v>
                </c:pt>
                <c:pt idx="38">
                  <c:v>5.7</c:v>
                </c:pt>
                <c:pt idx="39">
                  <c:v>9.5</c:v>
                </c:pt>
                <c:pt idx="40">
                  <c:v>10.7</c:v>
                </c:pt>
                <c:pt idx="41">
                  <c:v>7.9</c:v>
                </c:pt>
                <c:pt idx="42">
                  <c:v>10.1</c:v>
                </c:pt>
                <c:pt idx="43">
                  <c:v>11.9</c:v>
                </c:pt>
                <c:pt idx="44">
                  <c:v>9.9</c:v>
                </c:pt>
                <c:pt idx="45">
                  <c:v>9.5</c:v>
                </c:pt>
                <c:pt idx="46">
                  <c:v>9.6</c:v>
                </c:pt>
                <c:pt idx="47">
                  <c:v>11.1</c:v>
                </c:pt>
                <c:pt idx="48">
                  <c:v>9.8000000000000007</c:v>
                </c:pt>
                <c:pt idx="49">
                  <c:v>10.8</c:v>
                </c:pt>
                <c:pt idx="50">
                  <c:v>11.6</c:v>
                </c:pt>
                <c:pt idx="51">
                  <c:v>7.8</c:v>
                </c:pt>
                <c:pt idx="52">
                  <c:v>8.4</c:v>
                </c:pt>
                <c:pt idx="53">
                  <c:v>7.8</c:v>
                </c:pt>
                <c:pt idx="54">
                  <c:v>9.1999999999999993</c:v>
                </c:pt>
                <c:pt idx="55">
                  <c:v>7.1</c:v>
                </c:pt>
                <c:pt idx="56">
                  <c:v>9.3000000000000007</c:v>
                </c:pt>
                <c:pt idx="57">
                  <c:v>8.6999999999999993</c:v>
                </c:pt>
                <c:pt idx="58">
                  <c:v>6.4</c:v>
                </c:pt>
                <c:pt idx="59">
                  <c:v>10.4</c:v>
                </c:pt>
                <c:pt idx="60">
                  <c:v>11.9</c:v>
                </c:pt>
                <c:pt idx="63">
                  <c:v>7.3</c:v>
                </c:pt>
                <c:pt idx="64">
                  <c:v>8.1</c:v>
                </c:pt>
                <c:pt idx="65">
                  <c:v>9.06</c:v>
                </c:pt>
                <c:pt idx="66">
                  <c:v>6.64</c:v>
                </c:pt>
                <c:pt idx="67">
                  <c:v>11.63</c:v>
                </c:pt>
                <c:pt idx="68">
                  <c:v>9.5</c:v>
                </c:pt>
                <c:pt idx="69">
                  <c:v>7.77</c:v>
                </c:pt>
                <c:pt idx="70">
                  <c:v>8.43</c:v>
                </c:pt>
                <c:pt idx="71">
                  <c:v>10.39</c:v>
                </c:pt>
                <c:pt idx="72">
                  <c:v>8.02</c:v>
                </c:pt>
                <c:pt idx="73">
                  <c:v>10</c:v>
                </c:pt>
                <c:pt idx="75">
                  <c:v>9.8000000000000007</c:v>
                </c:pt>
                <c:pt idx="76">
                  <c:v>8.7200000000000006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6-4C4C-8815-0F592092B5A3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West'!$D$8:$CC$8</c:f>
              <c:numCache>
                <c:formatCode>General</c:formatCode>
                <c:ptCount val="78"/>
                <c:pt idx="1">
                  <c:v>0</c:v>
                </c:pt>
                <c:pt idx="2">
                  <c:v>15.3</c:v>
                </c:pt>
                <c:pt idx="3">
                  <c:v>0</c:v>
                </c:pt>
                <c:pt idx="4">
                  <c:v>0</c:v>
                </c:pt>
                <c:pt idx="5">
                  <c:v>9.6999999999999993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13.4</c:v>
                </c:pt>
                <c:pt idx="11">
                  <c:v>0</c:v>
                </c:pt>
                <c:pt idx="12">
                  <c:v>10.5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11.1</c:v>
                </c:pt>
                <c:pt idx="25">
                  <c:v>10.4</c:v>
                </c:pt>
                <c:pt idx="26">
                  <c:v>10.199999999999999</c:v>
                </c:pt>
                <c:pt idx="27">
                  <c:v>7.3</c:v>
                </c:pt>
                <c:pt idx="28">
                  <c:v>7.4</c:v>
                </c:pt>
                <c:pt idx="29">
                  <c:v>6.7</c:v>
                </c:pt>
                <c:pt idx="30">
                  <c:v>11.5</c:v>
                </c:pt>
                <c:pt idx="31">
                  <c:v>12.9</c:v>
                </c:pt>
                <c:pt idx="32">
                  <c:v>12</c:v>
                </c:pt>
                <c:pt idx="33">
                  <c:v>8.8000000000000007</c:v>
                </c:pt>
                <c:pt idx="34">
                  <c:v>9.1999999999999993</c:v>
                </c:pt>
                <c:pt idx="35">
                  <c:v>7.8</c:v>
                </c:pt>
                <c:pt idx="36">
                  <c:v>11.3</c:v>
                </c:pt>
                <c:pt idx="37">
                  <c:v>10.9</c:v>
                </c:pt>
                <c:pt idx="38">
                  <c:v>9.3000000000000007</c:v>
                </c:pt>
                <c:pt idx="39">
                  <c:v>14</c:v>
                </c:pt>
                <c:pt idx="40">
                  <c:v>10.1</c:v>
                </c:pt>
                <c:pt idx="41">
                  <c:v>8.6</c:v>
                </c:pt>
                <c:pt idx="42">
                  <c:v>11.6</c:v>
                </c:pt>
                <c:pt idx="43">
                  <c:v>15.2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9.6999999999999993</c:v>
                </c:pt>
                <c:pt idx="47">
                  <c:v>11</c:v>
                </c:pt>
                <c:pt idx="48">
                  <c:v>9.4</c:v>
                </c:pt>
                <c:pt idx="49">
                  <c:v>10.8</c:v>
                </c:pt>
                <c:pt idx="50">
                  <c:v>8.6999999999999993</c:v>
                </c:pt>
                <c:pt idx="51">
                  <c:v>9.3000000000000007</c:v>
                </c:pt>
                <c:pt idx="52">
                  <c:v>8.8000000000000007</c:v>
                </c:pt>
                <c:pt idx="53">
                  <c:v>7.4</c:v>
                </c:pt>
                <c:pt idx="54">
                  <c:v>8.1999999999999993</c:v>
                </c:pt>
                <c:pt idx="55">
                  <c:v>7.6</c:v>
                </c:pt>
                <c:pt idx="56">
                  <c:v>8.9</c:v>
                </c:pt>
                <c:pt idx="57">
                  <c:v>8.3000000000000007</c:v>
                </c:pt>
                <c:pt idx="58">
                  <c:v>8</c:v>
                </c:pt>
                <c:pt idx="59">
                  <c:v>10.9</c:v>
                </c:pt>
                <c:pt idx="60">
                  <c:v>10.4</c:v>
                </c:pt>
                <c:pt idx="61">
                  <c:v>9.14</c:v>
                </c:pt>
                <c:pt idx="62">
                  <c:v>9.42</c:v>
                </c:pt>
                <c:pt idx="63">
                  <c:v>9.17</c:v>
                </c:pt>
                <c:pt idx="64">
                  <c:v>9.41</c:v>
                </c:pt>
                <c:pt idx="65">
                  <c:v>10.24</c:v>
                </c:pt>
                <c:pt idx="66">
                  <c:v>8</c:v>
                </c:pt>
                <c:pt idx="67">
                  <c:v>12.77</c:v>
                </c:pt>
                <c:pt idx="68">
                  <c:v>11.44</c:v>
                </c:pt>
                <c:pt idx="69">
                  <c:v>8.5</c:v>
                </c:pt>
                <c:pt idx="70">
                  <c:v>8.7799999999999994</c:v>
                </c:pt>
                <c:pt idx="71">
                  <c:v>11.22</c:v>
                </c:pt>
                <c:pt idx="72">
                  <c:v>10.3</c:v>
                </c:pt>
                <c:pt idx="73">
                  <c:v>10.25</c:v>
                </c:pt>
                <c:pt idx="74">
                  <c:v>10.38</c:v>
                </c:pt>
                <c:pt idx="75">
                  <c:v>9.39</c:v>
                </c:pt>
                <c:pt idx="76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6-4C4C-8815-0F59209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37087"/>
        <c:axId val="1"/>
      </c:scatterChart>
      <c:valAx>
        <c:axId val="443037087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348869763372601"/>
              <c:y val="0.95961995249406173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Dissolved Oxygen (mg/L)</a:t>
                </a:r>
              </a:p>
            </c:rich>
          </c:tx>
          <c:layout>
            <c:manualLayout>
              <c:xMode val="edge"/>
              <c:yMode val="edge"/>
              <c:x val="1.2403100775193798E-2"/>
              <c:y val="0.466745843230403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037087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33141497606922"/>
          <c:y val="8.9155831567634486E-2"/>
          <c:w val="0.12301965893588925"/>
          <c:h val="8.46980399892527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Dief'!$B$41:$B$41</c:f>
          <c:strCache>
            <c:ptCount val="1"/>
            <c:pt idx="0">
              <c:v>Chlorophyll "A"</c:v>
            </c:pt>
          </c:strCache>
        </c:strRef>
      </c:tx>
      <c:layout>
        <c:manualLayout>
          <c:xMode val="edge"/>
          <c:yMode val="edge"/>
          <c:x val="0.4151821920788174"/>
          <c:y val="2.55474452554744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38833200263089E-2"/>
          <c:y val="0.26155748835430015"/>
          <c:w val="0.89310645707756564"/>
          <c:h val="0.63503725079509155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Dief'!$D$41:$BZ$41</c:f>
              <c:numCache>
                <c:formatCode>0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12</c:v>
                </c:pt>
                <c:pt idx="24" formatCode="General">
                  <c:v>0</c:v>
                </c:pt>
                <c:pt idx="25" formatCode="General">
                  <c:v>6</c:v>
                </c:pt>
                <c:pt idx="26" formatCode="General">
                  <c:v>5</c:v>
                </c:pt>
                <c:pt idx="27" formatCode="General">
                  <c:v>12</c:v>
                </c:pt>
                <c:pt idx="28" formatCode="General">
                  <c:v>5</c:v>
                </c:pt>
                <c:pt idx="29" formatCode="General">
                  <c:v>0</c:v>
                </c:pt>
                <c:pt idx="30" formatCode="General">
                  <c:v>8</c:v>
                </c:pt>
                <c:pt idx="31" formatCode="General">
                  <c:v>5</c:v>
                </c:pt>
                <c:pt idx="32" formatCode="General">
                  <c:v>0</c:v>
                </c:pt>
                <c:pt idx="33" formatCode="General">
                  <c:v>4</c:v>
                </c:pt>
                <c:pt idx="34" formatCode="General">
                  <c:v>4</c:v>
                </c:pt>
                <c:pt idx="35" formatCode="General">
                  <c:v>3</c:v>
                </c:pt>
                <c:pt idx="36" formatCode="General">
                  <c:v>5</c:v>
                </c:pt>
                <c:pt idx="37" formatCode="General">
                  <c:v>21</c:v>
                </c:pt>
                <c:pt idx="38" formatCode="General">
                  <c:v>5</c:v>
                </c:pt>
                <c:pt idx="39" formatCode="General">
                  <c:v>4</c:v>
                </c:pt>
                <c:pt idx="40" formatCode="General">
                  <c:v>2</c:v>
                </c:pt>
                <c:pt idx="41" formatCode="General">
                  <c:v>6</c:v>
                </c:pt>
                <c:pt idx="42" formatCode="General">
                  <c:v>3</c:v>
                </c:pt>
                <c:pt idx="43" formatCode="General">
                  <c:v>3</c:v>
                </c:pt>
                <c:pt idx="44" formatCode="General">
                  <c:v>3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32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3.01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4</c:v>
                </c:pt>
                <c:pt idx="72">
                  <c:v>3</c:v>
                </c:pt>
                <c:pt idx="7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3-1941-84CF-60DF8AF8D9E4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Lake'!$D$41:$CC$41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24</c:v>
                </c:pt>
                <c:pt idx="24">
                  <c:v>57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9</c:v>
                </c:pt>
                <c:pt idx="29">
                  <c:v>28</c:v>
                </c:pt>
                <c:pt idx="30">
                  <c:v>0</c:v>
                </c:pt>
                <c:pt idx="31">
                  <c:v>13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32</c:v>
                </c:pt>
                <c:pt idx="38">
                  <c:v>89</c:v>
                </c:pt>
                <c:pt idx="39">
                  <c:v>29</c:v>
                </c:pt>
                <c:pt idx="40">
                  <c:v>7</c:v>
                </c:pt>
                <c:pt idx="41">
                  <c:v>5</c:v>
                </c:pt>
                <c:pt idx="42">
                  <c:v>11</c:v>
                </c:pt>
                <c:pt idx="43">
                  <c:v>12</c:v>
                </c:pt>
                <c:pt idx="44">
                  <c:v>4</c:v>
                </c:pt>
                <c:pt idx="45">
                  <c:v>10</c:v>
                </c:pt>
                <c:pt idx="46">
                  <c:v>28</c:v>
                </c:pt>
                <c:pt idx="47">
                  <c:v>15</c:v>
                </c:pt>
                <c:pt idx="48">
                  <c:v>6</c:v>
                </c:pt>
                <c:pt idx="49">
                  <c:v>18</c:v>
                </c:pt>
                <c:pt idx="50">
                  <c:v>29.9</c:v>
                </c:pt>
                <c:pt idx="51">
                  <c:v>83</c:v>
                </c:pt>
                <c:pt idx="52">
                  <c:v>9</c:v>
                </c:pt>
                <c:pt idx="53">
                  <c:v>59</c:v>
                </c:pt>
                <c:pt idx="54">
                  <c:v>21</c:v>
                </c:pt>
                <c:pt idx="55">
                  <c:v>52</c:v>
                </c:pt>
                <c:pt idx="56">
                  <c:v>24</c:v>
                </c:pt>
                <c:pt idx="57">
                  <c:v>10</c:v>
                </c:pt>
                <c:pt idx="58">
                  <c:v>44</c:v>
                </c:pt>
                <c:pt idx="59">
                  <c:v>25</c:v>
                </c:pt>
                <c:pt idx="60">
                  <c:v>9</c:v>
                </c:pt>
                <c:pt idx="61">
                  <c:v>14</c:v>
                </c:pt>
                <c:pt idx="62">
                  <c:v>5</c:v>
                </c:pt>
                <c:pt idx="63">
                  <c:v>27</c:v>
                </c:pt>
                <c:pt idx="64">
                  <c:v>31</c:v>
                </c:pt>
                <c:pt idx="65">
                  <c:v>6.9</c:v>
                </c:pt>
                <c:pt idx="66">
                  <c:v>32</c:v>
                </c:pt>
                <c:pt idx="67">
                  <c:v>29</c:v>
                </c:pt>
                <c:pt idx="68">
                  <c:v>5</c:v>
                </c:pt>
                <c:pt idx="69">
                  <c:v>10</c:v>
                </c:pt>
                <c:pt idx="70">
                  <c:v>13</c:v>
                </c:pt>
                <c:pt idx="71">
                  <c:v>4</c:v>
                </c:pt>
                <c:pt idx="72">
                  <c:v>18</c:v>
                </c:pt>
                <c:pt idx="73">
                  <c:v>7</c:v>
                </c:pt>
                <c:pt idx="74">
                  <c:v>107</c:v>
                </c:pt>
                <c:pt idx="75">
                  <c:v>20</c:v>
                </c:pt>
                <c:pt idx="7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3-1941-84CF-60DF8AF8D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47087"/>
        <c:axId val="1"/>
      </c:scatterChart>
      <c:valAx>
        <c:axId val="436747087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58807898818998"/>
              <c:y val="0.95863861907772474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Chlorophyll "A" (ug/L)</a:t>
                </a:r>
              </a:p>
            </c:rich>
          </c:tx>
          <c:layout>
            <c:manualLayout>
              <c:xMode val="edge"/>
              <c:yMode val="edge"/>
              <c:x val="1.2393493415956624E-2"/>
              <c:y val="0.479319245678231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747087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6265894623619"/>
          <c:y val="0.10334667405697349"/>
          <c:w val="0.12289776442584781"/>
          <c:h val="5.92723571797348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Dief'!$B$42:$B$42</c:f>
          <c:strCache>
            <c:ptCount val="1"/>
            <c:pt idx="0">
              <c:v>D.O.C.</c:v>
            </c:pt>
          </c:strCache>
        </c:strRef>
      </c:tx>
      <c:layout>
        <c:manualLayout>
          <c:xMode val="edge"/>
          <c:yMode val="edge"/>
          <c:x val="0.45771916214119474"/>
          <c:y val="2.5609756097560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85880527540726E-2"/>
          <c:y val="0.27560992021360531"/>
          <c:w val="0.88906128782001548"/>
          <c:h val="0.63658574491815034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Dief'!$D$42:$BZ$42</c:f>
              <c:numCache>
                <c:formatCode>0</c:formatCode>
                <c:ptCount val="75"/>
                <c:pt idx="1">
                  <c:v>4.5</c:v>
                </c:pt>
                <c:pt idx="2">
                  <c:v>4</c:v>
                </c:pt>
                <c:pt idx="3" formatCode="0.0">
                  <c:v>0</c:v>
                </c:pt>
                <c:pt idx="4" formatCode="0.0">
                  <c:v>5.4</c:v>
                </c:pt>
                <c:pt idx="5" formatCode="0.0">
                  <c:v>4.9000000000000004</c:v>
                </c:pt>
                <c:pt idx="6" formatCode="0.0">
                  <c:v>7</c:v>
                </c:pt>
                <c:pt idx="7" formatCode="0.0">
                  <c:v>5.2</c:v>
                </c:pt>
                <c:pt idx="8" formatCode="0.0">
                  <c:v>4.3</c:v>
                </c:pt>
                <c:pt idx="9" formatCode="0.0">
                  <c:v>3.9</c:v>
                </c:pt>
                <c:pt idx="10" formatCode="0.0">
                  <c:v>4.3</c:v>
                </c:pt>
                <c:pt idx="11" formatCode="0.0">
                  <c:v>0</c:v>
                </c:pt>
                <c:pt idx="12" formatCode="0.0">
                  <c:v>5.9</c:v>
                </c:pt>
                <c:pt idx="13" formatCode="0.0">
                  <c:v>5.7</c:v>
                </c:pt>
                <c:pt idx="14" formatCode="0.0">
                  <c:v>4.5</c:v>
                </c:pt>
                <c:pt idx="15" formatCode="0.0">
                  <c:v>0</c:v>
                </c:pt>
                <c:pt idx="16" formatCode="0.0">
                  <c:v>5</c:v>
                </c:pt>
                <c:pt idx="17" formatCode="0.0">
                  <c:v>0</c:v>
                </c:pt>
                <c:pt idx="18" formatCode="0.0">
                  <c:v>0</c:v>
                </c:pt>
                <c:pt idx="19" formatCode="0.0">
                  <c:v>0</c:v>
                </c:pt>
                <c:pt idx="20" formatCode="0.0">
                  <c:v>0</c:v>
                </c:pt>
                <c:pt idx="22" formatCode="0.0">
                  <c:v>0</c:v>
                </c:pt>
                <c:pt idx="23" formatCode="0.0">
                  <c:v>4.9000000000000004</c:v>
                </c:pt>
                <c:pt idx="24" formatCode="0.0">
                  <c:v>0</c:v>
                </c:pt>
                <c:pt idx="25" formatCode="0.0">
                  <c:v>3.4</c:v>
                </c:pt>
                <c:pt idx="26" formatCode="0.0">
                  <c:v>3.7</c:v>
                </c:pt>
                <c:pt idx="27" formatCode="0.0">
                  <c:v>4.51</c:v>
                </c:pt>
                <c:pt idx="28" formatCode="0.0">
                  <c:v>4.37</c:v>
                </c:pt>
                <c:pt idx="29" formatCode="0.0">
                  <c:v>3.5</c:v>
                </c:pt>
                <c:pt idx="30" formatCode="0.0">
                  <c:v>3.72</c:v>
                </c:pt>
                <c:pt idx="31" formatCode="0.0">
                  <c:v>4.5599999999999996</c:v>
                </c:pt>
                <c:pt idx="32" formatCode="0.0">
                  <c:v>3.78</c:v>
                </c:pt>
                <c:pt idx="33" formatCode="0.0">
                  <c:v>2.97</c:v>
                </c:pt>
                <c:pt idx="34" formatCode="0.0">
                  <c:v>5.8</c:v>
                </c:pt>
                <c:pt idx="35" formatCode="0.0">
                  <c:v>6.08</c:v>
                </c:pt>
                <c:pt idx="36" formatCode="0.0">
                  <c:v>5.7</c:v>
                </c:pt>
                <c:pt idx="37" formatCode="0.0">
                  <c:v>4.4000000000000004</c:v>
                </c:pt>
                <c:pt idx="38" formatCode="0.0">
                  <c:v>2.9</c:v>
                </c:pt>
                <c:pt idx="39" formatCode="0.0">
                  <c:v>2.54</c:v>
                </c:pt>
                <c:pt idx="40" formatCode="0.0">
                  <c:v>2.9</c:v>
                </c:pt>
                <c:pt idx="41" formatCode="0.0">
                  <c:v>3.92</c:v>
                </c:pt>
                <c:pt idx="42" formatCode="0.0">
                  <c:v>3.4</c:v>
                </c:pt>
                <c:pt idx="43" formatCode="0.0">
                  <c:v>3.6</c:v>
                </c:pt>
                <c:pt idx="44" formatCode="0.0">
                  <c:v>4.5</c:v>
                </c:pt>
                <c:pt idx="45" formatCode="0.0">
                  <c:v>4.7</c:v>
                </c:pt>
                <c:pt idx="46" formatCode="0.0">
                  <c:v>4.4000000000000004</c:v>
                </c:pt>
                <c:pt idx="47" formatCode="0.0">
                  <c:v>4.3</c:v>
                </c:pt>
                <c:pt idx="48" formatCode="0.0">
                  <c:v>5.2</c:v>
                </c:pt>
                <c:pt idx="49" formatCode="0.0">
                  <c:v>4.2</c:v>
                </c:pt>
                <c:pt idx="50" formatCode="0.0">
                  <c:v>4.7</c:v>
                </c:pt>
                <c:pt idx="51" formatCode="0.0">
                  <c:v>4.9000000000000004</c:v>
                </c:pt>
                <c:pt idx="52" formatCode="0.0">
                  <c:v>4.2</c:v>
                </c:pt>
                <c:pt idx="53" formatCode="0.0">
                  <c:v>4.9000000000000004</c:v>
                </c:pt>
                <c:pt idx="54" formatCode="0.0">
                  <c:v>4.5</c:v>
                </c:pt>
                <c:pt idx="55" formatCode="0.0">
                  <c:v>3.6</c:v>
                </c:pt>
                <c:pt idx="56" formatCode="0.0">
                  <c:v>4.4000000000000004</c:v>
                </c:pt>
                <c:pt idx="57" formatCode="0.0">
                  <c:v>5.0999999999999996</c:v>
                </c:pt>
                <c:pt idx="58" formatCode="0.0">
                  <c:v>4.3</c:v>
                </c:pt>
                <c:pt idx="59" formatCode="0.0">
                  <c:v>4.2</c:v>
                </c:pt>
                <c:pt idx="60" formatCode="0.0">
                  <c:v>4.5999999999999996</c:v>
                </c:pt>
                <c:pt idx="61" formatCode="0.0">
                  <c:v>3.5</c:v>
                </c:pt>
                <c:pt idx="62" formatCode="0.0">
                  <c:v>2.79</c:v>
                </c:pt>
                <c:pt idx="63" formatCode="0.0">
                  <c:v>4.26</c:v>
                </c:pt>
                <c:pt idx="64" formatCode="0.0">
                  <c:v>4.38</c:v>
                </c:pt>
                <c:pt idx="65" formatCode="0.0">
                  <c:v>4.0999999999999996</c:v>
                </c:pt>
                <c:pt idx="66" formatCode="0.0">
                  <c:v>3.16</c:v>
                </c:pt>
                <c:pt idx="67" formatCode="0.0">
                  <c:v>2.9</c:v>
                </c:pt>
                <c:pt idx="68" formatCode="0.0">
                  <c:v>2.87</c:v>
                </c:pt>
                <c:pt idx="69" formatCode="0.0">
                  <c:v>5.49</c:v>
                </c:pt>
                <c:pt idx="70" formatCode="0.0">
                  <c:v>3.9</c:v>
                </c:pt>
                <c:pt idx="71" formatCode="0.0">
                  <c:v>5.2</c:v>
                </c:pt>
                <c:pt idx="72" formatCode="0.0">
                  <c:v>4.3</c:v>
                </c:pt>
                <c:pt idx="73" formatCode="0.0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3B46-BF80-F20E92B7D1F2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Lake'!$D$42:$CC$42</c:f>
              <c:numCache>
                <c:formatCode>General</c:formatCode>
                <c:ptCount val="78"/>
                <c:pt idx="1">
                  <c:v>0</c:v>
                </c:pt>
                <c:pt idx="2">
                  <c:v>9.6</c:v>
                </c:pt>
                <c:pt idx="3">
                  <c:v>0</c:v>
                </c:pt>
                <c:pt idx="4">
                  <c:v>9.9</c:v>
                </c:pt>
                <c:pt idx="5">
                  <c:v>8</c:v>
                </c:pt>
                <c:pt idx="6">
                  <c:v>8.4</c:v>
                </c:pt>
                <c:pt idx="7">
                  <c:v>8.9</c:v>
                </c:pt>
                <c:pt idx="8">
                  <c:v>10.9</c:v>
                </c:pt>
                <c:pt idx="9">
                  <c:v>9</c:v>
                </c:pt>
                <c:pt idx="10">
                  <c:v>9.8000000000000007</c:v>
                </c:pt>
                <c:pt idx="11">
                  <c:v>10.6</c:v>
                </c:pt>
                <c:pt idx="12">
                  <c:v>8.6</c:v>
                </c:pt>
                <c:pt idx="13">
                  <c:v>8.4</c:v>
                </c:pt>
                <c:pt idx="14">
                  <c:v>7.3</c:v>
                </c:pt>
                <c:pt idx="15">
                  <c:v>0</c:v>
                </c:pt>
                <c:pt idx="16">
                  <c:v>5.8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7.5</c:v>
                </c:pt>
                <c:pt idx="22">
                  <c:v>7.8</c:v>
                </c:pt>
                <c:pt idx="23">
                  <c:v>8.4</c:v>
                </c:pt>
                <c:pt idx="24">
                  <c:v>10.1</c:v>
                </c:pt>
                <c:pt idx="25">
                  <c:v>5.6</c:v>
                </c:pt>
                <c:pt idx="26">
                  <c:v>5.0999999999999996</c:v>
                </c:pt>
                <c:pt idx="27">
                  <c:v>3.37</c:v>
                </c:pt>
                <c:pt idx="28">
                  <c:v>3.6</c:v>
                </c:pt>
                <c:pt idx="29">
                  <c:v>4.16</c:v>
                </c:pt>
                <c:pt idx="30">
                  <c:v>3.46</c:v>
                </c:pt>
                <c:pt idx="31">
                  <c:v>3.98</c:v>
                </c:pt>
                <c:pt idx="32">
                  <c:v>3.21</c:v>
                </c:pt>
                <c:pt idx="33">
                  <c:v>3.61</c:v>
                </c:pt>
                <c:pt idx="34">
                  <c:v>3.83</c:v>
                </c:pt>
                <c:pt idx="35">
                  <c:v>4.62</c:v>
                </c:pt>
                <c:pt idx="36">
                  <c:v>5.5</c:v>
                </c:pt>
                <c:pt idx="37">
                  <c:v>4</c:v>
                </c:pt>
                <c:pt idx="38">
                  <c:v>1.2</c:v>
                </c:pt>
                <c:pt idx="39">
                  <c:v>6.04</c:v>
                </c:pt>
                <c:pt idx="40">
                  <c:v>4.8</c:v>
                </c:pt>
                <c:pt idx="41">
                  <c:v>4.53</c:v>
                </c:pt>
                <c:pt idx="42">
                  <c:v>7.2</c:v>
                </c:pt>
                <c:pt idx="43">
                  <c:v>6.57</c:v>
                </c:pt>
                <c:pt idx="44">
                  <c:v>4.5</c:v>
                </c:pt>
                <c:pt idx="45">
                  <c:v>6.4</c:v>
                </c:pt>
                <c:pt idx="46">
                  <c:v>6.6</c:v>
                </c:pt>
                <c:pt idx="47">
                  <c:v>5.9</c:v>
                </c:pt>
                <c:pt idx="48">
                  <c:v>7</c:v>
                </c:pt>
                <c:pt idx="49">
                  <c:v>10.4</c:v>
                </c:pt>
                <c:pt idx="50">
                  <c:v>9.6</c:v>
                </c:pt>
                <c:pt idx="51">
                  <c:v>10.7</c:v>
                </c:pt>
                <c:pt idx="52">
                  <c:v>8.4</c:v>
                </c:pt>
                <c:pt idx="53">
                  <c:v>11.2</c:v>
                </c:pt>
                <c:pt idx="54">
                  <c:v>8.4</c:v>
                </c:pt>
                <c:pt idx="55">
                  <c:v>8.8000000000000007</c:v>
                </c:pt>
                <c:pt idx="56">
                  <c:v>8</c:v>
                </c:pt>
                <c:pt idx="57">
                  <c:v>6.8</c:v>
                </c:pt>
                <c:pt idx="58">
                  <c:v>7</c:v>
                </c:pt>
                <c:pt idx="59">
                  <c:v>7.6</c:v>
                </c:pt>
                <c:pt idx="60">
                  <c:v>5.6</c:v>
                </c:pt>
                <c:pt idx="61">
                  <c:v>4.9000000000000004</c:v>
                </c:pt>
                <c:pt idx="62">
                  <c:v>5.39</c:v>
                </c:pt>
                <c:pt idx="63">
                  <c:v>5.37</c:v>
                </c:pt>
                <c:pt idx="64">
                  <c:v>7.05</c:v>
                </c:pt>
                <c:pt idx="65">
                  <c:v>4.5</c:v>
                </c:pt>
                <c:pt idx="66">
                  <c:v>4.9000000000000004</c:v>
                </c:pt>
                <c:pt idx="67">
                  <c:v>6.4</c:v>
                </c:pt>
                <c:pt idx="68">
                  <c:v>4.58</c:v>
                </c:pt>
                <c:pt idx="69">
                  <c:v>4.5599999999999996</c:v>
                </c:pt>
                <c:pt idx="70">
                  <c:v>4.9000000000000004</c:v>
                </c:pt>
                <c:pt idx="71">
                  <c:v>4.8</c:v>
                </c:pt>
                <c:pt idx="72">
                  <c:v>6.48</c:v>
                </c:pt>
                <c:pt idx="73">
                  <c:v>5.4</c:v>
                </c:pt>
                <c:pt idx="74">
                  <c:v>6.3</c:v>
                </c:pt>
                <c:pt idx="75">
                  <c:v>5.4</c:v>
                </c:pt>
                <c:pt idx="76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C-3B46-BF80-F20E92B7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78463"/>
        <c:axId val="1"/>
      </c:scatterChart>
      <c:valAx>
        <c:axId val="436778463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6470131885182314"/>
              <c:y val="0.95853709749695915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D.O.C. (mg/L)</a:t>
                </a:r>
              </a:p>
            </c:rich>
          </c:tx>
          <c:layout>
            <c:manualLayout>
              <c:xMode val="edge"/>
              <c:yMode val="edge"/>
              <c:x val="2.404965089216447E-2"/>
              <c:y val="0.526829524358235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778463"/>
        <c:crosses val="autoZero"/>
        <c:crossBetween val="midCat"/>
        <c:majorUnit val="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03764002147141"/>
          <c:y val="9.7564100539194495E-2"/>
          <c:w val="0.12314179548488488"/>
          <c:h val="5.9453123766071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Dief'!$B$9:$B$9</c:f>
          <c:strCache>
            <c:ptCount val="1"/>
            <c:pt idx="0">
              <c:v>Odour</c:v>
            </c:pt>
          </c:strCache>
        </c:strRef>
      </c:tx>
      <c:layout>
        <c:manualLayout>
          <c:xMode val="edge"/>
          <c:yMode val="edge"/>
          <c:x val="0.46111975116640747"/>
          <c:y val="2.61593341260404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06842923794712E-2"/>
          <c:y val="0.25921537047563031"/>
          <c:w val="0.89269051321928461"/>
          <c:h val="0.63971499686187672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Dief'!$D$9:$BZ$9</c:f>
              <c:numCache>
                <c:formatCode>0</c:formatCode>
                <c:ptCount val="75"/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10</c:v>
                </c:pt>
                <c:pt idx="26" formatCode="General">
                  <c:v>5</c:v>
                </c:pt>
                <c:pt idx="27" formatCode="General">
                  <c:v>6</c:v>
                </c:pt>
                <c:pt idx="28" formatCode="General">
                  <c:v>10</c:v>
                </c:pt>
                <c:pt idx="29" formatCode="General">
                  <c:v>8</c:v>
                </c:pt>
                <c:pt idx="30" formatCode="General">
                  <c:v>6</c:v>
                </c:pt>
                <c:pt idx="31" formatCode="General">
                  <c:v>2</c:v>
                </c:pt>
                <c:pt idx="32" formatCode="General">
                  <c:v>10</c:v>
                </c:pt>
                <c:pt idx="33" formatCode="General">
                  <c:v>8</c:v>
                </c:pt>
                <c:pt idx="34" formatCode="General">
                  <c:v>10</c:v>
                </c:pt>
                <c:pt idx="35" formatCode="General">
                  <c:v>4</c:v>
                </c:pt>
                <c:pt idx="36" formatCode="General">
                  <c:v>7</c:v>
                </c:pt>
                <c:pt idx="37" formatCode="General">
                  <c:v>2</c:v>
                </c:pt>
                <c:pt idx="38" formatCode="General">
                  <c:v>4</c:v>
                </c:pt>
                <c:pt idx="39" formatCode="General">
                  <c:v>1</c:v>
                </c:pt>
                <c:pt idx="40" formatCode="General">
                  <c:v>2</c:v>
                </c:pt>
                <c:pt idx="41" formatCode="General">
                  <c:v>16</c:v>
                </c:pt>
                <c:pt idx="42" formatCode="General">
                  <c:v>4</c:v>
                </c:pt>
                <c:pt idx="43" formatCode="General">
                  <c:v>1</c:v>
                </c:pt>
                <c:pt idx="44" formatCode="General">
                  <c:v>2</c:v>
                </c:pt>
                <c:pt idx="45">
                  <c:v>12</c:v>
                </c:pt>
                <c:pt idx="46">
                  <c:v>20</c:v>
                </c:pt>
                <c:pt idx="47">
                  <c:v>24</c:v>
                </c:pt>
                <c:pt idx="48">
                  <c:v>20</c:v>
                </c:pt>
                <c:pt idx="49">
                  <c:v>60</c:v>
                </c:pt>
                <c:pt idx="50">
                  <c:v>8</c:v>
                </c:pt>
                <c:pt idx="51">
                  <c:v>30</c:v>
                </c:pt>
                <c:pt idx="52">
                  <c:v>40</c:v>
                </c:pt>
                <c:pt idx="53">
                  <c:v>38</c:v>
                </c:pt>
                <c:pt idx="54">
                  <c:v>25</c:v>
                </c:pt>
                <c:pt idx="55">
                  <c:v>30</c:v>
                </c:pt>
                <c:pt idx="56">
                  <c:v>20</c:v>
                </c:pt>
                <c:pt idx="57">
                  <c:v>25</c:v>
                </c:pt>
                <c:pt idx="58">
                  <c:v>35</c:v>
                </c:pt>
                <c:pt idx="59">
                  <c:v>47</c:v>
                </c:pt>
                <c:pt idx="60">
                  <c:v>35</c:v>
                </c:pt>
                <c:pt idx="61">
                  <c:v>40</c:v>
                </c:pt>
                <c:pt idx="62">
                  <c:v>21</c:v>
                </c:pt>
                <c:pt idx="63">
                  <c:v>400</c:v>
                </c:pt>
                <c:pt idx="64">
                  <c:v>90</c:v>
                </c:pt>
                <c:pt idx="65">
                  <c:v>98.5</c:v>
                </c:pt>
                <c:pt idx="66">
                  <c:v>58</c:v>
                </c:pt>
                <c:pt idx="67">
                  <c:v>32</c:v>
                </c:pt>
                <c:pt idx="68">
                  <c:v>40</c:v>
                </c:pt>
                <c:pt idx="69">
                  <c:v>46</c:v>
                </c:pt>
                <c:pt idx="70">
                  <c:v>55</c:v>
                </c:pt>
                <c:pt idx="71">
                  <c:v>30</c:v>
                </c:pt>
                <c:pt idx="72">
                  <c:v>30</c:v>
                </c:pt>
                <c:pt idx="7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0-714C-8872-8E21CB939BF3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Lake'!$D$9:$CC$9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</c:v>
                </c:pt>
                <c:pt idx="23">
                  <c:v>20</c:v>
                </c:pt>
                <c:pt idx="24">
                  <c:v>16</c:v>
                </c:pt>
                <c:pt idx="25">
                  <c:v>14</c:v>
                </c:pt>
                <c:pt idx="26">
                  <c:v>20</c:v>
                </c:pt>
                <c:pt idx="27">
                  <c:v>6</c:v>
                </c:pt>
                <c:pt idx="28">
                  <c:v>24</c:v>
                </c:pt>
                <c:pt idx="29">
                  <c:v>36</c:v>
                </c:pt>
                <c:pt idx="30">
                  <c:v>8</c:v>
                </c:pt>
                <c:pt idx="31">
                  <c:v>8</c:v>
                </c:pt>
                <c:pt idx="32">
                  <c:v>16</c:v>
                </c:pt>
                <c:pt idx="33">
                  <c:v>8</c:v>
                </c:pt>
                <c:pt idx="34">
                  <c:v>24</c:v>
                </c:pt>
                <c:pt idx="35">
                  <c:v>60</c:v>
                </c:pt>
                <c:pt idx="36">
                  <c:v>4</c:v>
                </c:pt>
                <c:pt idx="37">
                  <c:v>4</c:v>
                </c:pt>
                <c:pt idx="38">
                  <c:v>75</c:v>
                </c:pt>
                <c:pt idx="39">
                  <c:v>2</c:v>
                </c:pt>
                <c:pt idx="40">
                  <c:v>16</c:v>
                </c:pt>
                <c:pt idx="41">
                  <c:v>40</c:v>
                </c:pt>
                <c:pt idx="42">
                  <c:v>24</c:v>
                </c:pt>
                <c:pt idx="43">
                  <c:v>6</c:v>
                </c:pt>
                <c:pt idx="44">
                  <c:v>16</c:v>
                </c:pt>
                <c:pt idx="45">
                  <c:v>24</c:v>
                </c:pt>
                <c:pt idx="46">
                  <c:v>24</c:v>
                </c:pt>
                <c:pt idx="47">
                  <c:v>50</c:v>
                </c:pt>
                <c:pt idx="48">
                  <c:v>40</c:v>
                </c:pt>
                <c:pt idx="49">
                  <c:v>50</c:v>
                </c:pt>
                <c:pt idx="50">
                  <c:v>50</c:v>
                </c:pt>
                <c:pt idx="51">
                  <c:v>60</c:v>
                </c:pt>
                <c:pt idx="52">
                  <c:v>50</c:v>
                </c:pt>
                <c:pt idx="53">
                  <c:v>166</c:v>
                </c:pt>
                <c:pt idx="54">
                  <c:v>70</c:v>
                </c:pt>
                <c:pt idx="55">
                  <c:v>166</c:v>
                </c:pt>
                <c:pt idx="56">
                  <c:v>115</c:v>
                </c:pt>
                <c:pt idx="57">
                  <c:v>100</c:v>
                </c:pt>
                <c:pt idx="58">
                  <c:v>112</c:v>
                </c:pt>
                <c:pt idx="59">
                  <c:v>50</c:v>
                </c:pt>
                <c:pt idx="60">
                  <c:v>242</c:v>
                </c:pt>
                <c:pt idx="61">
                  <c:v>240</c:v>
                </c:pt>
                <c:pt idx="62">
                  <c:v>73</c:v>
                </c:pt>
                <c:pt idx="63">
                  <c:v>250</c:v>
                </c:pt>
                <c:pt idx="64">
                  <c:v>175</c:v>
                </c:pt>
                <c:pt idx="65">
                  <c:v>80</c:v>
                </c:pt>
                <c:pt idx="66">
                  <c:v>250</c:v>
                </c:pt>
                <c:pt idx="67">
                  <c:v>280</c:v>
                </c:pt>
                <c:pt idx="68">
                  <c:v>60</c:v>
                </c:pt>
                <c:pt idx="70">
                  <c:v>71</c:v>
                </c:pt>
                <c:pt idx="71">
                  <c:v>80</c:v>
                </c:pt>
                <c:pt idx="72">
                  <c:v>68</c:v>
                </c:pt>
                <c:pt idx="73">
                  <c:v>48</c:v>
                </c:pt>
                <c:pt idx="74">
                  <c:v>300</c:v>
                </c:pt>
                <c:pt idx="75">
                  <c:v>300</c:v>
                </c:pt>
                <c:pt idx="76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0-714C-8872-8E21CB939BF3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West'!$D$9:$CC$9</c:f>
              <c:numCache>
                <c:formatCode>General</c:formatCode>
                <c:ptCount val="78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10</c:v>
                </c:pt>
                <c:pt idx="25">
                  <c:v>14</c:v>
                </c:pt>
                <c:pt idx="26">
                  <c:v>24</c:v>
                </c:pt>
                <c:pt idx="27">
                  <c:v>5</c:v>
                </c:pt>
                <c:pt idx="28">
                  <c:v>20</c:v>
                </c:pt>
                <c:pt idx="29">
                  <c:v>20</c:v>
                </c:pt>
                <c:pt idx="30">
                  <c:v>6</c:v>
                </c:pt>
                <c:pt idx="31">
                  <c:v>10</c:v>
                </c:pt>
                <c:pt idx="32">
                  <c:v>2</c:v>
                </c:pt>
                <c:pt idx="33">
                  <c:v>12</c:v>
                </c:pt>
                <c:pt idx="34">
                  <c:v>4</c:v>
                </c:pt>
                <c:pt idx="35">
                  <c:v>8</c:v>
                </c:pt>
                <c:pt idx="36">
                  <c:v>2</c:v>
                </c:pt>
                <c:pt idx="37">
                  <c:v>4</c:v>
                </c:pt>
                <c:pt idx="38">
                  <c:v>32</c:v>
                </c:pt>
                <c:pt idx="39">
                  <c:v>2</c:v>
                </c:pt>
                <c:pt idx="40">
                  <c:v>8</c:v>
                </c:pt>
                <c:pt idx="41">
                  <c:v>16</c:v>
                </c:pt>
                <c:pt idx="42">
                  <c:v>8</c:v>
                </c:pt>
                <c:pt idx="43">
                  <c:v>4</c:v>
                </c:pt>
                <c:pt idx="44">
                  <c:v>6</c:v>
                </c:pt>
                <c:pt idx="45">
                  <c:v>32</c:v>
                </c:pt>
                <c:pt idx="46">
                  <c:v>40</c:v>
                </c:pt>
                <c:pt idx="47">
                  <c:v>20</c:v>
                </c:pt>
                <c:pt idx="48">
                  <c:v>30</c:v>
                </c:pt>
                <c:pt idx="49">
                  <c:v>60</c:v>
                </c:pt>
                <c:pt idx="50">
                  <c:v>50</c:v>
                </c:pt>
                <c:pt idx="51">
                  <c:v>40</c:v>
                </c:pt>
                <c:pt idx="52">
                  <c:v>30</c:v>
                </c:pt>
                <c:pt idx="53">
                  <c:v>203</c:v>
                </c:pt>
                <c:pt idx="54">
                  <c:v>115</c:v>
                </c:pt>
                <c:pt idx="55">
                  <c:v>400</c:v>
                </c:pt>
                <c:pt idx="56">
                  <c:v>63</c:v>
                </c:pt>
                <c:pt idx="57">
                  <c:v>94</c:v>
                </c:pt>
                <c:pt idx="58">
                  <c:v>38</c:v>
                </c:pt>
                <c:pt idx="59">
                  <c:v>50</c:v>
                </c:pt>
                <c:pt idx="60">
                  <c:v>133</c:v>
                </c:pt>
                <c:pt idx="61">
                  <c:v>55</c:v>
                </c:pt>
                <c:pt idx="62">
                  <c:v>25</c:v>
                </c:pt>
                <c:pt idx="63">
                  <c:v>800</c:v>
                </c:pt>
                <c:pt idx="64">
                  <c:v>300</c:v>
                </c:pt>
                <c:pt idx="65">
                  <c:v>52</c:v>
                </c:pt>
                <c:pt idx="67">
                  <c:v>87</c:v>
                </c:pt>
                <c:pt idx="68">
                  <c:v>108</c:v>
                </c:pt>
                <c:pt idx="70">
                  <c:v>200</c:v>
                </c:pt>
                <c:pt idx="71">
                  <c:v>80</c:v>
                </c:pt>
                <c:pt idx="72">
                  <c:v>133</c:v>
                </c:pt>
                <c:pt idx="73">
                  <c:v>160</c:v>
                </c:pt>
                <c:pt idx="74">
                  <c:v>116.4</c:v>
                </c:pt>
                <c:pt idx="75">
                  <c:v>80</c:v>
                </c:pt>
                <c:pt idx="76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0-714C-8872-8E21CB93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68111"/>
        <c:axId val="1"/>
      </c:scatterChart>
      <c:valAx>
        <c:axId val="388768111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78849144634525"/>
              <c:y val="0.95957243751189836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Odour (TON)</a:t>
                </a:r>
              </a:p>
            </c:rich>
          </c:tx>
          <c:layout>
            <c:manualLayout>
              <c:xMode val="edge"/>
              <c:yMode val="edge"/>
              <c:x val="1.2441679626749611E-2"/>
              <c:y val="0.519619750266056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768111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46991764217904"/>
          <c:y val="8.9155831567634486E-2"/>
          <c:w val="0.12338693247567256"/>
          <c:h val="8.46980399892527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Dief'!$B$10:$B$10</c:f>
          <c:strCache>
            <c:ptCount val="1"/>
            <c:pt idx="0">
              <c:v>pH</c:v>
            </c:pt>
          </c:strCache>
        </c:strRef>
      </c:tx>
      <c:layout>
        <c:manualLayout>
          <c:xMode val="edge"/>
          <c:yMode val="edge"/>
          <c:x val="0.47981382761937363"/>
          <c:y val="2.54237288135593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16178795923761E-2"/>
          <c:y val="0.27481856439316238"/>
          <c:w val="0.88276430981153775"/>
          <c:h val="0.63801490500086599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Dief'!$D$10:$BZ$10</c:f>
              <c:numCache>
                <c:formatCode>0</c:formatCode>
                <c:ptCount val="75"/>
                <c:pt idx="1">
                  <c:v>8.5</c:v>
                </c:pt>
                <c:pt idx="2">
                  <c:v>8.4</c:v>
                </c:pt>
                <c:pt idx="3" formatCode="0.00">
                  <c:v>8.3000000000000007</c:v>
                </c:pt>
                <c:pt idx="4" formatCode="0.00">
                  <c:v>7.9</c:v>
                </c:pt>
                <c:pt idx="5" formatCode="0.00">
                  <c:v>8.35</c:v>
                </c:pt>
                <c:pt idx="6" formatCode="0.00">
                  <c:v>8.5500000000000007</c:v>
                </c:pt>
                <c:pt idx="7" formatCode="0.00">
                  <c:v>8.6</c:v>
                </c:pt>
                <c:pt idx="8" formatCode="0.00">
                  <c:v>8.6</c:v>
                </c:pt>
                <c:pt idx="9" formatCode="0.00">
                  <c:v>8.35</c:v>
                </c:pt>
                <c:pt idx="10" formatCode="0.00">
                  <c:v>8.5</c:v>
                </c:pt>
                <c:pt idx="11" formatCode="0.00">
                  <c:v>0</c:v>
                </c:pt>
                <c:pt idx="12" formatCode="0.00">
                  <c:v>8.4499999999999993</c:v>
                </c:pt>
                <c:pt idx="13" formatCode="0.00">
                  <c:v>8.5500000000000007</c:v>
                </c:pt>
                <c:pt idx="14" formatCode="0.00">
                  <c:v>8.35</c:v>
                </c:pt>
                <c:pt idx="15" formatCode="0.00">
                  <c:v>7.9</c:v>
                </c:pt>
                <c:pt idx="16" formatCode="0.00">
                  <c:v>8.3000000000000007</c:v>
                </c:pt>
                <c:pt idx="17" formatCode="0.00">
                  <c:v>8.25</c:v>
                </c:pt>
                <c:pt idx="18" formatCode="0.00">
                  <c:v>8.25</c:v>
                </c:pt>
                <c:pt idx="19" formatCode="0.00">
                  <c:v>8</c:v>
                </c:pt>
                <c:pt idx="20" formatCode="0.00">
                  <c:v>8.3000000000000007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8.6</c:v>
                </c:pt>
                <c:pt idx="24" formatCode="0.00">
                  <c:v>0</c:v>
                </c:pt>
                <c:pt idx="25" formatCode="0.00">
                  <c:v>8.59</c:v>
                </c:pt>
                <c:pt idx="26" formatCode="0.00">
                  <c:v>8.6999999999999993</c:v>
                </c:pt>
                <c:pt idx="27" formatCode="0.00">
                  <c:v>8.65</c:v>
                </c:pt>
                <c:pt idx="28" formatCode="0.00">
                  <c:v>8.65</c:v>
                </c:pt>
                <c:pt idx="29" formatCode="0.00">
                  <c:v>8.5299999999999994</c:v>
                </c:pt>
                <c:pt idx="30" formatCode="0.00">
                  <c:v>8.2100000000000009</c:v>
                </c:pt>
                <c:pt idx="31" formatCode="0.00">
                  <c:v>8.24</c:v>
                </c:pt>
                <c:pt idx="32" formatCode="0.00">
                  <c:v>8.06</c:v>
                </c:pt>
                <c:pt idx="33" formatCode="0.00">
                  <c:v>7.81</c:v>
                </c:pt>
                <c:pt idx="34" formatCode="0.00">
                  <c:v>8.17</c:v>
                </c:pt>
                <c:pt idx="35" formatCode="0.00">
                  <c:v>8.6</c:v>
                </c:pt>
                <c:pt idx="36" formatCode="0.00">
                  <c:v>8.24</c:v>
                </c:pt>
                <c:pt idx="37" formatCode="0.00">
                  <c:v>8.2100000000000009</c:v>
                </c:pt>
                <c:pt idx="38" formatCode="0.00">
                  <c:v>8.49</c:v>
                </c:pt>
                <c:pt idx="39" formatCode="0.00">
                  <c:v>8.19</c:v>
                </c:pt>
                <c:pt idx="40" formatCode="0.00">
                  <c:v>8.01</c:v>
                </c:pt>
                <c:pt idx="41" formatCode="0.00">
                  <c:v>8.27</c:v>
                </c:pt>
                <c:pt idx="42" formatCode="0.00">
                  <c:v>8.11</c:v>
                </c:pt>
                <c:pt idx="43" formatCode="0.00">
                  <c:v>7.97</c:v>
                </c:pt>
                <c:pt idx="44" formatCode="0.00">
                  <c:v>8.31</c:v>
                </c:pt>
                <c:pt idx="45" formatCode="0.00">
                  <c:v>8.69</c:v>
                </c:pt>
                <c:pt idx="46" formatCode="0.00">
                  <c:v>8.3800000000000008</c:v>
                </c:pt>
                <c:pt idx="47" formatCode="0.00">
                  <c:v>8.36</c:v>
                </c:pt>
                <c:pt idx="48" formatCode="0.00">
                  <c:v>8.3699999999999992</c:v>
                </c:pt>
                <c:pt idx="49" formatCode="0.00">
                  <c:v>8.4</c:v>
                </c:pt>
                <c:pt idx="50" formatCode="0.00">
                  <c:v>7.97</c:v>
                </c:pt>
                <c:pt idx="51" formatCode="0.00">
                  <c:v>8.51</c:v>
                </c:pt>
                <c:pt idx="52" formatCode="0.00">
                  <c:v>8.4700000000000006</c:v>
                </c:pt>
                <c:pt idx="53" formatCode="0.00">
                  <c:v>8.4700000000000006</c:v>
                </c:pt>
                <c:pt idx="54" formatCode="0.00">
                  <c:v>8.2899999999999991</c:v>
                </c:pt>
                <c:pt idx="55" formatCode="0.00">
                  <c:v>8.58</c:v>
                </c:pt>
                <c:pt idx="56" formatCode="0.00">
                  <c:v>8.42</c:v>
                </c:pt>
                <c:pt idx="57" formatCode="0.00">
                  <c:v>8.48</c:v>
                </c:pt>
                <c:pt idx="58" formatCode="0.00">
                  <c:v>8.5500000000000007</c:v>
                </c:pt>
                <c:pt idx="59" formatCode="0.00">
                  <c:v>8.5</c:v>
                </c:pt>
                <c:pt idx="60" formatCode="0.00">
                  <c:v>8.52</c:v>
                </c:pt>
                <c:pt idx="61" formatCode="0.00">
                  <c:v>8.19</c:v>
                </c:pt>
                <c:pt idx="62" formatCode="0.00">
                  <c:v>8.07</c:v>
                </c:pt>
                <c:pt idx="63" formatCode="0.00">
                  <c:v>8.31</c:v>
                </c:pt>
                <c:pt idx="64" formatCode="0.00">
                  <c:v>8.2799999999999994</c:v>
                </c:pt>
                <c:pt idx="65" formatCode="0.00">
                  <c:v>8.3699999999999992</c:v>
                </c:pt>
                <c:pt idx="66" formatCode="0.00">
                  <c:v>8.4</c:v>
                </c:pt>
                <c:pt idx="67" formatCode="0.00">
                  <c:v>8.49</c:v>
                </c:pt>
                <c:pt idx="68" formatCode="0.00">
                  <c:v>8.26</c:v>
                </c:pt>
                <c:pt idx="69" formatCode="0.00">
                  <c:v>8.1</c:v>
                </c:pt>
                <c:pt idx="70" formatCode="0.00">
                  <c:v>8.5500000000000007</c:v>
                </c:pt>
                <c:pt idx="71" formatCode="0.00">
                  <c:v>8.09</c:v>
                </c:pt>
                <c:pt idx="72" formatCode="0.00">
                  <c:v>8.39</c:v>
                </c:pt>
                <c:pt idx="73" formatCode="0.0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1-4447-9320-C1746B29BECD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Lake'!$D$10:$CC$10</c:f>
              <c:numCache>
                <c:formatCode>General</c:formatCode>
                <c:ptCount val="78"/>
                <c:pt idx="1">
                  <c:v>0</c:v>
                </c:pt>
                <c:pt idx="2">
                  <c:v>7.75</c:v>
                </c:pt>
                <c:pt idx="3">
                  <c:v>7.7</c:v>
                </c:pt>
                <c:pt idx="4">
                  <c:v>8</c:v>
                </c:pt>
                <c:pt idx="5">
                  <c:v>8</c:v>
                </c:pt>
                <c:pt idx="6">
                  <c:v>8.35</c:v>
                </c:pt>
                <c:pt idx="7">
                  <c:v>8.6</c:v>
                </c:pt>
                <c:pt idx="8">
                  <c:v>8.35</c:v>
                </c:pt>
                <c:pt idx="9">
                  <c:v>8.35</c:v>
                </c:pt>
                <c:pt idx="10">
                  <c:v>8.25</c:v>
                </c:pt>
                <c:pt idx="11">
                  <c:v>8.3000000000000007</c:v>
                </c:pt>
                <c:pt idx="12">
                  <c:v>8.4</c:v>
                </c:pt>
                <c:pt idx="13">
                  <c:v>8.1999999999999993</c:v>
                </c:pt>
                <c:pt idx="14">
                  <c:v>8.4</c:v>
                </c:pt>
                <c:pt idx="15">
                  <c:v>8.25</c:v>
                </c:pt>
                <c:pt idx="16">
                  <c:v>7.7</c:v>
                </c:pt>
                <c:pt idx="17">
                  <c:v>7.65</c:v>
                </c:pt>
                <c:pt idx="18">
                  <c:v>8.35</c:v>
                </c:pt>
                <c:pt idx="19">
                  <c:v>8.6</c:v>
                </c:pt>
                <c:pt idx="20">
                  <c:v>8.3000000000000007</c:v>
                </c:pt>
                <c:pt idx="21">
                  <c:v>7.6</c:v>
                </c:pt>
                <c:pt idx="22">
                  <c:v>8.4</c:v>
                </c:pt>
                <c:pt idx="23">
                  <c:v>8.5</c:v>
                </c:pt>
                <c:pt idx="24">
                  <c:v>8.1300000000000008</c:v>
                </c:pt>
                <c:pt idx="25">
                  <c:v>8.4</c:v>
                </c:pt>
                <c:pt idx="26">
                  <c:v>7.6</c:v>
                </c:pt>
                <c:pt idx="27">
                  <c:v>8.31</c:v>
                </c:pt>
                <c:pt idx="28">
                  <c:v>8.4700000000000006</c:v>
                </c:pt>
                <c:pt idx="29">
                  <c:v>8.7100000000000009</c:v>
                </c:pt>
                <c:pt idx="30">
                  <c:v>8.32</c:v>
                </c:pt>
                <c:pt idx="31">
                  <c:v>7.43</c:v>
                </c:pt>
                <c:pt idx="32">
                  <c:v>8.51</c:v>
                </c:pt>
                <c:pt idx="33">
                  <c:v>8.15</c:v>
                </c:pt>
                <c:pt idx="34">
                  <c:v>8.3000000000000007</c:v>
                </c:pt>
                <c:pt idx="35">
                  <c:v>8.48</c:v>
                </c:pt>
                <c:pt idx="36">
                  <c:v>8</c:v>
                </c:pt>
                <c:pt idx="37">
                  <c:v>8.48</c:v>
                </c:pt>
                <c:pt idx="38">
                  <c:v>9.1999999999999993</c:v>
                </c:pt>
                <c:pt idx="39">
                  <c:v>7.84</c:v>
                </c:pt>
                <c:pt idx="40">
                  <c:v>8.2200000000000006</c:v>
                </c:pt>
                <c:pt idx="41">
                  <c:v>8.01</c:v>
                </c:pt>
                <c:pt idx="42">
                  <c:v>8.16</c:v>
                </c:pt>
                <c:pt idx="43">
                  <c:v>7.82</c:v>
                </c:pt>
                <c:pt idx="44">
                  <c:v>8.43</c:v>
                </c:pt>
                <c:pt idx="45">
                  <c:v>8.31</c:v>
                </c:pt>
                <c:pt idx="46">
                  <c:v>8.32</c:v>
                </c:pt>
                <c:pt idx="47">
                  <c:v>8.31</c:v>
                </c:pt>
                <c:pt idx="48">
                  <c:v>8.41</c:v>
                </c:pt>
                <c:pt idx="49">
                  <c:v>8.44</c:v>
                </c:pt>
                <c:pt idx="50">
                  <c:v>9.09</c:v>
                </c:pt>
                <c:pt idx="51">
                  <c:v>8.57</c:v>
                </c:pt>
                <c:pt idx="52">
                  <c:v>8.24</c:v>
                </c:pt>
                <c:pt idx="53">
                  <c:v>8.69</c:v>
                </c:pt>
                <c:pt idx="54">
                  <c:v>8.41</c:v>
                </c:pt>
                <c:pt idx="55">
                  <c:v>8.4600000000000009</c:v>
                </c:pt>
                <c:pt idx="56">
                  <c:v>8.32</c:v>
                </c:pt>
                <c:pt idx="57">
                  <c:v>8.27</c:v>
                </c:pt>
                <c:pt idx="58">
                  <c:v>8.58</c:v>
                </c:pt>
                <c:pt idx="59">
                  <c:v>8.4499999999999993</c:v>
                </c:pt>
                <c:pt idx="60">
                  <c:v>8.3000000000000007</c:v>
                </c:pt>
                <c:pt idx="61">
                  <c:v>8.25</c:v>
                </c:pt>
                <c:pt idx="62">
                  <c:v>8.17</c:v>
                </c:pt>
                <c:pt idx="63">
                  <c:v>8.49</c:v>
                </c:pt>
                <c:pt idx="64">
                  <c:v>8.5</c:v>
                </c:pt>
                <c:pt idx="65">
                  <c:v>8.18</c:v>
                </c:pt>
                <c:pt idx="66">
                  <c:v>8.3000000000000007</c:v>
                </c:pt>
                <c:pt idx="67">
                  <c:v>8.08</c:v>
                </c:pt>
                <c:pt idx="68">
                  <c:v>8.34</c:v>
                </c:pt>
                <c:pt idx="69">
                  <c:v>8.49</c:v>
                </c:pt>
                <c:pt idx="70">
                  <c:v>8.39</c:v>
                </c:pt>
                <c:pt idx="71">
                  <c:v>8.33</c:v>
                </c:pt>
                <c:pt idx="72">
                  <c:v>8.44</c:v>
                </c:pt>
                <c:pt idx="73">
                  <c:v>8.5</c:v>
                </c:pt>
                <c:pt idx="74">
                  <c:v>8.8699999999999992</c:v>
                </c:pt>
                <c:pt idx="75">
                  <c:v>8.99</c:v>
                </c:pt>
                <c:pt idx="76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1-4447-9320-C1746B29BECD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West'!$D$10:$CC$10</c:f>
              <c:numCache>
                <c:formatCode>General</c:formatCode>
                <c:ptCount val="78"/>
                <c:pt idx="1">
                  <c:v>8.85</c:v>
                </c:pt>
                <c:pt idx="2">
                  <c:v>8.15</c:v>
                </c:pt>
                <c:pt idx="3">
                  <c:v>8.3000000000000007</c:v>
                </c:pt>
                <c:pt idx="4">
                  <c:v>7.7</c:v>
                </c:pt>
                <c:pt idx="5">
                  <c:v>8.3000000000000007</c:v>
                </c:pt>
                <c:pt idx="6">
                  <c:v>9.0500000000000007</c:v>
                </c:pt>
                <c:pt idx="7">
                  <c:v>9.1999999999999993</c:v>
                </c:pt>
                <c:pt idx="8">
                  <c:v>8.9</c:v>
                </c:pt>
                <c:pt idx="9">
                  <c:v>8.4</c:v>
                </c:pt>
                <c:pt idx="10">
                  <c:v>8.15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8.65</c:v>
                </c:pt>
                <c:pt idx="14">
                  <c:v>8.4499999999999993</c:v>
                </c:pt>
                <c:pt idx="15">
                  <c:v>8</c:v>
                </c:pt>
                <c:pt idx="16">
                  <c:v>7.65</c:v>
                </c:pt>
                <c:pt idx="17">
                  <c:v>7.9</c:v>
                </c:pt>
                <c:pt idx="18">
                  <c:v>8.4</c:v>
                </c:pt>
                <c:pt idx="19">
                  <c:v>8.6</c:v>
                </c:pt>
                <c:pt idx="20">
                  <c:v>8.1999999999999993</c:v>
                </c:pt>
                <c:pt idx="21">
                  <c:v>7.7</c:v>
                </c:pt>
                <c:pt idx="22">
                  <c:v>8.1999999999999993</c:v>
                </c:pt>
                <c:pt idx="23">
                  <c:v>8.4</c:v>
                </c:pt>
                <c:pt idx="24">
                  <c:v>8.06</c:v>
                </c:pt>
                <c:pt idx="25">
                  <c:v>8.59</c:v>
                </c:pt>
                <c:pt idx="26">
                  <c:v>8.4</c:v>
                </c:pt>
                <c:pt idx="27">
                  <c:v>8.4499999999999993</c:v>
                </c:pt>
                <c:pt idx="28">
                  <c:v>8.51</c:v>
                </c:pt>
                <c:pt idx="29">
                  <c:v>8.51</c:v>
                </c:pt>
                <c:pt idx="30">
                  <c:v>8.39</c:v>
                </c:pt>
                <c:pt idx="31">
                  <c:v>7.97</c:v>
                </c:pt>
                <c:pt idx="32">
                  <c:v>8.1300000000000008</c:v>
                </c:pt>
                <c:pt idx="33">
                  <c:v>8.1300000000000008</c:v>
                </c:pt>
                <c:pt idx="34">
                  <c:v>8.11</c:v>
                </c:pt>
                <c:pt idx="35">
                  <c:v>8.4600000000000009</c:v>
                </c:pt>
                <c:pt idx="36">
                  <c:v>8.26</c:v>
                </c:pt>
                <c:pt idx="37">
                  <c:v>8.4600000000000009</c:v>
                </c:pt>
                <c:pt idx="38">
                  <c:v>8.81</c:v>
                </c:pt>
                <c:pt idx="39">
                  <c:v>8.23</c:v>
                </c:pt>
                <c:pt idx="40">
                  <c:v>8.15</c:v>
                </c:pt>
                <c:pt idx="41">
                  <c:v>8.4600000000000009</c:v>
                </c:pt>
                <c:pt idx="42">
                  <c:v>8.18</c:v>
                </c:pt>
                <c:pt idx="43">
                  <c:v>7.94</c:v>
                </c:pt>
                <c:pt idx="44">
                  <c:v>8.44</c:v>
                </c:pt>
                <c:pt idx="45">
                  <c:v>8.35</c:v>
                </c:pt>
                <c:pt idx="46">
                  <c:v>8.27</c:v>
                </c:pt>
                <c:pt idx="47">
                  <c:v>8.35</c:v>
                </c:pt>
                <c:pt idx="48">
                  <c:v>8.3699999999999992</c:v>
                </c:pt>
                <c:pt idx="49">
                  <c:v>8.58</c:v>
                </c:pt>
                <c:pt idx="50">
                  <c:v>8.6199999999999992</c:v>
                </c:pt>
                <c:pt idx="51">
                  <c:v>8.75</c:v>
                </c:pt>
                <c:pt idx="52">
                  <c:v>8.6300000000000008</c:v>
                </c:pt>
                <c:pt idx="53">
                  <c:v>8.82</c:v>
                </c:pt>
                <c:pt idx="54">
                  <c:v>8.5399999999999991</c:v>
                </c:pt>
                <c:pt idx="55">
                  <c:v>8.65</c:v>
                </c:pt>
                <c:pt idx="56">
                  <c:v>8.59</c:v>
                </c:pt>
                <c:pt idx="57">
                  <c:v>8.57</c:v>
                </c:pt>
                <c:pt idx="58">
                  <c:v>8.56</c:v>
                </c:pt>
                <c:pt idx="59">
                  <c:v>8.4</c:v>
                </c:pt>
                <c:pt idx="60">
                  <c:v>8.6199999999999992</c:v>
                </c:pt>
                <c:pt idx="61">
                  <c:v>8.09</c:v>
                </c:pt>
                <c:pt idx="62">
                  <c:v>8.07</c:v>
                </c:pt>
                <c:pt idx="63">
                  <c:v>8.65</c:v>
                </c:pt>
                <c:pt idx="64">
                  <c:v>8.7100000000000009</c:v>
                </c:pt>
                <c:pt idx="65">
                  <c:v>8.44</c:v>
                </c:pt>
                <c:pt idx="66">
                  <c:v>8.56</c:v>
                </c:pt>
                <c:pt idx="67">
                  <c:v>8.02</c:v>
                </c:pt>
                <c:pt idx="68">
                  <c:v>8.6199999999999992</c:v>
                </c:pt>
                <c:pt idx="69">
                  <c:v>8.67</c:v>
                </c:pt>
                <c:pt idx="70">
                  <c:v>8.35</c:v>
                </c:pt>
                <c:pt idx="71">
                  <c:v>8.43</c:v>
                </c:pt>
                <c:pt idx="72">
                  <c:v>8.74</c:v>
                </c:pt>
                <c:pt idx="73">
                  <c:v>8.73</c:v>
                </c:pt>
                <c:pt idx="74">
                  <c:v>8.8000000000000007</c:v>
                </c:pt>
                <c:pt idx="75">
                  <c:v>8.5</c:v>
                </c:pt>
                <c:pt idx="76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1-4447-9320-C1746B29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62831"/>
        <c:axId val="1"/>
      </c:scatterChart>
      <c:valAx>
        <c:axId val="443062831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574550463800723"/>
              <c:y val="0.95883828080811928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1.1645962732919254E-2"/>
              <c:y val="0.577482221501973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062831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402379801316318"/>
          <c:y val="8.4851178271386496E-2"/>
          <c:w val="0.12314179548488488"/>
          <c:h val="8.63663778833755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Dief'!$B$11:$B$11</c:f>
          <c:strCache>
            <c:ptCount val="1"/>
            <c:pt idx="0">
              <c:v>Temperature</c:v>
            </c:pt>
          </c:strCache>
        </c:strRef>
      </c:tx>
      <c:layout>
        <c:manualLayout>
          <c:xMode val="edge"/>
          <c:yMode val="edge"/>
          <c:x val="0.42564156403526482"/>
          <c:y val="3.1111111111111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7014569579546E-2"/>
          <c:y val="0.27333392650591687"/>
          <c:w val="0.89230880948118174"/>
          <c:h val="0.5866679398175777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3175">
              <a:solidFill>
                <a:srgbClr val="C0C0C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0C0C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Dief'!$D$11:$BZ$11</c:f>
              <c:numCache>
                <c:formatCode>0</c:formatCode>
                <c:ptCount val="75"/>
                <c:pt idx="1">
                  <c:v>12</c:v>
                </c:pt>
                <c:pt idx="2">
                  <c:v>0.2</c:v>
                </c:pt>
                <c:pt idx="3" formatCode="0.0">
                  <c:v>0</c:v>
                </c:pt>
                <c:pt idx="4" formatCode="0.0">
                  <c:v>2</c:v>
                </c:pt>
                <c:pt idx="5" formatCode="0.0">
                  <c:v>7.9</c:v>
                </c:pt>
                <c:pt idx="6" formatCode="0.0">
                  <c:v>17</c:v>
                </c:pt>
                <c:pt idx="7" formatCode="0.0">
                  <c:v>19.899999999999999</c:v>
                </c:pt>
                <c:pt idx="8" formatCode="0.0">
                  <c:v>16</c:v>
                </c:pt>
                <c:pt idx="9" formatCode="0.0">
                  <c:v>8</c:v>
                </c:pt>
                <c:pt idx="10" formatCode="0.0">
                  <c:v>0.4</c:v>
                </c:pt>
                <c:pt idx="11" formatCode="0.0">
                  <c:v>0</c:v>
                </c:pt>
                <c:pt idx="12" formatCode="0.0">
                  <c:v>6.7</c:v>
                </c:pt>
                <c:pt idx="13" formatCode="0.0">
                  <c:v>0</c:v>
                </c:pt>
                <c:pt idx="14" formatCode="0.0">
                  <c:v>18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0</c:v>
                </c:pt>
                <c:pt idx="18" formatCode="0.0">
                  <c:v>6.2</c:v>
                </c:pt>
                <c:pt idx="19" formatCode="0.0">
                  <c:v>0</c:v>
                </c:pt>
                <c:pt idx="20" formatCode="0.0">
                  <c:v>12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0</c:v>
                </c:pt>
                <c:pt idx="25" formatCode="0.0">
                  <c:v>12.5</c:v>
                </c:pt>
                <c:pt idx="26" formatCode="0.0">
                  <c:v>1.5</c:v>
                </c:pt>
                <c:pt idx="27" formatCode="0.0">
                  <c:v>14.9</c:v>
                </c:pt>
                <c:pt idx="28" formatCode="0.0">
                  <c:v>23.6</c:v>
                </c:pt>
                <c:pt idx="29" formatCode="0.0">
                  <c:v>22.2</c:v>
                </c:pt>
                <c:pt idx="30" formatCode="0.0">
                  <c:v>10.3</c:v>
                </c:pt>
                <c:pt idx="31" formatCode="0.0">
                  <c:v>1.7</c:v>
                </c:pt>
                <c:pt idx="32" formatCode="0.0">
                  <c:v>5</c:v>
                </c:pt>
                <c:pt idx="33" formatCode="0.0">
                  <c:v>10</c:v>
                </c:pt>
                <c:pt idx="34" formatCode="0.0">
                  <c:v>20.399999999999999</c:v>
                </c:pt>
                <c:pt idx="35" formatCode="0.0">
                  <c:v>0</c:v>
                </c:pt>
                <c:pt idx="36" formatCode="0.0">
                  <c:v>0</c:v>
                </c:pt>
                <c:pt idx="37" formatCode="0.0">
                  <c:v>3.8</c:v>
                </c:pt>
                <c:pt idx="38" formatCode="0.0">
                  <c:v>21.5</c:v>
                </c:pt>
                <c:pt idx="39" formatCode="0.0">
                  <c:v>1.2</c:v>
                </c:pt>
                <c:pt idx="40" formatCode="0.0">
                  <c:v>6.6</c:v>
                </c:pt>
                <c:pt idx="41" formatCode="0.0">
                  <c:v>17.8</c:v>
                </c:pt>
                <c:pt idx="42" formatCode="0.0">
                  <c:v>12.9</c:v>
                </c:pt>
                <c:pt idx="43" formatCode="0.0">
                  <c:v>1</c:v>
                </c:pt>
                <c:pt idx="44" formatCode="0.0">
                  <c:v>5.8</c:v>
                </c:pt>
                <c:pt idx="45" formatCode="0.0">
                  <c:v>10.4</c:v>
                </c:pt>
                <c:pt idx="46" formatCode="0.0">
                  <c:v>6.7</c:v>
                </c:pt>
                <c:pt idx="47" formatCode="0.0">
                  <c:v>11</c:v>
                </c:pt>
                <c:pt idx="48" formatCode="0.0">
                  <c:v>6.8</c:v>
                </c:pt>
                <c:pt idx="49" formatCode="0.0">
                  <c:v>11</c:v>
                </c:pt>
                <c:pt idx="50" formatCode="0.0">
                  <c:v>4.7</c:v>
                </c:pt>
                <c:pt idx="51" formatCode="0.0">
                  <c:v>19.399999999999999</c:v>
                </c:pt>
                <c:pt idx="52" formatCode="0.0">
                  <c:v>12</c:v>
                </c:pt>
                <c:pt idx="53" formatCode="0.0">
                  <c:v>17.3</c:v>
                </c:pt>
                <c:pt idx="54" formatCode="0.0">
                  <c:v>6.1</c:v>
                </c:pt>
                <c:pt idx="55" formatCode="0.0">
                  <c:v>19</c:v>
                </c:pt>
                <c:pt idx="56" formatCode="0.0">
                  <c:v>13.6</c:v>
                </c:pt>
                <c:pt idx="57" formatCode="0.0">
                  <c:v>10</c:v>
                </c:pt>
                <c:pt idx="58" formatCode="0.0">
                  <c:v>19.899999999999999</c:v>
                </c:pt>
                <c:pt idx="59" formatCode="0.0">
                  <c:v>12</c:v>
                </c:pt>
                <c:pt idx="60" formatCode="0.0">
                  <c:v>4</c:v>
                </c:pt>
                <c:pt idx="61" formatCode="0.0">
                  <c:v>13.2</c:v>
                </c:pt>
                <c:pt idx="62" formatCode="0.0">
                  <c:v>7.2</c:v>
                </c:pt>
                <c:pt idx="63" formatCode="0.0">
                  <c:v>15.7</c:v>
                </c:pt>
                <c:pt idx="64" formatCode="0.0">
                  <c:v>14.8</c:v>
                </c:pt>
                <c:pt idx="65" formatCode="0.0">
                  <c:v>7.6</c:v>
                </c:pt>
                <c:pt idx="67" formatCode="0.0">
                  <c:v>18</c:v>
                </c:pt>
                <c:pt idx="68" formatCode="0.0">
                  <c:v>10.4</c:v>
                </c:pt>
                <c:pt idx="69" formatCode="0.0">
                  <c:v>16.899999999999999</c:v>
                </c:pt>
                <c:pt idx="70" formatCode="0.0">
                  <c:v>15.1</c:v>
                </c:pt>
                <c:pt idx="71" formatCode="0.0">
                  <c:v>20</c:v>
                </c:pt>
                <c:pt idx="72" formatCode="0.0">
                  <c:v>17.899999999999999</c:v>
                </c:pt>
                <c:pt idx="73" formatCode="0.0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F-4241-B7C5-217C9F415E3C}"/>
            </c:ext>
          </c:extLst>
        </c:ser>
        <c:ser>
          <c:idx val="1"/>
          <c:order val="1"/>
          <c:tx>
            <c:v>Buffalo Pound L.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Lake'!$D$11:$CC$11</c:f>
              <c:numCache>
                <c:formatCode>General</c:formatCode>
                <c:ptCount val="78"/>
                <c:pt idx="1">
                  <c:v>0</c:v>
                </c:pt>
                <c:pt idx="2">
                  <c:v>4.0999999999999996</c:v>
                </c:pt>
                <c:pt idx="3">
                  <c:v>0</c:v>
                </c:pt>
                <c:pt idx="4">
                  <c:v>5.8</c:v>
                </c:pt>
                <c:pt idx="5">
                  <c:v>14.7</c:v>
                </c:pt>
                <c:pt idx="6">
                  <c:v>17.5</c:v>
                </c:pt>
                <c:pt idx="7">
                  <c:v>21.3</c:v>
                </c:pt>
                <c:pt idx="8">
                  <c:v>14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10.5</c:v>
                </c:pt>
                <c:pt idx="13">
                  <c:v>22</c:v>
                </c:pt>
                <c:pt idx="14">
                  <c:v>17.7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13.2</c:v>
                </c:pt>
                <c:pt idx="19">
                  <c:v>0</c:v>
                </c:pt>
                <c:pt idx="20">
                  <c:v>8</c:v>
                </c:pt>
                <c:pt idx="21">
                  <c:v>4</c:v>
                </c:pt>
                <c:pt idx="22">
                  <c:v>15</c:v>
                </c:pt>
                <c:pt idx="23">
                  <c:v>20.5</c:v>
                </c:pt>
                <c:pt idx="24">
                  <c:v>5.0999999999999996</c:v>
                </c:pt>
                <c:pt idx="25">
                  <c:v>9.3000000000000007</c:v>
                </c:pt>
                <c:pt idx="26">
                  <c:v>4.3</c:v>
                </c:pt>
                <c:pt idx="27">
                  <c:v>0</c:v>
                </c:pt>
                <c:pt idx="28">
                  <c:v>24</c:v>
                </c:pt>
                <c:pt idx="29">
                  <c:v>20.399999999999999</c:v>
                </c:pt>
                <c:pt idx="30">
                  <c:v>6.8</c:v>
                </c:pt>
                <c:pt idx="31">
                  <c:v>5.8</c:v>
                </c:pt>
                <c:pt idx="32">
                  <c:v>8.1</c:v>
                </c:pt>
                <c:pt idx="33">
                  <c:v>16.600000000000001</c:v>
                </c:pt>
                <c:pt idx="34">
                  <c:v>21.2</c:v>
                </c:pt>
                <c:pt idx="35">
                  <c:v>20.5</c:v>
                </c:pt>
                <c:pt idx="36">
                  <c:v>6.2</c:v>
                </c:pt>
                <c:pt idx="37">
                  <c:v>10.7</c:v>
                </c:pt>
                <c:pt idx="38">
                  <c:v>22.1</c:v>
                </c:pt>
                <c:pt idx="39">
                  <c:v>5.7</c:v>
                </c:pt>
                <c:pt idx="40">
                  <c:v>7.8</c:v>
                </c:pt>
                <c:pt idx="41">
                  <c:v>18.8</c:v>
                </c:pt>
                <c:pt idx="42">
                  <c:v>11.2</c:v>
                </c:pt>
                <c:pt idx="43">
                  <c:v>2.1</c:v>
                </c:pt>
                <c:pt idx="44">
                  <c:v>13.2</c:v>
                </c:pt>
                <c:pt idx="45">
                  <c:v>11.6</c:v>
                </c:pt>
                <c:pt idx="46">
                  <c:v>12</c:v>
                </c:pt>
                <c:pt idx="47">
                  <c:v>6.1</c:v>
                </c:pt>
                <c:pt idx="48">
                  <c:v>12.6</c:v>
                </c:pt>
                <c:pt idx="49">
                  <c:v>5.0999999999999996</c:v>
                </c:pt>
                <c:pt idx="50">
                  <c:v>10.9</c:v>
                </c:pt>
                <c:pt idx="51">
                  <c:v>19.899999999999999</c:v>
                </c:pt>
                <c:pt idx="52">
                  <c:v>17.5</c:v>
                </c:pt>
                <c:pt idx="53">
                  <c:v>20</c:v>
                </c:pt>
                <c:pt idx="54">
                  <c:v>13.5</c:v>
                </c:pt>
                <c:pt idx="55">
                  <c:v>21.6</c:v>
                </c:pt>
                <c:pt idx="56">
                  <c:v>12</c:v>
                </c:pt>
                <c:pt idx="57">
                  <c:v>15.8</c:v>
                </c:pt>
                <c:pt idx="58">
                  <c:v>21</c:v>
                </c:pt>
                <c:pt idx="59">
                  <c:v>6.5</c:v>
                </c:pt>
                <c:pt idx="60">
                  <c:v>9.1999999999999993</c:v>
                </c:pt>
                <c:pt idx="61">
                  <c:v>14.9</c:v>
                </c:pt>
                <c:pt idx="62">
                  <c:v>9.6999999999999993</c:v>
                </c:pt>
                <c:pt idx="63">
                  <c:v>17.2</c:v>
                </c:pt>
                <c:pt idx="64">
                  <c:v>17.399999999999999</c:v>
                </c:pt>
                <c:pt idx="65">
                  <c:v>12.8</c:v>
                </c:pt>
                <c:pt idx="66">
                  <c:v>20.9</c:v>
                </c:pt>
                <c:pt idx="67">
                  <c:v>6.4</c:v>
                </c:pt>
                <c:pt idx="68">
                  <c:v>13.1</c:v>
                </c:pt>
                <c:pt idx="69">
                  <c:v>19.8</c:v>
                </c:pt>
                <c:pt idx="70">
                  <c:v>16.7</c:v>
                </c:pt>
                <c:pt idx="71">
                  <c:v>12.3</c:v>
                </c:pt>
                <c:pt idx="72">
                  <c:v>19.899999999999999</c:v>
                </c:pt>
                <c:pt idx="73">
                  <c:v>15.5</c:v>
                </c:pt>
                <c:pt idx="74">
                  <c:v>21.4</c:v>
                </c:pt>
                <c:pt idx="75">
                  <c:v>14.6</c:v>
                </c:pt>
                <c:pt idx="76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F-4241-B7C5-217C9F41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95039"/>
        <c:axId val="1"/>
      </c:scatterChart>
      <c:valAx>
        <c:axId val="443095039"/>
        <c:scaling>
          <c:orientation val="minMax"/>
          <c:min val="2922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000053839423915"/>
              <c:y val="0.94444654418197727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6"/>
        <c:minorUnit val="30.4375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(deg C)</a:t>
                </a:r>
              </a:p>
            </c:rich>
          </c:tx>
          <c:layout>
            <c:manualLayout>
              <c:xMode val="edge"/>
              <c:yMode val="edge"/>
              <c:x val="1.1538461538461539E-2"/>
              <c:y val="0.4511120443277923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095039"/>
        <c:crosses val="autoZero"/>
        <c:crossBetween val="midCat"/>
        <c:majorUnit val="5"/>
        <c:minorUnit val="0.5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330055618514609"/>
          <c:y val="0.10000312391079043"/>
          <c:w val="0.1459061759917902"/>
          <c:h val="8.33359365923253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Dief'!$B$12:$B$12</c:f>
          <c:strCache>
            <c:ptCount val="1"/>
            <c:pt idx="0">
              <c:v>Turbidity</c:v>
            </c:pt>
          </c:strCache>
        </c:strRef>
      </c:tx>
      <c:layout>
        <c:manualLayout>
          <c:xMode val="edge"/>
          <c:yMode val="edge"/>
          <c:x val="0.4491854150504267"/>
          <c:y val="2.551640340218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31109387121798E-2"/>
          <c:y val="0.26245459070675042"/>
          <c:w val="0.88285492629945694"/>
          <c:h val="0.63426526087464696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Dief'!$D$12:$BZ$12</c:f>
              <c:numCache>
                <c:formatCode>0</c:formatCode>
                <c:ptCount val="75"/>
                <c:pt idx="1">
                  <c:v>0.7</c:v>
                </c:pt>
                <c:pt idx="2">
                  <c:v>0.85</c:v>
                </c:pt>
                <c:pt idx="3" formatCode="0.00">
                  <c:v>1</c:v>
                </c:pt>
                <c:pt idx="4" formatCode="0.00">
                  <c:v>2</c:v>
                </c:pt>
                <c:pt idx="5" formatCode="0.00">
                  <c:v>1.7</c:v>
                </c:pt>
                <c:pt idx="6" formatCode="0.00">
                  <c:v>1.5</c:v>
                </c:pt>
                <c:pt idx="7" formatCode="0.00">
                  <c:v>0.95</c:v>
                </c:pt>
                <c:pt idx="8" formatCode="0.00">
                  <c:v>1.8</c:v>
                </c:pt>
                <c:pt idx="9" formatCode="0.00">
                  <c:v>1</c:v>
                </c:pt>
                <c:pt idx="10" formatCode="0.00">
                  <c:v>0.7</c:v>
                </c:pt>
                <c:pt idx="11" formatCode="0.00">
                  <c:v>0</c:v>
                </c:pt>
                <c:pt idx="12" formatCode="0.00">
                  <c:v>1.2</c:v>
                </c:pt>
                <c:pt idx="13" formatCode="0.00">
                  <c:v>0.88</c:v>
                </c:pt>
                <c:pt idx="14" formatCode="0.00">
                  <c:v>0.72</c:v>
                </c:pt>
                <c:pt idx="15" formatCode="0.00">
                  <c:v>1.1000000000000001</c:v>
                </c:pt>
                <c:pt idx="16" formatCode="0.00">
                  <c:v>0.5</c:v>
                </c:pt>
                <c:pt idx="17" formatCode="0.00">
                  <c:v>0.66</c:v>
                </c:pt>
                <c:pt idx="18" formatCode="0.00">
                  <c:v>1.6</c:v>
                </c:pt>
                <c:pt idx="19" formatCode="0.00">
                  <c:v>1.4</c:v>
                </c:pt>
                <c:pt idx="20" formatCode="0.00">
                  <c:v>0.79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4.3</c:v>
                </c:pt>
                <c:pt idx="24" formatCode="0.00">
                  <c:v>0</c:v>
                </c:pt>
                <c:pt idx="25" formatCode="0.00">
                  <c:v>0.83</c:v>
                </c:pt>
                <c:pt idx="26" formatCode="0.00">
                  <c:v>0.67</c:v>
                </c:pt>
                <c:pt idx="27" formatCode="0.00">
                  <c:v>1.1499999999999999</c:v>
                </c:pt>
                <c:pt idx="28" formatCode="0.00">
                  <c:v>0.91</c:v>
                </c:pt>
                <c:pt idx="29" formatCode="0.00">
                  <c:v>1.32</c:v>
                </c:pt>
                <c:pt idx="30" formatCode="0.00">
                  <c:v>1.1200000000000001</c:v>
                </c:pt>
                <c:pt idx="31" formatCode="0.00">
                  <c:v>1</c:v>
                </c:pt>
                <c:pt idx="32" formatCode="0.00">
                  <c:v>1.25</c:v>
                </c:pt>
                <c:pt idx="33" formatCode="0.00">
                  <c:v>1.1100000000000001</c:v>
                </c:pt>
                <c:pt idx="34" formatCode="0.00">
                  <c:v>1.48</c:v>
                </c:pt>
                <c:pt idx="35" formatCode="0.00">
                  <c:v>0.56000000000000005</c:v>
                </c:pt>
                <c:pt idx="36" formatCode="0.00">
                  <c:v>0.52</c:v>
                </c:pt>
                <c:pt idx="37" formatCode="0.00">
                  <c:v>1.22</c:v>
                </c:pt>
                <c:pt idx="38" formatCode="0.00">
                  <c:v>0.95</c:v>
                </c:pt>
                <c:pt idx="39" formatCode="0.00">
                  <c:v>2.99</c:v>
                </c:pt>
                <c:pt idx="40" formatCode="0.00">
                  <c:v>1.28</c:v>
                </c:pt>
                <c:pt idx="41" formatCode="0.00">
                  <c:v>1.27</c:v>
                </c:pt>
                <c:pt idx="42" formatCode="0.00">
                  <c:v>1.01</c:v>
                </c:pt>
                <c:pt idx="43" formatCode="0.00">
                  <c:v>4</c:v>
                </c:pt>
                <c:pt idx="44" formatCode="0.00">
                  <c:v>1.4</c:v>
                </c:pt>
                <c:pt idx="45" formatCode="0.00">
                  <c:v>2.4500000000000002</c:v>
                </c:pt>
                <c:pt idx="46" formatCode="0.00">
                  <c:v>2.5</c:v>
                </c:pt>
                <c:pt idx="47" formatCode="0.00">
                  <c:v>1.67</c:v>
                </c:pt>
                <c:pt idx="48" formatCode="0.00">
                  <c:v>2.78</c:v>
                </c:pt>
                <c:pt idx="49" formatCode="0.00">
                  <c:v>1.55</c:v>
                </c:pt>
                <c:pt idx="50" formatCode="0.00">
                  <c:v>5.29</c:v>
                </c:pt>
                <c:pt idx="51" formatCode="0.00">
                  <c:v>0.96</c:v>
                </c:pt>
                <c:pt idx="52" formatCode="0.00">
                  <c:v>1.18</c:v>
                </c:pt>
                <c:pt idx="53" formatCode="0.00">
                  <c:v>1.62</c:v>
                </c:pt>
                <c:pt idx="54" formatCode="0.00">
                  <c:v>0.89</c:v>
                </c:pt>
                <c:pt idx="55" formatCode="0.00">
                  <c:v>1.64</c:v>
                </c:pt>
                <c:pt idx="56" formatCode="0.00">
                  <c:v>1.21</c:v>
                </c:pt>
                <c:pt idx="57" formatCode="0.00">
                  <c:v>1.1299999999999999</c:v>
                </c:pt>
                <c:pt idx="58" formatCode="0.00">
                  <c:v>1.34</c:v>
                </c:pt>
                <c:pt idx="59" formatCode="0.00">
                  <c:v>1.66</c:v>
                </c:pt>
                <c:pt idx="60" formatCode="0.00">
                  <c:v>2.37</c:v>
                </c:pt>
                <c:pt idx="61" formatCode="0.00">
                  <c:v>1.3</c:v>
                </c:pt>
                <c:pt idx="62" formatCode="0.00">
                  <c:v>1.75</c:v>
                </c:pt>
                <c:pt idx="63" formatCode="0.00">
                  <c:v>1.33</c:v>
                </c:pt>
                <c:pt idx="64" formatCode="0.00">
                  <c:v>2.25</c:v>
                </c:pt>
                <c:pt idx="65" formatCode="0.00">
                  <c:v>1.4</c:v>
                </c:pt>
                <c:pt idx="66" formatCode="0.00">
                  <c:v>1.08</c:v>
                </c:pt>
                <c:pt idx="67" formatCode="0.00">
                  <c:v>1.9</c:v>
                </c:pt>
                <c:pt idx="68" formatCode="0.00">
                  <c:v>1.43</c:v>
                </c:pt>
                <c:pt idx="69" formatCode="0.00">
                  <c:v>16.8</c:v>
                </c:pt>
                <c:pt idx="70" formatCode="0.00">
                  <c:v>2</c:v>
                </c:pt>
                <c:pt idx="71" formatCode="0.00">
                  <c:v>21.5</c:v>
                </c:pt>
                <c:pt idx="72" formatCode="0.00">
                  <c:v>2.98</c:v>
                </c:pt>
                <c:pt idx="73" formatCode="0.00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D-BC42-B7B1-4BAA566372C7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Lake'!$D$12:$CC$12</c:f>
              <c:numCache>
                <c:formatCode>General</c:formatCode>
                <c:ptCount val="78"/>
                <c:pt idx="1">
                  <c:v>0</c:v>
                </c:pt>
                <c:pt idx="2">
                  <c:v>1.5</c:v>
                </c:pt>
                <c:pt idx="3">
                  <c:v>1.6</c:v>
                </c:pt>
                <c:pt idx="4">
                  <c:v>2.2999999999999998</c:v>
                </c:pt>
                <c:pt idx="5">
                  <c:v>3.1</c:v>
                </c:pt>
                <c:pt idx="6">
                  <c:v>3.5</c:v>
                </c:pt>
                <c:pt idx="7">
                  <c:v>4.2</c:v>
                </c:pt>
                <c:pt idx="8">
                  <c:v>2</c:v>
                </c:pt>
                <c:pt idx="9">
                  <c:v>3.8</c:v>
                </c:pt>
                <c:pt idx="10">
                  <c:v>1.3</c:v>
                </c:pt>
                <c:pt idx="11">
                  <c:v>2.2999999999999998</c:v>
                </c:pt>
                <c:pt idx="12">
                  <c:v>2.7</c:v>
                </c:pt>
                <c:pt idx="13">
                  <c:v>2.5</c:v>
                </c:pt>
                <c:pt idx="14">
                  <c:v>2.1</c:v>
                </c:pt>
                <c:pt idx="15">
                  <c:v>1.5</c:v>
                </c:pt>
                <c:pt idx="16">
                  <c:v>0.84</c:v>
                </c:pt>
                <c:pt idx="17">
                  <c:v>0.74</c:v>
                </c:pt>
                <c:pt idx="18">
                  <c:v>3.3</c:v>
                </c:pt>
                <c:pt idx="19">
                  <c:v>2.9</c:v>
                </c:pt>
                <c:pt idx="20">
                  <c:v>2.2999999999999998</c:v>
                </c:pt>
                <c:pt idx="21">
                  <c:v>0.9</c:v>
                </c:pt>
                <c:pt idx="22">
                  <c:v>1.7</c:v>
                </c:pt>
                <c:pt idx="23">
                  <c:v>4.7</c:v>
                </c:pt>
                <c:pt idx="24">
                  <c:v>3.1</c:v>
                </c:pt>
                <c:pt idx="25">
                  <c:v>1.4</c:v>
                </c:pt>
                <c:pt idx="26">
                  <c:v>0.87</c:v>
                </c:pt>
                <c:pt idx="27">
                  <c:v>2.9</c:v>
                </c:pt>
                <c:pt idx="28">
                  <c:v>2</c:v>
                </c:pt>
                <c:pt idx="29">
                  <c:v>4.5</c:v>
                </c:pt>
                <c:pt idx="30">
                  <c:v>1.32</c:v>
                </c:pt>
                <c:pt idx="31">
                  <c:v>1.46</c:v>
                </c:pt>
                <c:pt idx="32">
                  <c:v>2.54</c:v>
                </c:pt>
                <c:pt idx="33">
                  <c:v>2.12</c:v>
                </c:pt>
                <c:pt idx="34">
                  <c:v>3.3</c:v>
                </c:pt>
                <c:pt idx="35">
                  <c:v>1.9</c:v>
                </c:pt>
                <c:pt idx="36">
                  <c:v>0.42</c:v>
                </c:pt>
                <c:pt idx="37">
                  <c:v>0.99</c:v>
                </c:pt>
                <c:pt idx="38">
                  <c:v>8.1999999999999993</c:v>
                </c:pt>
                <c:pt idx="39">
                  <c:v>1.01</c:v>
                </c:pt>
                <c:pt idx="40">
                  <c:v>2.48</c:v>
                </c:pt>
                <c:pt idx="41">
                  <c:v>2.71</c:v>
                </c:pt>
                <c:pt idx="42">
                  <c:v>3.6</c:v>
                </c:pt>
                <c:pt idx="43">
                  <c:v>1.2</c:v>
                </c:pt>
                <c:pt idx="44">
                  <c:v>7.24</c:v>
                </c:pt>
                <c:pt idx="45">
                  <c:v>5.44</c:v>
                </c:pt>
                <c:pt idx="46">
                  <c:v>1.68</c:v>
                </c:pt>
                <c:pt idx="47">
                  <c:v>5.5</c:v>
                </c:pt>
                <c:pt idx="48">
                  <c:v>3.07</c:v>
                </c:pt>
                <c:pt idx="49">
                  <c:v>5.51</c:v>
                </c:pt>
                <c:pt idx="50">
                  <c:v>8.8699999999999992</c:v>
                </c:pt>
                <c:pt idx="51">
                  <c:v>11.8</c:v>
                </c:pt>
                <c:pt idx="52">
                  <c:v>3.46</c:v>
                </c:pt>
                <c:pt idx="53">
                  <c:v>20.6</c:v>
                </c:pt>
                <c:pt idx="54">
                  <c:v>7.72</c:v>
                </c:pt>
                <c:pt idx="55">
                  <c:v>9.65</c:v>
                </c:pt>
                <c:pt idx="56">
                  <c:v>6.16</c:v>
                </c:pt>
                <c:pt idx="57">
                  <c:v>5.54</c:v>
                </c:pt>
                <c:pt idx="58">
                  <c:v>10.3</c:v>
                </c:pt>
                <c:pt idx="59">
                  <c:v>19.100000000000001</c:v>
                </c:pt>
                <c:pt idx="60">
                  <c:v>4.5</c:v>
                </c:pt>
                <c:pt idx="61">
                  <c:v>2.9</c:v>
                </c:pt>
                <c:pt idx="62">
                  <c:v>1.46</c:v>
                </c:pt>
                <c:pt idx="63">
                  <c:v>6.31</c:v>
                </c:pt>
                <c:pt idx="64">
                  <c:v>6.53</c:v>
                </c:pt>
                <c:pt idx="65">
                  <c:v>2.29</c:v>
                </c:pt>
                <c:pt idx="66">
                  <c:v>5.03</c:v>
                </c:pt>
                <c:pt idx="67">
                  <c:v>3.29</c:v>
                </c:pt>
                <c:pt idx="68">
                  <c:v>2.0699999999999998</c:v>
                </c:pt>
                <c:pt idx="69">
                  <c:v>2.61</c:v>
                </c:pt>
                <c:pt idx="70">
                  <c:v>4.87</c:v>
                </c:pt>
                <c:pt idx="71">
                  <c:v>2.5099999999999998</c:v>
                </c:pt>
                <c:pt idx="72">
                  <c:v>3.81</c:v>
                </c:pt>
                <c:pt idx="73">
                  <c:v>1.96</c:v>
                </c:pt>
                <c:pt idx="74">
                  <c:v>16.5</c:v>
                </c:pt>
                <c:pt idx="75">
                  <c:v>9.64</c:v>
                </c:pt>
                <c:pt idx="76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D-BC42-B7B1-4BAA566372C7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West'!$D$12:$CC$12</c:f>
              <c:numCache>
                <c:formatCode>General</c:formatCode>
                <c:ptCount val="78"/>
                <c:pt idx="1">
                  <c:v>4.2</c:v>
                </c:pt>
                <c:pt idx="2">
                  <c:v>1.3</c:v>
                </c:pt>
                <c:pt idx="3">
                  <c:v>1.5</c:v>
                </c:pt>
                <c:pt idx="4">
                  <c:v>19</c:v>
                </c:pt>
                <c:pt idx="5">
                  <c:v>2.9</c:v>
                </c:pt>
                <c:pt idx="6">
                  <c:v>9.5</c:v>
                </c:pt>
                <c:pt idx="7">
                  <c:v>4</c:v>
                </c:pt>
                <c:pt idx="8">
                  <c:v>12</c:v>
                </c:pt>
                <c:pt idx="9">
                  <c:v>5.2</c:v>
                </c:pt>
                <c:pt idx="10">
                  <c:v>1.9</c:v>
                </c:pt>
                <c:pt idx="11">
                  <c:v>4.5</c:v>
                </c:pt>
                <c:pt idx="12">
                  <c:v>9.6</c:v>
                </c:pt>
                <c:pt idx="13">
                  <c:v>1.2</c:v>
                </c:pt>
                <c:pt idx="14">
                  <c:v>2.8</c:v>
                </c:pt>
                <c:pt idx="15">
                  <c:v>3</c:v>
                </c:pt>
                <c:pt idx="16">
                  <c:v>2.1</c:v>
                </c:pt>
                <c:pt idx="17">
                  <c:v>2.5</c:v>
                </c:pt>
                <c:pt idx="18">
                  <c:v>8.6999999999999993</c:v>
                </c:pt>
                <c:pt idx="19">
                  <c:v>7.6</c:v>
                </c:pt>
                <c:pt idx="20">
                  <c:v>5.5</c:v>
                </c:pt>
                <c:pt idx="21">
                  <c:v>0.88</c:v>
                </c:pt>
                <c:pt idx="22">
                  <c:v>6.5</c:v>
                </c:pt>
                <c:pt idx="23">
                  <c:v>10</c:v>
                </c:pt>
                <c:pt idx="24">
                  <c:v>4.2</c:v>
                </c:pt>
                <c:pt idx="25">
                  <c:v>5.4</c:v>
                </c:pt>
                <c:pt idx="26">
                  <c:v>3.62</c:v>
                </c:pt>
                <c:pt idx="27">
                  <c:v>6.7</c:v>
                </c:pt>
                <c:pt idx="28">
                  <c:v>7.58</c:v>
                </c:pt>
                <c:pt idx="29">
                  <c:v>3.9</c:v>
                </c:pt>
                <c:pt idx="30">
                  <c:v>3.68</c:v>
                </c:pt>
                <c:pt idx="31">
                  <c:v>1.1100000000000001</c:v>
                </c:pt>
                <c:pt idx="32">
                  <c:v>6.7</c:v>
                </c:pt>
                <c:pt idx="33">
                  <c:v>3.8</c:v>
                </c:pt>
                <c:pt idx="34">
                  <c:v>3.72</c:v>
                </c:pt>
                <c:pt idx="35">
                  <c:v>2.97</c:v>
                </c:pt>
                <c:pt idx="36">
                  <c:v>2.21</c:v>
                </c:pt>
                <c:pt idx="37">
                  <c:v>5.0999999999999996</c:v>
                </c:pt>
                <c:pt idx="38">
                  <c:v>5.55</c:v>
                </c:pt>
                <c:pt idx="39">
                  <c:v>2.2400000000000002</c:v>
                </c:pt>
                <c:pt idx="40">
                  <c:v>11.8</c:v>
                </c:pt>
                <c:pt idx="41">
                  <c:v>4.3099999999999996</c:v>
                </c:pt>
                <c:pt idx="42">
                  <c:v>7.97</c:v>
                </c:pt>
                <c:pt idx="43">
                  <c:v>2.41</c:v>
                </c:pt>
                <c:pt idx="44">
                  <c:v>31.6</c:v>
                </c:pt>
                <c:pt idx="45">
                  <c:v>14.7</c:v>
                </c:pt>
                <c:pt idx="46">
                  <c:v>19</c:v>
                </c:pt>
                <c:pt idx="47">
                  <c:v>10.1</c:v>
                </c:pt>
                <c:pt idx="48">
                  <c:v>7.46</c:v>
                </c:pt>
                <c:pt idx="49">
                  <c:v>10.5</c:v>
                </c:pt>
                <c:pt idx="50">
                  <c:v>15.9</c:v>
                </c:pt>
                <c:pt idx="51">
                  <c:v>9.51</c:v>
                </c:pt>
                <c:pt idx="52">
                  <c:v>5.78</c:v>
                </c:pt>
                <c:pt idx="53">
                  <c:v>14.6</c:v>
                </c:pt>
                <c:pt idx="54">
                  <c:v>10.3</c:v>
                </c:pt>
                <c:pt idx="55">
                  <c:v>6.66</c:v>
                </c:pt>
                <c:pt idx="56">
                  <c:v>16.899999999999999</c:v>
                </c:pt>
                <c:pt idx="57">
                  <c:v>10.8</c:v>
                </c:pt>
                <c:pt idx="58">
                  <c:v>13.9</c:v>
                </c:pt>
                <c:pt idx="59">
                  <c:v>23</c:v>
                </c:pt>
                <c:pt idx="60">
                  <c:v>17.3</c:v>
                </c:pt>
                <c:pt idx="61">
                  <c:v>10.1</c:v>
                </c:pt>
                <c:pt idx="62">
                  <c:v>17.8</c:v>
                </c:pt>
                <c:pt idx="63">
                  <c:v>44</c:v>
                </c:pt>
                <c:pt idx="64">
                  <c:v>13.2</c:v>
                </c:pt>
                <c:pt idx="65">
                  <c:v>22.1</c:v>
                </c:pt>
                <c:pt idx="66">
                  <c:v>7.67</c:v>
                </c:pt>
                <c:pt idx="67">
                  <c:v>10.1</c:v>
                </c:pt>
                <c:pt idx="68">
                  <c:v>15.2</c:v>
                </c:pt>
                <c:pt idx="69">
                  <c:v>15.3</c:v>
                </c:pt>
                <c:pt idx="70">
                  <c:v>17.399999999999999</c:v>
                </c:pt>
                <c:pt idx="71">
                  <c:v>3.17</c:v>
                </c:pt>
                <c:pt idx="72">
                  <c:v>11.6</c:v>
                </c:pt>
                <c:pt idx="73">
                  <c:v>9.2100000000000009</c:v>
                </c:pt>
                <c:pt idx="74">
                  <c:v>18.7</c:v>
                </c:pt>
                <c:pt idx="75">
                  <c:v>10.4</c:v>
                </c:pt>
                <c:pt idx="76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D-BC42-B7B1-4BAA5663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29167"/>
        <c:axId val="1"/>
      </c:scatterChart>
      <c:valAx>
        <c:axId val="443129167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694336695112492"/>
              <c:y val="0.95868823808931536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Turbidity (NTU)</a:t>
                </a:r>
              </a:p>
            </c:rich>
          </c:tx>
          <c:layout>
            <c:manualLayout>
              <c:xMode val="edge"/>
              <c:yMode val="edge"/>
              <c:x val="1.2412723041117145E-2"/>
              <c:y val="0.50911325634720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129167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402379801316318"/>
          <c:y val="8.9668437784727009E-2"/>
          <c:w val="0.12314179548488488"/>
          <c:h val="8.66288297242277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Dief'!$B$15:$B$15</c:f>
          <c:strCache>
            <c:ptCount val="1"/>
            <c:pt idx="0">
              <c:v>TDS (calc)</c:v>
            </c:pt>
          </c:strCache>
        </c:strRef>
      </c:tx>
      <c:layout>
        <c:manualLayout>
          <c:xMode val="edge"/>
          <c:yMode val="edge"/>
          <c:x val="0.4369162149123883"/>
          <c:y val="2.59433962264150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14694462719095E-2"/>
          <c:y val="0.25943396226415094"/>
          <c:w val="0.89252404330647273"/>
          <c:h val="0.64033018867924529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'1 L. Dief'!$D$15:$BZ$15</c:f>
              <c:numCache>
                <c:formatCode>General</c:formatCode>
                <c:ptCount val="75"/>
                <c:pt idx="1">
                  <c:v>333.6</c:v>
                </c:pt>
                <c:pt idx="2">
                  <c:v>372.6</c:v>
                </c:pt>
                <c:pt idx="3">
                  <c:v>5.5</c:v>
                </c:pt>
                <c:pt idx="4">
                  <c:v>0</c:v>
                </c:pt>
                <c:pt idx="5">
                  <c:v>338.4</c:v>
                </c:pt>
                <c:pt idx="6">
                  <c:v>202</c:v>
                </c:pt>
                <c:pt idx="7">
                  <c:v>162</c:v>
                </c:pt>
                <c:pt idx="8">
                  <c:v>229</c:v>
                </c:pt>
                <c:pt idx="9">
                  <c:v>112</c:v>
                </c:pt>
                <c:pt idx="10">
                  <c:v>325.5</c:v>
                </c:pt>
                <c:pt idx="11">
                  <c:v>0</c:v>
                </c:pt>
                <c:pt idx="12">
                  <c:v>329.9</c:v>
                </c:pt>
                <c:pt idx="13">
                  <c:v>288</c:v>
                </c:pt>
                <c:pt idx="14">
                  <c:v>236</c:v>
                </c:pt>
                <c:pt idx="15">
                  <c:v>225.6</c:v>
                </c:pt>
                <c:pt idx="16">
                  <c:v>249.1</c:v>
                </c:pt>
                <c:pt idx="17">
                  <c:v>341</c:v>
                </c:pt>
                <c:pt idx="18">
                  <c:v>255.4</c:v>
                </c:pt>
                <c:pt idx="19">
                  <c:v>60</c:v>
                </c:pt>
                <c:pt idx="20">
                  <c:v>277.2</c:v>
                </c:pt>
                <c:pt idx="21">
                  <c:v>0</c:v>
                </c:pt>
                <c:pt idx="22">
                  <c:v>0</c:v>
                </c:pt>
                <c:pt idx="23">
                  <c:v>293.10000000000002</c:v>
                </c:pt>
                <c:pt idx="24">
                  <c:v>0</c:v>
                </c:pt>
                <c:pt idx="25" formatCode="0">
                  <c:v>338.12</c:v>
                </c:pt>
                <c:pt idx="26">
                  <c:v>359.1</c:v>
                </c:pt>
                <c:pt idx="27">
                  <c:v>354.5</c:v>
                </c:pt>
                <c:pt idx="28">
                  <c:v>349.9</c:v>
                </c:pt>
                <c:pt idx="29">
                  <c:v>349.9</c:v>
                </c:pt>
                <c:pt idx="30">
                  <c:v>342.4</c:v>
                </c:pt>
                <c:pt idx="31">
                  <c:v>325.60000000000002</c:v>
                </c:pt>
                <c:pt idx="32" formatCode="0">
                  <c:v>317.3</c:v>
                </c:pt>
                <c:pt idx="33" formatCode="0">
                  <c:v>320.70000000000005</c:v>
                </c:pt>
                <c:pt idx="34" formatCode="0">
                  <c:v>279.5</c:v>
                </c:pt>
                <c:pt idx="35" formatCode="0">
                  <c:v>291.79999999999995</c:v>
                </c:pt>
                <c:pt idx="36" formatCode="0">
                  <c:v>316.20000000000005</c:v>
                </c:pt>
                <c:pt idx="37" formatCode="0">
                  <c:v>307.39999999999998</c:v>
                </c:pt>
                <c:pt idx="38" formatCode="0">
                  <c:v>266.70000000000005</c:v>
                </c:pt>
                <c:pt idx="39" formatCode="0">
                  <c:v>282.39999999999998</c:v>
                </c:pt>
                <c:pt idx="40" formatCode="0">
                  <c:v>305.8</c:v>
                </c:pt>
                <c:pt idx="41" formatCode="0">
                  <c:v>350.3</c:v>
                </c:pt>
                <c:pt idx="42" formatCode="0">
                  <c:v>337.7</c:v>
                </c:pt>
                <c:pt idx="43" formatCode="0">
                  <c:v>319.5</c:v>
                </c:pt>
                <c:pt idx="44" formatCode="0">
                  <c:v>331.70000000000005</c:v>
                </c:pt>
                <c:pt idx="45" formatCode="0">
                  <c:v>322</c:v>
                </c:pt>
                <c:pt idx="46" formatCode="0">
                  <c:v>356.7</c:v>
                </c:pt>
                <c:pt idx="47" formatCode="0">
                  <c:v>320.7</c:v>
                </c:pt>
                <c:pt idx="48" formatCode="0">
                  <c:v>318</c:v>
                </c:pt>
                <c:pt idx="49" formatCode="0">
                  <c:v>314.3</c:v>
                </c:pt>
                <c:pt idx="50" formatCode="0">
                  <c:v>317.5</c:v>
                </c:pt>
                <c:pt idx="51" formatCode="0">
                  <c:v>296.89999999999998</c:v>
                </c:pt>
                <c:pt idx="52" formatCode="0">
                  <c:v>327.3</c:v>
                </c:pt>
                <c:pt idx="53" formatCode="0">
                  <c:v>339.26</c:v>
                </c:pt>
                <c:pt idx="54" formatCode="0">
                  <c:v>323.89999999999998</c:v>
                </c:pt>
                <c:pt idx="55" formatCode="0">
                  <c:v>336.29999999999995</c:v>
                </c:pt>
                <c:pt idx="56" formatCode="0">
                  <c:v>337.7</c:v>
                </c:pt>
                <c:pt idx="57" formatCode="0">
                  <c:v>349.20000000000005</c:v>
                </c:pt>
                <c:pt idx="58" formatCode="0">
                  <c:v>350</c:v>
                </c:pt>
                <c:pt idx="59" formatCode="0">
                  <c:v>352.70000000000005</c:v>
                </c:pt>
                <c:pt idx="60" formatCode="0">
                  <c:v>370.5</c:v>
                </c:pt>
                <c:pt idx="61" formatCode="0">
                  <c:v>341.67</c:v>
                </c:pt>
                <c:pt idx="62" formatCode="0">
                  <c:v>333.86</c:v>
                </c:pt>
                <c:pt idx="63" formatCode="0">
                  <c:v>392.03</c:v>
                </c:pt>
                <c:pt idx="64" formatCode="0">
                  <c:v>357.84000000000003</c:v>
                </c:pt>
                <c:pt idx="65" formatCode="0">
                  <c:v>370.18000000000006</c:v>
                </c:pt>
                <c:pt idx="66" formatCode="0">
                  <c:v>356.29</c:v>
                </c:pt>
                <c:pt idx="67" formatCode="0">
                  <c:v>354.86500000000007</c:v>
                </c:pt>
                <c:pt idx="68" formatCode="0">
                  <c:v>363.57999999999993</c:v>
                </c:pt>
                <c:pt idx="69" formatCode="0">
                  <c:v>341.55</c:v>
                </c:pt>
                <c:pt idx="70" formatCode="0">
                  <c:v>380.33699999999999</c:v>
                </c:pt>
                <c:pt idx="71" formatCode="0">
                  <c:v>301.74</c:v>
                </c:pt>
                <c:pt idx="72" formatCode="0">
                  <c:v>324.71999999999997</c:v>
                </c:pt>
                <c:pt idx="73" formatCode="0">
                  <c:v>308.46999999999997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9-804D-8932-07F352811E4E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'7 BPL Lake'!$D$15:$CC$15</c:f>
              <c:numCache>
                <c:formatCode>General</c:formatCode>
                <c:ptCount val="78"/>
                <c:pt idx="1">
                  <c:v>0</c:v>
                </c:pt>
                <c:pt idx="2">
                  <c:v>601.09999999999991</c:v>
                </c:pt>
                <c:pt idx="3">
                  <c:v>21.5</c:v>
                </c:pt>
                <c:pt idx="4">
                  <c:v>604.70000000000005</c:v>
                </c:pt>
                <c:pt idx="5">
                  <c:v>430.8</c:v>
                </c:pt>
                <c:pt idx="6">
                  <c:v>0</c:v>
                </c:pt>
                <c:pt idx="7">
                  <c:v>218</c:v>
                </c:pt>
                <c:pt idx="8">
                  <c:v>234.29999999999998</c:v>
                </c:pt>
                <c:pt idx="9">
                  <c:v>163</c:v>
                </c:pt>
                <c:pt idx="10">
                  <c:v>504.5</c:v>
                </c:pt>
                <c:pt idx="11">
                  <c:v>312</c:v>
                </c:pt>
                <c:pt idx="12">
                  <c:v>449.3</c:v>
                </c:pt>
                <c:pt idx="13">
                  <c:v>363</c:v>
                </c:pt>
                <c:pt idx="14">
                  <c:v>231</c:v>
                </c:pt>
                <c:pt idx="15">
                  <c:v>212</c:v>
                </c:pt>
                <c:pt idx="16">
                  <c:v>280</c:v>
                </c:pt>
                <c:pt idx="17">
                  <c:v>431</c:v>
                </c:pt>
                <c:pt idx="18">
                  <c:v>227</c:v>
                </c:pt>
                <c:pt idx="19">
                  <c:v>65</c:v>
                </c:pt>
                <c:pt idx="20">
                  <c:v>276</c:v>
                </c:pt>
                <c:pt idx="21">
                  <c:v>485</c:v>
                </c:pt>
                <c:pt idx="22">
                  <c:v>401</c:v>
                </c:pt>
                <c:pt idx="23">
                  <c:v>355</c:v>
                </c:pt>
                <c:pt idx="24">
                  <c:v>271</c:v>
                </c:pt>
                <c:pt idx="25">
                  <c:v>401.94</c:v>
                </c:pt>
                <c:pt idx="26">
                  <c:v>565</c:v>
                </c:pt>
                <c:pt idx="27">
                  <c:v>409.6</c:v>
                </c:pt>
                <c:pt idx="28">
                  <c:v>371.3</c:v>
                </c:pt>
                <c:pt idx="29">
                  <c:v>352.7</c:v>
                </c:pt>
                <c:pt idx="30">
                  <c:v>376.8</c:v>
                </c:pt>
                <c:pt idx="31">
                  <c:v>475.3</c:v>
                </c:pt>
                <c:pt idx="32">
                  <c:v>385.7</c:v>
                </c:pt>
                <c:pt idx="33">
                  <c:v>366.2</c:v>
                </c:pt>
                <c:pt idx="34">
                  <c:v>340.29999999999995</c:v>
                </c:pt>
                <c:pt idx="35">
                  <c:v>352.2</c:v>
                </c:pt>
                <c:pt idx="36">
                  <c:v>451.1</c:v>
                </c:pt>
                <c:pt idx="37">
                  <c:v>318.79999999999995</c:v>
                </c:pt>
                <c:pt idx="38">
                  <c:v>239.81</c:v>
                </c:pt>
                <c:pt idx="39">
                  <c:v>455.1</c:v>
                </c:pt>
                <c:pt idx="40">
                  <c:v>399.5</c:v>
                </c:pt>
                <c:pt idx="41">
                  <c:v>417</c:v>
                </c:pt>
                <c:pt idx="42">
                  <c:v>367</c:v>
                </c:pt>
                <c:pt idx="43">
                  <c:v>404</c:v>
                </c:pt>
                <c:pt idx="44">
                  <c:v>384.5</c:v>
                </c:pt>
                <c:pt idx="45">
                  <c:v>359.5</c:v>
                </c:pt>
                <c:pt idx="46">
                  <c:v>447</c:v>
                </c:pt>
                <c:pt idx="47">
                  <c:v>380.8</c:v>
                </c:pt>
                <c:pt idx="48">
                  <c:v>346.59999999999997</c:v>
                </c:pt>
                <c:pt idx="49">
                  <c:v>457.40000000000003</c:v>
                </c:pt>
                <c:pt idx="50">
                  <c:v>376.79999999999995</c:v>
                </c:pt>
                <c:pt idx="51">
                  <c:v>431.2</c:v>
                </c:pt>
                <c:pt idx="52">
                  <c:v>460.5</c:v>
                </c:pt>
                <c:pt idx="53">
                  <c:v>350.80000000000007</c:v>
                </c:pt>
                <c:pt idx="54">
                  <c:v>461.30000000000007</c:v>
                </c:pt>
                <c:pt idx="55">
                  <c:v>366.5</c:v>
                </c:pt>
                <c:pt idx="56">
                  <c:v>413.2</c:v>
                </c:pt>
                <c:pt idx="57">
                  <c:v>470</c:v>
                </c:pt>
                <c:pt idx="58">
                  <c:v>395.3</c:v>
                </c:pt>
                <c:pt idx="59">
                  <c:v>415.7</c:v>
                </c:pt>
                <c:pt idx="60">
                  <c:v>428.3</c:v>
                </c:pt>
                <c:pt idx="61">
                  <c:v>373.38000000000005</c:v>
                </c:pt>
                <c:pt idx="62">
                  <c:v>381.28999999999996</c:v>
                </c:pt>
                <c:pt idx="63">
                  <c:v>417.8</c:v>
                </c:pt>
                <c:pt idx="64">
                  <c:v>405</c:v>
                </c:pt>
                <c:pt idx="65">
                  <c:v>453.34000000000003</c:v>
                </c:pt>
                <c:pt idx="66">
                  <c:v>378.18000000000006</c:v>
                </c:pt>
                <c:pt idx="67">
                  <c:v>504.8</c:v>
                </c:pt>
                <c:pt idx="68">
                  <c:v>374.08999999999992</c:v>
                </c:pt>
                <c:pt idx="69">
                  <c:v>368.32499999999999</c:v>
                </c:pt>
                <c:pt idx="70">
                  <c:v>376.90499999999997</c:v>
                </c:pt>
                <c:pt idx="71">
                  <c:v>398.55799999999999</c:v>
                </c:pt>
                <c:pt idx="72">
                  <c:v>481.738</c:v>
                </c:pt>
                <c:pt idx="73">
                  <c:v>503.6450000000001</c:v>
                </c:pt>
                <c:pt idx="74">
                  <c:v>450.34900000000005</c:v>
                </c:pt>
                <c:pt idx="75">
                  <c:v>464.53999999999996</c:v>
                </c:pt>
                <c:pt idx="76">
                  <c:v>450.91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9-804D-8932-07F352811E4E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Dief'!$D$1:$BZ$1</c:f>
              <c:numCache>
                <c:formatCode>d\-mmm\-yy</c:formatCode>
                <c:ptCount val="75"/>
                <c:pt idx="1">
                  <c:v>28913</c:v>
                </c:pt>
                <c:pt idx="2">
                  <c:v>29262</c:v>
                </c:pt>
                <c:pt idx="3">
                  <c:v>29277</c:v>
                </c:pt>
                <c:pt idx="4">
                  <c:v>29325</c:v>
                </c:pt>
                <c:pt idx="5">
                  <c:v>29353</c:v>
                </c:pt>
                <c:pt idx="6">
                  <c:v>29382</c:v>
                </c:pt>
                <c:pt idx="7">
                  <c:v>29418</c:v>
                </c:pt>
                <c:pt idx="8">
                  <c:v>29480</c:v>
                </c:pt>
                <c:pt idx="9">
                  <c:v>29537</c:v>
                </c:pt>
                <c:pt idx="10">
                  <c:v>29606</c:v>
                </c:pt>
                <c:pt idx="11">
                  <c:v>29655</c:v>
                </c:pt>
                <c:pt idx="12">
                  <c:v>29717</c:v>
                </c:pt>
                <c:pt idx="13">
                  <c:v>29788</c:v>
                </c:pt>
                <c:pt idx="14">
                  <c:v>29844</c:v>
                </c:pt>
                <c:pt idx="15">
                  <c:v>29907</c:v>
                </c:pt>
                <c:pt idx="16">
                  <c:v>30005</c:v>
                </c:pt>
                <c:pt idx="17">
                  <c:v>30033</c:v>
                </c:pt>
                <c:pt idx="18">
                  <c:v>30096</c:v>
                </c:pt>
                <c:pt idx="19">
                  <c:v>30152</c:v>
                </c:pt>
                <c:pt idx="20">
                  <c:v>30236</c:v>
                </c:pt>
                <c:pt idx="21">
                  <c:v>30362</c:v>
                </c:pt>
                <c:pt idx="22">
                  <c:v>30467</c:v>
                </c:pt>
                <c:pt idx="23">
                  <c:v>30508</c:v>
                </c:pt>
                <c:pt idx="24">
                  <c:v>30761</c:v>
                </c:pt>
                <c:pt idx="25">
                  <c:v>32433</c:v>
                </c:pt>
                <c:pt idx="26">
                  <c:v>32581</c:v>
                </c:pt>
                <c:pt idx="27">
                  <c:v>32678</c:v>
                </c:pt>
                <c:pt idx="28">
                  <c:v>32713</c:v>
                </c:pt>
                <c:pt idx="29">
                  <c:v>32734</c:v>
                </c:pt>
                <c:pt idx="30">
                  <c:v>32811</c:v>
                </c:pt>
                <c:pt idx="31">
                  <c:v>32930</c:v>
                </c:pt>
                <c:pt idx="32">
                  <c:v>32994</c:v>
                </c:pt>
                <c:pt idx="33">
                  <c:v>33028</c:v>
                </c:pt>
                <c:pt idx="34">
                  <c:v>33063</c:v>
                </c:pt>
                <c:pt idx="35">
                  <c:v>33105</c:v>
                </c:pt>
                <c:pt idx="36">
                  <c:v>33310</c:v>
                </c:pt>
                <c:pt idx="37">
                  <c:v>33351</c:v>
                </c:pt>
                <c:pt idx="38">
                  <c:v>33470</c:v>
                </c:pt>
                <c:pt idx="39">
                  <c:v>33577</c:v>
                </c:pt>
                <c:pt idx="40">
                  <c:v>33722</c:v>
                </c:pt>
                <c:pt idx="41">
                  <c:v>33812</c:v>
                </c:pt>
                <c:pt idx="42">
                  <c:v>33869</c:v>
                </c:pt>
                <c:pt idx="43">
                  <c:v>33952</c:v>
                </c:pt>
                <c:pt idx="44">
                  <c:v>34090</c:v>
                </c:pt>
                <c:pt idx="45">
                  <c:v>34463</c:v>
                </c:pt>
                <c:pt idx="46">
                  <c:v>34834</c:v>
                </c:pt>
                <c:pt idx="47">
                  <c:v>34995</c:v>
                </c:pt>
                <c:pt idx="48">
                  <c:v>35212</c:v>
                </c:pt>
                <c:pt idx="49">
                  <c:v>35359</c:v>
                </c:pt>
                <c:pt idx="50">
                  <c:v>35562</c:v>
                </c:pt>
                <c:pt idx="51">
                  <c:v>35660</c:v>
                </c:pt>
                <c:pt idx="52">
                  <c:v>35947</c:v>
                </c:pt>
                <c:pt idx="53">
                  <c:v>36360</c:v>
                </c:pt>
                <c:pt idx="54">
                  <c:v>36654</c:v>
                </c:pt>
                <c:pt idx="55">
                  <c:v>36717</c:v>
                </c:pt>
                <c:pt idx="56">
                  <c:v>36801</c:v>
                </c:pt>
                <c:pt idx="57">
                  <c:v>37039</c:v>
                </c:pt>
                <c:pt idx="58">
                  <c:v>37116</c:v>
                </c:pt>
                <c:pt idx="59">
                  <c:v>37179</c:v>
                </c:pt>
                <c:pt idx="60">
                  <c:v>37389</c:v>
                </c:pt>
                <c:pt idx="61">
                  <c:v>38152</c:v>
                </c:pt>
                <c:pt idx="62">
                  <c:v>38488</c:v>
                </c:pt>
                <c:pt idx="63">
                  <c:v>38887</c:v>
                </c:pt>
                <c:pt idx="64">
                  <c:v>39244</c:v>
                </c:pt>
                <c:pt idx="65">
                  <c:v>39594</c:v>
                </c:pt>
                <c:pt idx="66">
                  <c:v>39959</c:v>
                </c:pt>
                <c:pt idx="67">
                  <c:v>40077</c:v>
                </c:pt>
                <c:pt idx="68">
                  <c:v>40330</c:v>
                </c:pt>
                <c:pt idx="69">
                  <c:v>40722</c:v>
                </c:pt>
                <c:pt idx="70">
                  <c:v>41078</c:v>
                </c:pt>
                <c:pt idx="71">
                  <c:v>41471</c:v>
                </c:pt>
                <c:pt idx="72">
                  <c:v>41541</c:v>
                </c:pt>
                <c:pt idx="73">
                  <c:v>41829</c:v>
                </c:pt>
              </c:numCache>
            </c:numRef>
          </c:xVal>
          <c:yVal>
            <c:numRef>
              <c:f>'6 BPL West'!$D$15:$CC$15</c:f>
              <c:numCache>
                <c:formatCode>General</c:formatCode>
                <c:ptCount val="78"/>
                <c:pt idx="1">
                  <c:v>277.5</c:v>
                </c:pt>
                <c:pt idx="2">
                  <c:v>515.29999999999995</c:v>
                </c:pt>
                <c:pt idx="3">
                  <c:v>10.5</c:v>
                </c:pt>
                <c:pt idx="4">
                  <c:v>322.89999999999998</c:v>
                </c:pt>
                <c:pt idx="5">
                  <c:v>375</c:v>
                </c:pt>
                <c:pt idx="6">
                  <c:v>0</c:v>
                </c:pt>
                <c:pt idx="7">
                  <c:v>129</c:v>
                </c:pt>
                <c:pt idx="8">
                  <c:v>208.6</c:v>
                </c:pt>
                <c:pt idx="9">
                  <c:v>158</c:v>
                </c:pt>
                <c:pt idx="10">
                  <c:v>457.5</c:v>
                </c:pt>
                <c:pt idx="11">
                  <c:v>261.39999999999998</c:v>
                </c:pt>
                <c:pt idx="12">
                  <c:v>383.1</c:v>
                </c:pt>
                <c:pt idx="13">
                  <c:v>289</c:v>
                </c:pt>
                <c:pt idx="14">
                  <c:v>216</c:v>
                </c:pt>
                <c:pt idx="15">
                  <c:v>236</c:v>
                </c:pt>
                <c:pt idx="16">
                  <c:v>359</c:v>
                </c:pt>
                <c:pt idx="17">
                  <c:v>406</c:v>
                </c:pt>
                <c:pt idx="18">
                  <c:v>296</c:v>
                </c:pt>
                <c:pt idx="19">
                  <c:v>160</c:v>
                </c:pt>
                <c:pt idx="20">
                  <c:v>342</c:v>
                </c:pt>
                <c:pt idx="21">
                  <c:v>507.5</c:v>
                </c:pt>
                <c:pt idx="22">
                  <c:v>403</c:v>
                </c:pt>
                <c:pt idx="23">
                  <c:v>316.5</c:v>
                </c:pt>
                <c:pt idx="24">
                  <c:v>246</c:v>
                </c:pt>
                <c:pt idx="25">
                  <c:v>266.71999999999997</c:v>
                </c:pt>
                <c:pt idx="26">
                  <c:v>338</c:v>
                </c:pt>
                <c:pt idx="27">
                  <c:v>282</c:v>
                </c:pt>
                <c:pt idx="28">
                  <c:v>265</c:v>
                </c:pt>
                <c:pt idx="29">
                  <c:v>252</c:v>
                </c:pt>
                <c:pt idx="30">
                  <c:v>252</c:v>
                </c:pt>
                <c:pt idx="31">
                  <c:v>353</c:v>
                </c:pt>
                <c:pt idx="32">
                  <c:v>269.39999999999998</c:v>
                </c:pt>
                <c:pt idx="33">
                  <c:v>276.5</c:v>
                </c:pt>
                <c:pt idx="34">
                  <c:v>261.39999999999998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467.7</c:v>
                </c:pt>
                <c:pt idx="40">
                  <c:v>377.9</c:v>
                </c:pt>
                <c:pt idx="41">
                  <c:v>301.7</c:v>
                </c:pt>
                <c:pt idx="42">
                  <c:v>348</c:v>
                </c:pt>
                <c:pt idx="43">
                  <c:v>437</c:v>
                </c:pt>
                <c:pt idx="44">
                  <c:v>386.5</c:v>
                </c:pt>
                <c:pt idx="45">
                  <c:v>449.5</c:v>
                </c:pt>
                <c:pt idx="46">
                  <c:v>379.29999999999995</c:v>
                </c:pt>
                <c:pt idx="47">
                  <c:v>369.7</c:v>
                </c:pt>
                <c:pt idx="48">
                  <c:v>357.40000000000003</c:v>
                </c:pt>
                <c:pt idx="49">
                  <c:v>392.90000000000003</c:v>
                </c:pt>
                <c:pt idx="50">
                  <c:v>424.2</c:v>
                </c:pt>
                <c:pt idx="51">
                  <c:v>328.6</c:v>
                </c:pt>
                <c:pt idx="52">
                  <c:v>358</c:v>
                </c:pt>
                <c:pt idx="53">
                  <c:v>585.79999999999995</c:v>
                </c:pt>
                <c:pt idx="54">
                  <c:v>369.4</c:v>
                </c:pt>
                <c:pt idx="55">
                  <c:v>351.79999999999995</c:v>
                </c:pt>
                <c:pt idx="56">
                  <c:v>395.8</c:v>
                </c:pt>
                <c:pt idx="57">
                  <c:v>416.40000000000003</c:v>
                </c:pt>
                <c:pt idx="58">
                  <c:v>359.8</c:v>
                </c:pt>
                <c:pt idx="59">
                  <c:v>403.4</c:v>
                </c:pt>
                <c:pt idx="60">
                  <c:v>369</c:v>
                </c:pt>
                <c:pt idx="61">
                  <c:v>391.77</c:v>
                </c:pt>
                <c:pt idx="62">
                  <c:v>399.65999999999997</c:v>
                </c:pt>
                <c:pt idx="63">
                  <c:v>471.99000000000007</c:v>
                </c:pt>
                <c:pt idx="64">
                  <c:v>447.44000000000005</c:v>
                </c:pt>
                <c:pt idx="65">
                  <c:v>406.26</c:v>
                </c:pt>
                <c:pt idx="66">
                  <c:v>0</c:v>
                </c:pt>
                <c:pt idx="67">
                  <c:v>169.46000000000004</c:v>
                </c:pt>
                <c:pt idx="68">
                  <c:v>391.59000000000003</c:v>
                </c:pt>
                <c:pt idx="69">
                  <c:v>376.02</c:v>
                </c:pt>
                <c:pt idx="70">
                  <c:v>388.00900000000001</c:v>
                </c:pt>
                <c:pt idx="71">
                  <c:v>521.47699999999998</c:v>
                </c:pt>
                <c:pt idx="72">
                  <c:v>576.89699999999993</c:v>
                </c:pt>
                <c:pt idx="73">
                  <c:v>767.8889999999999</c:v>
                </c:pt>
                <c:pt idx="74">
                  <c:v>391.82800000000003</c:v>
                </c:pt>
                <c:pt idx="75">
                  <c:v>430.40000000000003</c:v>
                </c:pt>
                <c:pt idx="76">
                  <c:v>849.74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9-804D-8932-07F352811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64815"/>
        <c:axId val="1"/>
      </c:scatterChart>
      <c:valAx>
        <c:axId val="436364815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 Samples Taken</a:t>
                </a:r>
              </a:p>
            </c:rich>
          </c:tx>
          <c:layout>
            <c:manualLayout>
              <c:xMode val="edge"/>
              <c:yMode val="edge"/>
              <c:x val="0.45171372270055027"/>
              <c:y val="0.95990566037735847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TDS calc. (mg/L)</a:t>
                </a:r>
              </a:p>
            </c:rich>
          </c:tx>
          <c:layout>
            <c:manualLayout>
              <c:xMode val="edge"/>
              <c:yMode val="edge"/>
              <c:x val="1.2461059190031152E-2"/>
              <c:y val="0.502358490566037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6364815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17739534346613"/>
          <c:y val="8.9840839726496313E-2"/>
          <c:w val="0.12350979975152633"/>
          <c:h val="8.39496371214801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L. Dief'!$B$11:$B$11</c:f>
          <c:strCache>
            <c:ptCount val="1"/>
            <c:pt idx="0">
              <c:v>Temperature</c:v>
            </c:pt>
          </c:strCache>
        </c:strRef>
      </c:tx>
      <c:layout>
        <c:manualLayout>
          <c:xMode val="edge"/>
          <c:yMode val="edge"/>
          <c:x val="0.42523397192173407"/>
          <c:y val="2.5578562728380026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37385487692185E-2"/>
          <c:y val="0.26187576126674789"/>
          <c:w val="0.945483585143157"/>
          <c:h val="0.6479902557856273"/>
        </c:manualLayout>
      </c:layout>
      <c:scatterChart>
        <c:scatterStyle val="lineMarker"/>
        <c:varyColors val="0"/>
        <c:ser>
          <c:idx val="0"/>
          <c:order val="0"/>
          <c:tx>
            <c:v>L. Diefenbaker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 L. Dief'!$E$1:$BZ$1</c:f>
              <c:numCache>
                <c:formatCode>d\-mmm\-yy</c:formatCode>
                <c:ptCount val="74"/>
                <c:pt idx="0">
                  <c:v>28913</c:v>
                </c:pt>
                <c:pt idx="1">
                  <c:v>29262</c:v>
                </c:pt>
                <c:pt idx="2">
                  <c:v>29277</c:v>
                </c:pt>
                <c:pt idx="3">
                  <c:v>29325</c:v>
                </c:pt>
                <c:pt idx="4">
                  <c:v>29353</c:v>
                </c:pt>
                <c:pt idx="5">
                  <c:v>29382</c:v>
                </c:pt>
                <c:pt idx="6">
                  <c:v>29418</c:v>
                </c:pt>
                <c:pt idx="7">
                  <c:v>29480</c:v>
                </c:pt>
                <c:pt idx="8">
                  <c:v>29537</c:v>
                </c:pt>
                <c:pt idx="9">
                  <c:v>29606</c:v>
                </c:pt>
                <c:pt idx="10">
                  <c:v>29655</c:v>
                </c:pt>
                <c:pt idx="11">
                  <c:v>29717</c:v>
                </c:pt>
                <c:pt idx="12">
                  <c:v>29788</c:v>
                </c:pt>
                <c:pt idx="13">
                  <c:v>29844</c:v>
                </c:pt>
                <c:pt idx="14">
                  <c:v>29907</c:v>
                </c:pt>
                <c:pt idx="15">
                  <c:v>30005</c:v>
                </c:pt>
                <c:pt idx="16">
                  <c:v>30033</c:v>
                </c:pt>
                <c:pt idx="17">
                  <c:v>30096</c:v>
                </c:pt>
                <c:pt idx="18">
                  <c:v>30152</c:v>
                </c:pt>
                <c:pt idx="19">
                  <c:v>30236</c:v>
                </c:pt>
                <c:pt idx="20">
                  <c:v>30362</c:v>
                </c:pt>
                <c:pt idx="21">
                  <c:v>30467</c:v>
                </c:pt>
                <c:pt idx="22">
                  <c:v>30508</c:v>
                </c:pt>
                <c:pt idx="23">
                  <c:v>30761</c:v>
                </c:pt>
                <c:pt idx="24">
                  <c:v>32433</c:v>
                </c:pt>
                <c:pt idx="25">
                  <c:v>32581</c:v>
                </c:pt>
                <c:pt idx="26">
                  <c:v>32678</c:v>
                </c:pt>
                <c:pt idx="27">
                  <c:v>32713</c:v>
                </c:pt>
                <c:pt idx="28">
                  <c:v>32734</c:v>
                </c:pt>
                <c:pt idx="29">
                  <c:v>32811</c:v>
                </c:pt>
                <c:pt idx="30">
                  <c:v>32930</c:v>
                </c:pt>
                <c:pt idx="31">
                  <c:v>32994</c:v>
                </c:pt>
                <c:pt idx="32">
                  <c:v>33028</c:v>
                </c:pt>
                <c:pt idx="33">
                  <c:v>33063</c:v>
                </c:pt>
                <c:pt idx="34">
                  <c:v>33105</c:v>
                </c:pt>
                <c:pt idx="35">
                  <c:v>33310</c:v>
                </c:pt>
                <c:pt idx="36">
                  <c:v>33351</c:v>
                </c:pt>
                <c:pt idx="37">
                  <c:v>33470</c:v>
                </c:pt>
                <c:pt idx="38">
                  <c:v>33577</c:v>
                </c:pt>
                <c:pt idx="39">
                  <c:v>33722</c:v>
                </c:pt>
                <c:pt idx="40">
                  <c:v>33812</c:v>
                </c:pt>
                <c:pt idx="41">
                  <c:v>33869</c:v>
                </c:pt>
                <c:pt idx="42">
                  <c:v>33952</c:v>
                </c:pt>
                <c:pt idx="43">
                  <c:v>34090</c:v>
                </c:pt>
                <c:pt idx="44">
                  <c:v>34463</c:v>
                </c:pt>
                <c:pt idx="45">
                  <c:v>34834</c:v>
                </c:pt>
                <c:pt idx="46">
                  <c:v>34995</c:v>
                </c:pt>
                <c:pt idx="47">
                  <c:v>35212</c:v>
                </c:pt>
                <c:pt idx="48">
                  <c:v>35359</c:v>
                </c:pt>
                <c:pt idx="49">
                  <c:v>35562</c:v>
                </c:pt>
                <c:pt idx="50">
                  <c:v>35660</c:v>
                </c:pt>
                <c:pt idx="51">
                  <c:v>35947</c:v>
                </c:pt>
                <c:pt idx="52">
                  <c:v>36360</c:v>
                </c:pt>
                <c:pt idx="53">
                  <c:v>36654</c:v>
                </c:pt>
                <c:pt idx="54">
                  <c:v>36717</c:v>
                </c:pt>
                <c:pt idx="55">
                  <c:v>36801</c:v>
                </c:pt>
                <c:pt idx="56">
                  <c:v>37039</c:v>
                </c:pt>
                <c:pt idx="57">
                  <c:v>37116</c:v>
                </c:pt>
                <c:pt idx="58">
                  <c:v>37179</c:v>
                </c:pt>
                <c:pt idx="59">
                  <c:v>37389</c:v>
                </c:pt>
                <c:pt idx="60">
                  <c:v>38152</c:v>
                </c:pt>
                <c:pt idx="61">
                  <c:v>38488</c:v>
                </c:pt>
                <c:pt idx="62">
                  <c:v>38887</c:v>
                </c:pt>
                <c:pt idx="63">
                  <c:v>39244</c:v>
                </c:pt>
                <c:pt idx="64">
                  <c:v>39594</c:v>
                </c:pt>
                <c:pt idx="65">
                  <c:v>39959</c:v>
                </c:pt>
                <c:pt idx="66">
                  <c:v>40077</c:v>
                </c:pt>
                <c:pt idx="67">
                  <c:v>40330</c:v>
                </c:pt>
                <c:pt idx="68">
                  <c:v>40722</c:v>
                </c:pt>
                <c:pt idx="69">
                  <c:v>41078</c:v>
                </c:pt>
                <c:pt idx="70">
                  <c:v>41471</c:v>
                </c:pt>
                <c:pt idx="71">
                  <c:v>41541</c:v>
                </c:pt>
                <c:pt idx="72">
                  <c:v>41829</c:v>
                </c:pt>
              </c:numCache>
            </c:numRef>
          </c:xVal>
          <c:yVal>
            <c:numRef>
              <c:f>'1 L. Dief'!$E$11:$BF$11</c:f>
              <c:numCache>
                <c:formatCode>0</c:formatCode>
                <c:ptCount val="54"/>
                <c:pt idx="0">
                  <c:v>12</c:v>
                </c:pt>
                <c:pt idx="1">
                  <c:v>0.2</c:v>
                </c:pt>
                <c:pt idx="2" formatCode="0.0">
                  <c:v>0</c:v>
                </c:pt>
                <c:pt idx="3" formatCode="0.0">
                  <c:v>2</c:v>
                </c:pt>
                <c:pt idx="4" formatCode="0.0">
                  <c:v>7.9</c:v>
                </c:pt>
                <c:pt idx="5" formatCode="0.0">
                  <c:v>17</c:v>
                </c:pt>
                <c:pt idx="6" formatCode="0.0">
                  <c:v>19.899999999999999</c:v>
                </c:pt>
                <c:pt idx="7" formatCode="0.0">
                  <c:v>16</c:v>
                </c:pt>
                <c:pt idx="8" formatCode="0.0">
                  <c:v>8</c:v>
                </c:pt>
                <c:pt idx="9" formatCode="0.0">
                  <c:v>0.4</c:v>
                </c:pt>
                <c:pt idx="10" formatCode="0.0">
                  <c:v>0</c:v>
                </c:pt>
                <c:pt idx="11" formatCode="0.0">
                  <c:v>6.7</c:v>
                </c:pt>
                <c:pt idx="12" formatCode="0.0">
                  <c:v>0</c:v>
                </c:pt>
                <c:pt idx="13" formatCode="0.0">
                  <c:v>18</c:v>
                </c:pt>
                <c:pt idx="14" formatCode="0.0">
                  <c:v>0</c:v>
                </c:pt>
                <c:pt idx="15" formatCode="0.0">
                  <c:v>0</c:v>
                </c:pt>
                <c:pt idx="16" formatCode="0.0">
                  <c:v>0</c:v>
                </c:pt>
                <c:pt idx="17" formatCode="0.0">
                  <c:v>6.2</c:v>
                </c:pt>
                <c:pt idx="18" formatCode="0.0">
                  <c:v>0</c:v>
                </c:pt>
                <c:pt idx="19" formatCode="0.0">
                  <c:v>12</c:v>
                </c:pt>
                <c:pt idx="20" formatCode="0.0">
                  <c:v>0</c:v>
                </c:pt>
                <c:pt idx="21" formatCode="0.0">
                  <c:v>0</c:v>
                </c:pt>
                <c:pt idx="22" formatCode="0.0">
                  <c:v>0</c:v>
                </c:pt>
                <c:pt idx="23" formatCode="0.0">
                  <c:v>0</c:v>
                </c:pt>
                <c:pt idx="24" formatCode="0.0">
                  <c:v>12.5</c:v>
                </c:pt>
                <c:pt idx="25" formatCode="0.0">
                  <c:v>1.5</c:v>
                </c:pt>
                <c:pt idx="26" formatCode="0.0">
                  <c:v>14.9</c:v>
                </c:pt>
                <c:pt idx="27" formatCode="0.0">
                  <c:v>23.6</c:v>
                </c:pt>
                <c:pt idx="28" formatCode="0.0">
                  <c:v>22.2</c:v>
                </c:pt>
                <c:pt idx="29" formatCode="0.0">
                  <c:v>10.3</c:v>
                </c:pt>
                <c:pt idx="30" formatCode="0.0">
                  <c:v>1.7</c:v>
                </c:pt>
                <c:pt idx="31" formatCode="0.0">
                  <c:v>5</c:v>
                </c:pt>
                <c:pt idx="32" formatCode="0.0">
                  <c:v>10</c:v>
                </c:pt>
                <c:pt idx="33" formatCode="0.0">
                  <c:v>20.399999999999999</c:v>
                </c:pt>
                <c:pt idx="34" formatCode="0.0">
                  <c:v>0</c:v>
                </c:pt>
                <c:pt idx="35" formatCode="0.0">
                  <c:v>0</c:v>
                </c:pt>
                <c:pt idx="36" formatCode="0.0">
                  <c:v>3.8</c:v>
                </c:pt>
                <c:pt idx="37" formatCode="0.0">
                  <c:v>21.5</c:v>
                </c:pt>
                <c:pt idx="38" formatCode="0.0">
                  <c:v>1.2</c:v>
                </c:pt>
                <c:pt idx="39" formatCode="0.0">
                  <c:v>6.6</c:v>
                </c:pt>
                <c:pt idx="40" formatCode="0.0">
                  <c:v>17.8</c:v>
                </c:pt>
                <c:pt idx="41" formatCode="0.0">
                  <c:v>12.9</c:v>
                </c:pt>
                <c:pt idx="42" formatCode="0.0">
                  <c:v>1</c:v>
                </c:pt>
                <c:pt idx="43" formatCode="0.0">
                  <c:v>5.8</c:v>
                </c:pt>
                <c:pt idx="44" formatCode="0.0">
                  <c:v>10.4</c:v>
                </c:pt>
                <c:pt idx="45" formatCode="0.0">
                  <c:v>6.7</c:v>
                </c:pt>
                <c:pt idx="46" formatCode="0.0">
                  <c:v>11</c:v>
                </c:pt>
                <c:pt idx="47" formatCode="0.0">
                  <c:v>6.8</c:v>
                </c:pt>
                <c:pt idx="48" formatCode="0.0">
                  <c:v>11</c:v>
                </c:pt>
                <c:pt idx="49" formatCode="0.0">
                  <c:v>4.7</c:v>
                </c:pt>
                <c:pt idx="50" formatCode="0.0">
                  <c:v>19.399999999999999</c:v>
                </c:pt>
                <c:pt idx="51" formatCode="0.0">
                  <c:v>12</c:v>
                </c:pt>
                <c:pt idx="52" formatCode="0.0">
                  <c:v>17.3</c:v>
                </c:pt>
                <c:pt idx="53" formatCode="0.0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7-7744-8A77-1D452BCF497B}"/>
            </c:ext>
          </c:extLst>
        </c:ser>
        <c:ser>
          <c:idx val="1"/>
          <c:order val="1"/>
          <c:tx>
            <c:v>Buffalo Pound L.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 L. Dief'!$E$1:$BZ$1</c:f>
              <c:numCache>
                <c:formatCode>d\-mmm\-yy</c:formatCode>
                <c:ptCount val="74"/>
                <c:pt idx="0">
                  <c:v>28913</c:v>
                </c:pt>
                <c:pt idx="1">
                  <c:v>29262</c:v>
                </c:pt>
                <c:pt idx="2">
                  <c:v>29277</c:v>
                </c:pt>
                <c:pt idx="3">
                  <c:v>29325</c:v>
                </c:pt>
                <c:pt idx="4">
                  <c:v>29353</c:v>
                </c:pt>
                <c:pt idx="5">
                  <c:v>29382</c:v>
                </c:pt>
                <c:pt idx="6">
                  <c:v>29418</c:v>
                </c:pt>
                <c:pt idx="7">
                  <c:v>29480</c:v>
                </c:pt>
                <c:pt idx="8">
                  <c:v>29537</c:v>
                </c:pt>
                <c:pt idx="9">
                  <c:v>29606</c:v>
                </c:pt>
                <c:pt idx="10">
                  <c:v>29655</c:v>
                </c:pt>
                <c:pt idx="11">
                  <c:v>29717</c:v>
                </c:pt>
                <c:pt idx="12">
                  <c:v>29788</c:v>
                </c:pt>
                <c:pt idx="13">
                  <c:v>29844</c:v>
                </c:pt>
                <c:pt idx="14">
                  <c:v>29907</c:v>
                </c:pt>
                <c:pt idx="15">
                  <c:v>30005</c:v>
                </c:pt>
                <c:pt idx="16">
                  <c:v>30033</c:v>
                </c:pt>
                <c:pt idx="17">
                  <c:v>30096</c:v>
                </c:pt>
                <c:pt idx="18">
                  <c:v>30152</c:v>
                </c:pt>
                <c:pt idx="19">
                  <c:v>30236</c:v>
                </c:pt>
                <c:pt idx="20">
                  <c:v>30362</c:v>
                </c:pt>
                <c:pt idx="21">
                  <c:v>30467</c:v>
                </c:pt>
                <c:pt idx="22">
                  <c:v>30508</c:v>
                </c:pt>
                <c:pt idx="23">
                  <c:v>30761</c:v>
                </c:pt>
                <c:pt idx="24">
                  <c:v>32433</c:v>
                </c:pt>
                <c:pt idx="25">
                  <c:v>32581</c:v>
                </c:pt>
                <c:pt idx="26">
                  <c:v>32678</c:v>
                </c:pt>
                <c:pt idx="27">
                  <c:v>32713</c:v>
                </c:pt>
                <c:pt idx="28">
                  <c:v>32734</c:v>
                </c:pt>
                <c:pt idx="29">
                  <c:v>32811</c:v>
                </c:pt>
                <c:pt idx="30">
                  <c:v>32930</c:v>
                </c:pt>
                <c:pt idx="31">
                  <c:v>32994</c:v>
                </c:pt>
                <c:pt idx="32">
                  <c:v>33028</c:v>
                </c:pt>
                <c:pt idx="33">
                  <c:v>33063</c:v>
                </c:pt>
                <c:pt idx="34">
                  <c:v>33105</c:v>
                </c:pt>
                <c:pt idx="35">
                  <c:v>33310</c:v>
                </c:pt>
                <c:pt idx="36">
                  <c:v>33351</c:v>
                </c:pt>
                <c:pt idx="37">
                  <c:v>33470</c:v>
                </c:pt>
                <c:pt idx="38">
                  <c:v>33577</c:v>
                </c:pt>
                <c:pt idx="39">
                  <c:v>33722</c:v>
                </c:pt>
                <c:pt idx="40">
                  <c:v>33812</c:v>
                </c:pt>
                <c:pt idx="41">
                  <c:v>33869</c:v>
                </c:pt>
                <c:pt idx="42">
                  <c:v>33952</c:v>
                </c:pt>
                <c:pt idx="43">
                  <c:v>34090</c:v>
                </c:pt>
                <c:pt idx="44">
                  <c:v>34463</c:v>
                </c:pt>
                <c:pt idx="45">
                  <c:v>34834</c:v>
                </c:pt>
                <c:pt idx="46">
                  <c:v>34995</c:v>
                </c:pt>
                <c:pt idx="47">
                  <c:v>35212</c:v>
                </c:pt>
                <c:pt idx="48">
                  <c:v>35359</c:v>
                </c:pt>
                <c:pt idx="49">
                  <c:v>35562</c:v>
                </c:pt>
                <c:pt idx="50">
                  <c:v>35660</c:v>
                </c:pt>
                <c:pt idx="51">
                  <c:v>35947</c:v>
                </c:pt>
                <c:pt idx="52">
                  <c:v>36360</c:v>
                </c:pt>
                <c:pt idx="53">
                  <c:v>36654</c:v>
                </c:pt>
                <c:pt idx="54">
                  <c:v>36717</c:v>
                </c:pt>
                <c:pt idx="55">
                  <c:v>36801</c:v>
                </c:pt>
                <c:pt idx="56">
                  <c:v>37039</c:v>
                </c:pt>
                <c:pt idx="57">
                  <c:v>37116</c:v>
                </c:pt>
                <c:pt idx="58">
                  <c:v>37179</c:v>
                </c:pt>
                <c:pt idx="59">
                  <c:v>37389</c:v>
                </c:pt>
                <c:pt idx="60">
                  <c:v>38152</c:v>
                </c:pt>
                <c:pt idx="61">
                  <c:v>38488</c:v>
                </c:pt>
                <c:pt idx="62">
                  <c:v>38887</c:v>
                </c:pt>
                <c:pt idx="63">
                  <c:v>39244</c:v>
                </c:pt>
                <c:pt idx="64">
                  <c:v>39594</c:v>
                </c:pt>
                <c:pt idx="65">
                  <c:v>39959</c:v>
                </c:pt>
                <c:pt idx="66">
                  <c:v>40077</c:v>
                </c:pt>
                <c:pt idx="67">
                  <c:v>40330</c:v>
                </c:pt>
                <c:pt idx="68">
                  <c:v>40722</c:v>
                </c:pt>
                <c:pt idx="69">
                  <c:v>41078</c:v>
                </c:pt>
                <c:pt idx="70">
                  <c:v>41471</c:v>
                </c:pt>
                <c:pt idx="71">
                  <c:v>41541</c:v>
                </c:pt>
                <c:pt idx="72">
                  <c:v>41829</c:v>
                </c:pt>
              </c:numCache>
            </c:numRef>
          </c:xVal>
          <c:yVal>
            <c:numRef>
              <c:f>'7 BPL Lake'!$E$11:$BF$11</c:f>
              <c:numCache>
                <c:formatCode>General</c:formatCode>
                <c:ptCount val="54"/>
                <c:pt idx="0">
                  <c:v>0</c:v>
                </c:pt>
                <c:pt idx="1">
                  <c:v>4.0999999999999996</c:v>
                </c:pt>
                <c:pt idx="2">
                  <c:v>0</c:v>
                </c:pt>
                <c:pt idx="3">
                  <c:v>5.8</c:v>
                </c:pt>
                <c:pt idx="4">
                  <c:v>14.7</c:v>
                </c:pt>
                <c:pt idx="5">
                  <c:v>17.5</c:v>
                </c:pt>
                <c:pt idx="6">
                  <c:v>21.3</c:v>
                </c:pt>
                <c:pt idx="7">
                  <c:v>14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10.5</c:v>
                </c:pt>
                <c:pt idx="12">
                  <c:v>22</c:v>
                </c:pt>
                <c:pt idx="13">
                  <c:v>17.7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13.2</c:v>
                </c:pt>
                <c:pt idx="18">
                  <c:v>0</c:v>
                </c:pt>
                <c:pt idx="19">
                  <c:v>8</c:v>
                </c:pt>
                <c:pt idx="20">
                  <c:v>4</c:v>
                </c:pt>
                <c:pt idx="21">
                  <c:v>15</c:v>
                </c:pt>
                <c:pt idx="22">
                  <c:v>20.5</c:v>
                </c:pt>
                <c:pt idx="23">
                  <c:v>5.0999999999999996</c:v>
                </c:pt>
                <c:pt idx="24">
                  <c:v>9.3000000000000007</c:v>
                </c:pt>
                <c:pt idx="25">
                  <c:v>4.3</c:v>
                </c:pt>
                <c:pt idx="26">
                  <c:v>0</c:v>
                </c:pt>
                <c:pt idx="27">
                  <c:v>24</c:v>
                </c:pt>
                <c:pt idx="28">
                  <c:v>20.399999999999999</c:v>
                </c:pt>
                <c:pt idx="29">
                  <c:v>6.8</c:v>
                </c:pt>
                <c:pt idx="30">
                  <c:v>5.8</c:v>
                </c:pt>
                <c:pt idx="31">
                  <c:v>8.1</c:v>
                </c:pt>
                <c:pt idx="32">
                  <c:v>16.600000000000001</c:v>
                </c:pt>
                <c:pt idx="33">
                  <c:v>21.2</c:v>
                </c:pt>
                <c:pt idx="34">
                  <c:v>20.5</c:v>
                </c:pt>
                <c:pt idx="35">
                  <c:v>6.2</c:v>
                </c:pt>
                <c:pt idx="36">
                  <c:v>10.7</c:v>
                </c:pt>
                <c:pt idx="37">
                  <c:v>22.1</c:v>
                </c:pt>
                <c:pt idx="38">
                  <c:v>5.7</c:v>
                </c:pt>
                <c:pt idx="39">
                  <c:v>7.8</c:v>
                </c:pt>
                <c:pt idx="40">
                  <c:v>18.8</c:v>
                </c:pt>
                <c:pt idx="41">
                  <c:v>11.2</c:v>
                </c:pt>
                <c:pt idx="42">
                  <c:v>2.1</c:v>
                </c:pt>
                <c:pt idx="43">
                  <c:v>13.2</c:v>
                </c:pt>
                <c:pt idx="44">
                  <c:v>11.6</c:v>
                </c:pt>
                <c:pt idx="45">
                  <c:v>12</c:v>
                </c:pt>
                <c:pt idx="46">
                  <c:v>6.1</c:v>
                </c:pt>
                <c:pt idx="47">
                  <c:v>12.6</c:v>
                </c:pt>
                <c:pt idx="48">
                  <c:v>5.0999999999999996</c:v>
                </c:pt>
                <c:pt idx="49">
                  <c:v>10.9</c:v>
                </c:pt>
                <c:pt idx="50">
                  <c:v>19.899999999999999</c:v>
                </c:pt>
                <c:pt idx="51">
                  <c:v>17.5</c:v>
                </c:pt>
                <c:pt idx="52">
                  <c:v>20</c:v>
                </c:pt>
                <c:pt idx="5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7-7744-8A77-1D452BCF497B}"/>
            </c:ext>
          </c:extLst>
        </c:ser>
        <c:ser>
          <c:idx val="2"/>
          <c:order val="2"/>
          <c:tx>
            <c:v>BPL West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'1 L. Dief'!$E$1:$BZ$1</c:f>
              <c:numCache>
                <c:formatCode>d\-mmm\-yy</c:formatCode>
                <c:ptCount val="74"/>
                <c:pt idx="0">
                  <c:v>28913</c:v>
                </c:pt>
                <c:pt idx="1">
                  <c:v>29262</c:v>
                </c:pt>
                <c:pt idx="2">
                  <c:v>29277</c:v>
                </c:pt>
                <c:pt idx="3">
                  <c:v>29325</c:v>
                </c:pt>
                <c:pt idx="4">
                  <c:v>29353</c:v>
                </c:pt>
                <c:pt idx="5">
                  <c:v>29382</c:v>
                </c:pt>
                <c:pt idx="6">
                  <c:v>29418</c:v>
                </c:pt>
                <c:pt idx="7">
                  <c:v>29480</c:v>
                </c:pt>
                <c:pt idx="8">
                  <c:v>29537</c:v>
                </c:pt>
                <c:pt idx="9">
                  <c:v>29606</c:v>
                </c:pt>
                <c:pt idx="10">
                  <c:v>29655</c:v>
                </c:pt>
                <c:pt idx="11">
                  <c:v>29717</c:v>
                </c:pt>
                <c:pt idx="12">
                  <c:v>29788</c:v>
                </c:pt>
                <c:pt idx="13">
                  <c:v>29844</c:v>
                </c:pt>
                <c:pt idx="14">
                  <c:v>29907</c:v>
                </c:pt>
                <c:pt idx="15">
                  <c:v>30005</c:v>
                </c:pt>
                <c:pt idx="16">
                  <c:v>30033</c:v>
                </c:pt>
                <c:pt idx="17">
                  <c:v>30096</c:v>
                </c:pt>
                <c:pt idx="18">
                  <c:v>30152</c:v>
                </c:pt>
                <c:pt idx="19">
                  <c:v>30236</c:v>
                </c:pt>
                <c:pt idx="20">
                  <c:v>30362</c:v>
                </c:pt>
                <c:pt idx="21">
                  <c:v>30467</c:v>
                </c:pt>
                <c:pt idx="22">
                  <c:v>30508</c:v>
                </c:pt>
                <c:pt idx="23">
                  <c:v>30761</c:v>
                </c:pt>
                <c:pt idx="24">
                  <c:v>32433</c:v>
                </c:pt>
                <c:pt idx="25">
                  <c:v>32581</c:v>
                </c:pt>
                <c:pt idx="26">
                  <c:v>32678</c:v>
                </c:pt>
                <c:pt idx="27">
                  <c:v>32713</c:v>
                </c:pt>
                <c:pt idx="28">
                  <c:v>32734</c:v>
                </c:pt>
                <c:pt idx="29">
                  <c:v>32811</c:v>
                </c:pt>
                <c:pt idx="30">
                  <c:v>32930</c:v>
                </c:pt>
                <c:pt idx="31">
                  <c:v>32994</c:v>
                </c:pt>
                <c:pt idx="32">
                  <c:v>33028</c:v>
                </c:pt>
                <c:pt idx="33">
                  <c:v>33063</c:v>
                </c:pt>
                <c:pt idx="34">
                  <c:v>33105</c:v>
                </c:pt>
                <c:pt idx="35">
                  <c:v>33310</c:v>
                </c:pt>
                <c:pt idx="36">
                  <c:v>33351</c:v>
                </c:pt>
                <c:pt idx="37">
                  <c:v>33470</c:v>
                </c:pt>
                <c:pt idx="38">
                  <c:v>33577</c:v>
                </c:pt>
                <c:pt idx="39">
                  <c:v>33722</c:v>
                </c:pt>
                <c:pt idx="40">
                  <c:v>33812</c:v>
                </c:pt>
                <c:pt idx="41">
                  <c:v>33869</c:v>
                </c:pt>
                <c:pt idx="42">
                  <c:v>33952</c:v>
                </c:pt>
                <c:pt idx="43">
                  <c:v>34090</c:v>
                </c:pt>
                <c:pt idx="44">
                  <c:v>34463</c:v>
                </c:pt>
                <c:pt idx="45">
                  <c:v>34834</c:v>
                </c:pt>
                <c:pt idx="46">
                  <c:v>34995</c:v>
                </c:pt>
                <c:pt idx="47">
                  <c:v>35212</c:v>
                </c:pt>
                <c:pt idx="48">
                  <c:v>35359</c:v>
                </c:pt>
                <c:pt idx="49">
                  <c:v>35562</c:v>
                </c:pt>
                <c:pt idx="50">
                  <c:v>35660</c:v>
                </c:pt>
                <c:pt idx="51">
                  <c:v>35947</c:v>
                </c:pt>
                <c:pt idx="52">
                  <c:v>36360</c:v>
                </c:pt>
                <c:pt idx="53">
                  <c:v>36654</c:v>
                </c:pt>
                <c:pt idx="54">
                  <c:v>36717</c:v>
                </c:pt>
                <c:pt idx="55">
                  <c:v>36801</c:v>
                </c:pt>
                <c:pt idx="56">
                  <c:v>37039</c:v>
                </c:pt>
                <c:pt idx="57">
                  <c:v>37116</c:v>
                </c:pt>
                <c:pt idx="58">
                  <c:v>37179</c:v>
                </c:pt>
                <c:pt idx="59">
                  <c:v>37389</c:v>
                </c:pt>
                <c:pt idx="60">
                  <c:v>38152</c:v>
                </c:pt>
                <c:pt idx="61">
                  <c:v>38488</c:v>
                </c:pt>
                <c:pt idx="62">
                  <c:v>38887</c:v>
                </c:pt>
                <c:pt idx="63">
                  <c:v>39244</c:v>
                </c:pt>
                <c:pt idx="64">
                  <c:v>39594</c:v>
                </c:pt>
                <c:pt idx="65">
                  <c:v>39959</c:v>
                </c:pt>
                <c:pt idx="66">
                  <c:v>40077</c:v>
                </c:pt>
                <c:pt idx="67">
                  <c:v>40330</c:v>
                </c:pt>
                <c:pt idx="68">
                  <c:v>40722</c:v>
                </c:pt>
                <c:pt idx="69">
                  <c:v>41078</c:v>
                </c:pt>
                <c:pt idx="70">
                  <c:v>41471</c:v>
                </c:pt>
                <c:pt idx="71">
                  <c:v>41541</c:v>
                </c:pt>
                <c:pt idx="72">
                  <c:v>41829</c:v>
                </c:pt>
              </c:numCache>
            </c:numRef>
          </c:xVal>
          <c:yVal>
            <c:numRef>
              <c:f>'6 BPL West'!$D$11:$CC$11</c:f>
              <c:numCache>
                <c:formatCode>General</c:formatCode>
                <c:ptCount val="78"/>
                <c:pt idx="1">
                  <c:v>14</c:v>
                </c:pt>
                <c:pt idx="2">
                  <c:v>1.5</c:v>
                </c:pt>
                <c:pt idx="3">
                  <c:v>0</c:v>
                </c:pt>
                <c:pt idx="4">
                  <c:v>3.5</c:v>
                </c:pt>
                <c:pt idx="5">
                  <c:v>13.2</c:v>
                </c:pt>
                <c:pt idx="6">
                  <c:v>19</c:v>
                </c:pt>
                <c:pt idx="7">
                  <c:v>22.6</c:v>
                </c:pt>
                <c:pt idx="8">
                  <c:v>12.5</c:v>
                </c:pt>
                <c:pt idx="9">
                  <c:v>3</c:v>
                </c:pt>
                <c:pt idx="10">
                  <c:v>0.7</c:v>
                </c:pt>
                <c:pt idx="11">
                  <c:v>0</c:v>
                </c:pt>
                <c:pt idx="12">
                  <c:v>9</c:v>
                </c:pt>
                <c:pt idx="13">
                  <c:v>23</c:v>
                </c:pt>
                <c:pt idx="14">
                  <c:v>16.100000000000001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13.4</c:v>
                </c:pt>
                <c:pt idx="19">
                  <c:v>0</c:v>
                </c:pt>
                <c:pt idx="20">
                  <c:v>8</c:v>
                </c:pt>
                <c:pt idx="21">
                  <c:v>1.5</c:v>
                </c:pt>
                <c:pt idx="22">
                  <c:v>15</c:v>
                </c:pt>
                <c:pt idx="23">
                  <c:v>19.8</c:v>
                </c:pt>
                <c:pt idx="24">
                  <c:v>3.7</c:v>
                </c:pt>
                <c:pt idx="25">
                  <c:v>8.6</c:v>
                </c:pt>
                <c:pt idx="26">
                  <c:v>2.9</c:v>
                </c:pt>
                <c:pt idx="27">
                  <c:v>19.3</c:v>
                </c:pt>
                <c:pt idx="28">
                  <c:v>23.5</c:v>
                </c:pt>
                <c:pt idx="29">
                  <c:v>21.3</c:v>
                </c:pt>
                <c:pt idx="30">
                  <c:v>3.7</c:v>
                </c:pt>
                <c:pt idx="31">
                  <c:v>3</c:v>
                </c:pt>
                <c:pt idx="32">
                  <c:v>5</c:v>
                </c:pt>
                <c:pt idx="33">
                  <c:v>14.6</c:v>
                </c:pt>
                <c:pt idx="34">
                  <c:v>18.8</c:v>
                </c:pt>
                <c:pt idx="36">
                  <c:v>0.1</c:v>
                </c:pt>
                <c:pt idx="37">
                  <c:v>8.1999999999999993</c:v>
                </c:pt>
                <c:pt idx="38">
                  <c:v>21.7</c:v>
                </c:pt>
                <c:pt idx="39">
                  <c:v>1</c:v>
                </c:pt>
                <c:pt idx="40">
                  <c:v>10.5</c:v>
                </c:pt>
                <c:pt idx="41">
                  <c:v>19.100000000000001</c:v>
                </c:pt>
                <c:pt idx="42">
                  <c:v>9.5</c:v>
                </c:pt>
                <c:pt idx="43">
                  <c:v>1</c:v>
                </c:pt>
                <c:pt idx="44">
                  <c:v>13.2</c:v>
                </c:pt>
                <c:pt idx="45">
                  <c:v>12</c:v>
                </c:pt>
                <c:pt idx="46">
                  <c:v>12.1</c:v>
                </c:pt>
                <c:pt idx="47">
                  <c:v>4.0999999999999996</c:v>
                </c:pt>
                <c:pt idx="48">
                  <c:v>13.2</c:v>
                </c:pt>
                <c:pt idx="49">
                  <c:v>3.6</c:v>
                </c:pt>
                <c:pt idx="50">
                  <c:v>10.8</c:v>
                </c:pt>
                <c:pt idx="51">
                  <c:v>16.8</c:v>
                </c:pt>
                <c:pt idx="52">
                  <c:v>16.8</c:v>
                </c:pt>
                <c:pt idx="53">
                  <c:v>19.2</c:v>
                </c:pt>
                <c:pt idx="54">
                  <c:v>12.9</c:v>
                </c:pt>
                <c:pt idx="55">
                  <c:v>22.3</c:v>
                </c:pt>
                <c:pt idx="56">
                  <c:v>10.9</c:v>
                </c:pt>
                <c:pt idx="57">
                  <c:v>16.7</c:v>
                </c:pt>
                <c:pt idx="58">
                  <c:v>20.3</c:v>
                </c:pt>
                <c:pt idx="59">
                  <c:v>5.4</c:v>
                </c:pt>
                <c:pt idx="60">
                  <c:v>9.1999999999999993</c:v>
                </c:pt>
                <c:pt idx="61">
                  <c:v>13.3</c:v>
                </c:pt>
                <c:pt idx="62">
                  <c:v>10.199999999999999</c:v>
                </c:pt>
                <c:pt idx="63">
                  <c:v>16.399999999999999</c:v>
                </c:pt>
                <c:pt idx="64">
                  <c:v>15.8</c:v>
                </c:pt>
                <c:pt idx="65">
                  <c:v>12.9</c:v>
                </c:pt>
                <c:pt idx="66">
                  <c:v>21.1</c:v>
                </c:pt>
                <c:pt idx="69">
                  <c:v>19.7</c:v>
                </c:pt>
                <c:pt idx="70">
                  <c:v>15</c:v>
                </c:pt>
                <c:pt idx="71">
                  <c:v>12.9</c:v>
                </c:pt>
                <c:pt idx="72">
                  <c:v>20.5</c:v>
                </c:pt>
                <c:pt idx="73">
                  <c:v>16.600000000000001</c:v>
                </c:pt>
                <c:pt idx="74">
                  <c:v>21</c:v>
                </c:pt>
                <c:pt idx="75">
                  <c:v>13.4</c:v>
                </c:pt>
                <c:pt idx="7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17-7744-8A77-1D452BCF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47295"/>
        <c:axId val="1"/>
      </c:scatterChart>
      <c:valAx>
        <c:axId val="443147295"/>
        <c:scaling>
          <c:orientation val="minMax"/>
          <c:min val="32143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Samples Taken</a:t>
                </a:r>
              </a:p>
            </c:rich>
          </c:tx>
          <c:layout>
            <c:manualLayout>
              <c:xMode val="edge"/>
              <c:yMode val="edge"/>
              <c:x val="0.4423679283080269"/>
              <c:y val="0.95858708891595612"/>
            </c:manualLayout>
          </c:layout>
          <c:overlay val="0"/>
          <c:spPr>
            <a:noFill/>
            <a:ln w="25400">
              <a:noFill/>
            </a:ln>
          </c:spPr>
        </c:title>
        <c:numFmt formatCode="mmm/yy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365.25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300" b="0" i="0" u="none" strike="noStrike" baseline="0">
                    <a:solidFill>
                      <a:srgbClr val="000000"/>
                    </a:solidFill>
                    <a:latin typeface="Arial" charset="0"/>
                    <a:cs typeface="Arial" charset="0"/>
                  </a:rPr>
                  <a:t>Temperature (</a:t>
                </a:r>
                <a:r>
                  <a:rPr lang="en-US" sz="1300" b="0" i="0" u="none" strike="noStrike" baseline="0">
                    <a:solidFill>
                      <a:srgbClr val="000000"/>
                    </a:solidFill>
                    <a:latin typeface="Calibri" charset="0"/>
                    <a:cs typeface="Calibri" charset="0"/>
                  </a:rPr>
                  <a:t>°</a:t>
                </a:r>
                <a:r>
                  <a:rPr lang="en-US" sz="1300" b="0" i="0" u="none" strike="noStrike" baseline="0">
                    <a:solidFill>
                      <a:srgbClr val="000000"/>
                    </a:solidFill>
                    <a:latin typeface="Arial" charset="0"/>
                    <a:cs typeface="Arial" charset="0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8940809968847352E-3"/>
              <c:y val="0.504263093788063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147295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297182749733206"/>
          <c:y val="5.9362553224499445E-2"/>
          <c:w val="0.12350979975152633"/>
          <c:h val="8.6760654712729965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190500</xdr:rowOff>
    </xdr:from>
    <xdr:to>
      <xdr:col>16</xdr:col>
      <xdr:colOff>38100</xdr:colOff>
      <xdr:row>43</xdr:row>
      <xdr:rowOff>25400</xdr:rowOff>
    </xdr:to>
    <xdr:graphicFrame macro="">
      <xdr:nvGraphicFramePr>
        <xdr:cNvPr id="33932" name="Chart 1">
          <a:extLst>
            <a:ext uri="{FF2B5EF4-FFF2-40B4-BE49-F238E27FC236}">
              <a16:creationId xmlns:a16="http://schemas.microsoft.com/office/drawing/2014/main" id="{06091B3C-E41F-434B-90A1-2C4B1DBD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45</xdr:row>
      <xdr:rowOff>12700</xdr:rowOff>
    </xdr:from>
    <xdr:to>
      <xdr:col>16</xdr:col>
      <xdr:colOff>0</xdr:colOff>
      <xdr:row>86</xdr:row>
      <xdr:rowOff>12700</xdr:rowOff>
    </xdr:to>
    <xdr:graphicFrame macro="">
      <xdr:nvGraphicFramePr>
        <xdr:cNvPr id="33933" name="Chart 2">
          <a:extLst>
            <a:ext uri="{FF2B5EF4-FFF2-40B4-BE49-F238E27FC236}">
              <a16:creationId xmlns:a16="http://schemas.microsoft.com/office/drawing/2014/main" id="{F9D7939F-1FCC-1A4B-9534-31D2F61A7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88</xdr:row>
      <xdr:rowOff>12700</xdr:rowOff>
    </xdr:from>
    <xdr:to>
      <xdr:col>16</xdr:col>
      <xdr:colOff>25400</xdr:colOff>
      <xdr:row>130</xdr:row>
      <xdr:rowOff>25400</xdr:rowOff>
    </xdr:to>
    <xdr:graphicFrame macro="">
      <xdr:nvGraphicFramePr>
        <xdr:cNvPr id="33934" name="Chart 3">
          <a:extLst>
            <a:ext uri="{FF2B5EF4-FFF2-40B4-BE49-F238E27FC236}">
              <a16:creationId xmlns:a16="http://schemas.microsoft.com/office/drawing/2014/main" id="{8D931077-95EB-684E-A1EB-7FA0C4A7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132</xdr:row>
      <xdr:rowOff>0</xdr:rowOff>
    </xdr:from>
    <xdr:to>
      <xdr:col>16</xdr:col>
      <xdr:colOff>12700</xdr:colOff>
      <xdr:row>174</xdr:row>
      <xdr:rowOff>12700</xdr:rowOff>
    </xdr:to>
    <xdr:graphicFrame macro="">
      <xdr:nvGraphicFramePr>
        <xdr:cNvPr id="33935" name="Chart 4">
          <a:extLst>
            <a:ext uri="{FF2B5EF4-FFF2-40B4-BE49-F238E27FC236}">
              <a16:creationId xmlns:a16="http://schemas.microsoft.com/office/drawing/2014/main" id="{4E94FD6C-EEFB-1A4B-96DD-29A688776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175</xdr:row>
      <xdr:rowOff>177800</xdr:rowOff>
    </xdr:from>
    <xdr:to>
      <xdr:col>16</xdr:col>
      <xdr:colOff>25400</xdr:colOff>
      <xdr:row>217</xdr:row>
      <xdr:rowOff>25400</xdr:rowOff>
    </xdr:to>
    <xdr:graphicFrame macro="">
      <xdr:nvGraphicFramePr>
        <xdr:cNvPr id="33936" name="Chart 5">
          <a:extLst>
            <a:ext uri="{FF2B5EF4-FFF2-40B4-BE49-F238E27FC236}">
              <a16:creationId xmlns:a16="http://schemas.microsoft.com/office/drawing/2014/main" id="{E4810A62-96E1-BE4C-B319-EC62ADF43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221</xdr:row>
      <xdr:rowOff>190500</xdr:rowOff>
    </xdr:from>
    <xdr:to>
      <xdr:col>10</xdr:col>
      <xdr:colOff>381000</xdr:colOff>
      <xdr:row>244</xdr:row>
      <xdr:rowOff>88900</xdr:rowOff>
    </xdr:to>
    <xdr:graphicFrame macro="">
      <xdr:nvGraphicFramePr>
        <xdr:cNvPr id="33937" name="Chart 6">
          <a:extLst>
            <a:ext uri="{FF2B5EF4-FFF2-40B4-BE49-F238E27FC236}">
              <a16:creationId xmlns:a16="http://schemas.microsoft.com/office/drawing/2014/main" id="{517AA0D1-EE0D-5C44-9EFB-BD22B5A5D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219</xdr:row>
      <xdr:rowOff>0</xdr:rowOff>
    </xdr:from>
    <xdr:to>
      <xdr:col>16</xdr:col>
      <xdr:colOff>38100</xdr:colOff>
      <xdr:row>260</xdr:row>
      <xdr:rowOff>25400</xdr:rowOff>
    </xdr:to>
    <xdr:graphicFrame macro="">
      <xdr:nvGraphicFramePr>
        <xdr:cNvPr id="33938" name="Chart 7">
          <a:extLst>
            <a:ext uri="{FF2B5EF4-FFF2-40B4-BE49-F238E27FC236}">
              <a16:creationId xmlns:a16="http://schemas.microsoft.com/office/drawing/2014/main" id="{88ED8A61-FE18-6B40-86A1-3ABD1108D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262</xdr:row>
      <xdr:rowOff>25400</xdr:rowOff>
    </xdr:from>
    <xdr:to>
      <xdr:col>15</xdr:col>
      <xdr:colOff>838200</xdr:colOff>
      <xdr:row>304</xdr:row>
      <xdr:rowOff>114300</xdr:rowOff>
    </xdr:to>
    <xdr:graphicFrame macro="">
      <xdr:nvGraphicFramePr>
        <xdr:cNvPr id="33939" name="Chart 8">
          <a:extLst>
            <a:ext uri="{FF2B5EF4-FFF2-40B4-BE49-F238E27FC236}">
              <a16:creationId xmlns:a16="http://schemas.microsoft.com/office/drawing/2014/main" id="{7EB01F5A-1482-1547-99F4-1E983BDBC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38100</xdr:colOff>
      <xdr:row>307</xdr:row>
      <xdr:rowOff>0</xdr:rowOff>
    </xdr:from>
    <xdr:to>
      <xdr:col>16</xdr:col>
      <xdr:colOff>12700</xdr:colOff>
      <xdr:row>348</xdr:row>
      <xdr:rowOff>12700</xdr:rowOff>
    </xdr:to>
    <xdr:graphicFrame macro="">
      <xdr:nvGraphicFramePr>
        <xdr:cNvPr id="33940" name="Chart 9">
          <a:extLst>
            <a:ext uri="{FF2B5EF4-FFF2-40B4-BE49-F238E27FC236}">
              <a16:creationId xmlns:a16="http://schemas.microsoft.com/office/drawing/2014/main" id="{CA221088-476B-F046-8616-2DD7069A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25400</xdr:colOff>
      <xdr:row>350</xdr:row>
      <xdr:rowOff>76200</xdr:rowOff>
    </xdr:from>
    <xdr:to>
      <xdr:col>16</xdr:col>
      <xdr:colOff>0</xdr:colOff>
      <xdr:row>391</xdr:row>
      <xdr:rowOff>88900</xdr:rowOff>
    </xdr:to>
    <xdr:graphicFrame macro="">
      <xdr:nvGraphicFramePr>
        <xdr:cNvPr id="33941" name="Chart 10">
          <a:extLst>
            <a:ext uri="{FF2B5EF4-FFF2-40B4-BE49-F238E27FC236}">
              <a16:creationId xmlns:a16="http://schemas.microsoft.com/office/drawing/2014/main" id="{2063FD1D-47DA-CA47-AF33-0E00ECAB8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25400</xdr:rowOff>
    </xdr:from>
    <xdr:to>
      <xdr:col>16</xdr:col>
      <xdr:colOff>50800</xdr:colOff>
      <xdr:row>43</xdr:row>
      <xdr:rowOff>25400</xdr:rowOff>
    </xdr:to>
    <xdr:graphicFrame macro="">
      <xdr:nvGraphicFramePr>
        <xdr:cNvPr id="45224" name="Chart 1">
          <a:extLst>
            <a:ext uri="{FF2B5EF4-FFF2-40B4-BE49-F238E27FC236}">
              <a16:creationId xmlns:a16="http://schemas.microsoft.com/office/drawing/2014/main" id="{4CFF5ED1-9BDB-864E-82E7-C63FFC0E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45</xdr:row>
      <xdr:rowOff>12700</xdr:rowOff>
    </xdr:from>
    <xdr:to>
      <xdr:col>16</xdr:col>
      <xdr:colOff>38100</xdr:colOff>
      <xdr:row>86</xdr:row>
      <xdr:rowOff>25400</xdr:rowOff>
    </xdr:to>
    <xdr:graphicFrame macro="">
      <xdr:nvGraphicFramePr>
        <xdr:cNvPr id="45225" name="Chart 2">
          <a:extLst>
            <a:ext uri="{FF2B5EF4-FFF2-40B4-BE49-F238E27FC236}">
              <a16:creationId xmlns:a16="http://schemas.microsoft.com/office/drawing/2014/main" id="{22B75BB1-6BBF-3542-BD45-8C184E5C3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88</xdr:row>
      <xdr:rowOff>0</xdr:rowOff>
    </xdr:from>
    <xdr:to>
      <xdr:col>15</xdr:col>
      <xdr:colOff>863600</xdr:colOff>
      <xdr:row>129</xdr:row>
      <xdr:rowOff>25400</xdr:rowOff>
    </xdr:to>
    <xdr:graphicFrame macro="">
      <xdr:nvGraphicFramePr>
        <xdr:cNvPr id="45226" name="Chart 3">
          <a:extLst>
            <a:ext uri="{FF2B5EF4-FFF2-40B4-BE49-F238E27FC236}">
              <a16:creationId xmlns:a16="http://schemas.microsoft.com/office/drawing/2014/main" id="{4F8333D0-6B0E-5A4F-A747-F747476B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131</xdr:row>
      <xdr:rowOff>12700</xdr:rowOff>
    </xdr:from>
    <xdr:to>
      <xdr:col>16</xdr:col>
      <xdr:colOff>0</xdr:colOff>
      <xdr:row>172</xdr:row>
      <xdr:rowOff>25400</xdr:rowOff>
    </xdr:to>
    <xdr:graphicFrame macro="">
      <xdr:nvGraphicFramePr>
        <xdr:cNvPr id="45227" name="Chart 4">
          <a:extLst>
            <a:ext uri="{FF2B5EF4-FFF2-40B4-BE49-F238E27FC236}">
              <a16:creationId xmlns:a16="http://schemas.microsoft.com/office/drawing/2014/main" id="{5DF73988-4E5D-2D41-B3C7-979CE4296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16</xdr:col>
      <xdr:colOff>25400</xdr:colOff>
      <xdr:row>215</xdr:row>
      <xdr:rowOff>12700</xdr:rowOff>
    </xdr:to>
    <xdr:graphicFrame macro="">
      <xdr:nvGraphicFramePr>
        <xdr:cNvPr id="45228" name="Chart 5">
          <a:extLst>
            <a:ext uri="{FF2B5EF4-FFF2-40B4-BE49-F238E27FC236}">
              <a16:creationId xmlns:a16="http://schemas.microsoft.com/office/drawing/2014/main" id="{BBE28493-01C3-E949-8B5F-73933064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217</xdr:row>
      <xdr:rowOff>0</xdr:rowOff>
    </xdr:from>
    <xdr:to>
      <xdr:col>16</xdr:col>
      <xdr:colOff>38100</xdr:colOff>
      <xdr:row>258</xdr:row>
      <xdr:rowOff>12700</xdr:rowOff>
    </xdr:to>
    <xdr:graphicFrame macro="">
      <xdr:nvGraphicFramePr>
        <xdr:cNvPr id="45229" name="Chart 6">
          <a:extLst>
            <a:ext uri="{FF2B5EF4-FFF2-40B4-BE49-F238E27FC236}">
              <a16:creationId xmlns:a16="http://schemas.microsoft.com/office/drawing/2014/main" id="{837E96DB-A742-CC4C-8355-F7D06978B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259</xdr:row>
      <xdr:rowOff>190500</xdr:rowOff>
    </xdr:from>
    <xdr:to>
      <xdr:col>16</xdr:col>
      <xdr:colOff>38100</xdr:colOff>
      <xdr:row>301</xdr:row>
      <xdr:rowOff>25400</xdr:rowOff>
    </xdr:to>
    <xdr:graphicFrame macro="">
      <xdr:nvGraphicFramePr>
        <xdr:cNvPr id="45230" name="Chart 7">
          <a:extLst>
            <a:ext uri="{FF2B5EF4-FFF2-40B4-BE49-F238E27FC236}">
              <a16:creationId xmlns:a16="http://schemas.microsoft.com/office/drawing/2014/main" id="{302ECF9A-08C7-E749-A88F-6CB01850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12700</xdr:colOff>
      <xdr:row>303</xdr:row>
      <xdr:rowOff>0</xdr:rowOff>
    </xdr:from>
    <xdr:to>
      <xdr:col>16</xdr:col>
      <xdr:colOff>12700</xdr:colOff>
      <xdr:row>344</xdr:row>
      <xdr:rowOff>12700</xdr:rowOff>
    </xdr:to>
    <xdr:graphicFrame macro="">
      <xdr:nvGraphicFramePr>
        <xdr:cNvPr id="45231" name="Chart 8">
          <a:extLst>
            <a:ext uri="{FF2B5EF4-FFF2-40B4-BE49-F238E27FC236}">
              <a16:creationId xmlns:a16="http://schemas.microsoft.com/office/drawing/2014/main" id="{F057EBA5-B0C0-0A46-B23D-68E11D757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345</xdr:row>
      <xdr:rowOff>190500</xdr:rowOff>
    </xdr:from>
    <xdr:to>
      <xdr:col>16</xdr:col>
      <xdr:colOff>25400</xdr:colOff>
      <xdr:row>387</xdr:row>
      <xdr:rowOff>25400</xdr:rowOff>
    </xdr:to>
    <xdr:graphicFrame macro="">
      <xdr:nvGraphicFramePr>
        <xdr:cNvPr id="45232" name="Chart 9">
          <a:extLst>
            <a:ext uri="{FF2B5EF4-FFF2-40B4-BE49-F238E27FC236}">
              <a16:creationId xmlns:a16="http://schemas.microsoft.com/office/drawing/2014/main" id="{2A9908F3-2DC5-DA42-ADC7-DE84ACC4C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12700</xdr:colOff>
      <xdr:row>389</xdr:row>
      <xdr:rowOff>0</xdr:rowOff>
    </xdr:from>
    <xdr:to>
      <xdr:col>16</xdr:col>
      <xdr:colOff>38100</xdr:colOff>
      <xdr:row>430</xdr:row>
      <xdr:rowOff>0</xdr:rowOff>
    </xdr:to>
    <xdr:graphicFrame macro="">
      <xdr:nvGraphicFramePr>
        <xdr:cNvPr id="45233" name="Chart 10">
          <a:extLst>
            <a:ext uri="{FF2B5EF4-FFF2-40B4-BE49-F238E27FC236}">
              <a16:creationId xmlns:a16="http://schemas.microsoft.com/office/drawing/2014/main" id="{A8A70672-87FD-EF44-B356-DF9B24D43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12700</xdr:colOff>
      <xdr:row>432</xdr:row>
      <xdr:rowOff>12700</xdr:rowOff>
    </xdr:from>
    <xdr:to>
      <xdr:col>16</xdr:col>
      <xdr:colOff>25400</xdr:colOff>
      <xdr:row>473</xdr:row>
      <xdr:rowOff>12700</xdr:rowOff>
    </xdr:to>
    <xdr:graphicFrame macro="">
      <xdr:nvGraphicFramePr>
        <xdr:cNvPr id="45234" name="Chart 11">
          <a:extLst>
            <a:ext uri="{FF2B5EF4-FFF2-40B4-BE49-F238E27FC236}">
              <a16:creationId xmlns:a16="http://schemas.microsoft.com/office/drawing/2014/main" id="{E2C1EE12-4479-FF44-BABD-282F56797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475</xdr:row>
      <xdr:rowOff>12700</xdr:rowOff>
    </xdr:from>
    <xdr:to>
      <xdr:col>16</xdr:col>
      <xdr:colOff>25400</xdr:colOff>
      <xdr:row>516</xdr:row>
      <xdr:rowOff>0</xdr:rowOff>
    </xdr:to>
    <xdr:graphicFrame macro="">
      <xdr:nvGraphicFramePr>
        <xdr:cNvPr id="45235" name="Chart 12">
          <a:extLst>
            <a:ext uri="{FF2B5EF4-FFF2-40B4-BE49-F238E27FC236}">
              <a16:creationId xmlns:a16="http://schemas.microsoft.com/office/drawing/2014/main" id="{F98A03C3-F028-7047-94C4-74E6D63F4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16</xdr:col>
      <xdr:colOff>25400</xdr:colOff>
      <xdr:row>43</xdr:row>
      <xdr:rowOff>38100</xdr:rowOff>
    </xdr:to>
    <xdr:graphicFrame macro="">
      <xdr:nvGraphicFramePr>
        <xdr:cNvPr id="58494" name="Chart 1">
          <a:extLst>
            <a:ext uri="{FF2B5EF4-FFF2-40B4-BE49-F238E27FC236}">
              <a16:creationId xmlns:a16="http://schemas.microsoft.com/office/drawing/2014/main" id="{132692A2-DDC4-0F42-8F68-9CAA9A549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44</xdr:row>
      <xdr:rowOff>190500</xdr:rowOff>
    </xdr:from>
    <xdr:to>
      <xdr:col>16</xdr:col>
      <xdr:colOff>63500</xdr:colOff>
      <xdr:row>86</xdr:row>
      <xdr:rowOff>12700</xdr:rowOff>
    </xdr:to>
    <xdr:graphicFrame macro="">
      <xdr:nvGraphicFramePr>
        <xdr:cNvPr id="58495" name="Chart 2">
          <a:extLst>
            <a:ext uri="{FF2B5EF4-FFF2-40B4-BE49-F238E27FC236}">
              <a16:creationId xmlns:a16="http://schemas.microsoft.com/office/drawing/2014/main" id="{D3B5A235-BD13-A140-B60F-802C18C5E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88</xdr:row>
      <xdr:rowOff>12700</xdr:rowOff>
    </xdr:from>
    <xdr:to>
      <xdr:col>16</xdr:col>
      <xdr:colOff>12700</xdr:colOff>
      <xdr:row>129</xdr:row>
      <xdr:rowOff>0</xdr:rowOff>
    </xdr:to>
    <xdr:graphicFrame macro="">
      <xdr:nvGraphicFramePr>
        <xdr:cNvPr id="58496" name="Chart 3">
          <a:extLst>
            <a:ext uri="{FF2B5EF4-FFF2-40B4-BE49-F238E27FC236}">
              <a16:creationId xmlns:a16="http://schemas.microsoft.com/office/drawing/2014/main" id="{2C5EAD9F-B5B2-8146-8D24-6300197C2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130</xdr:row>
      <xdr:rowOff>190500</xdr:rowOff>
    </xdr:from>
    <xdr:to>
      <xdr:col>16</xdr:col>
      <xdr:colOff>12700</xdr:colOff>
      <xdr:row>172</xdr:row>
      <xdr:rowOff>25400</xdr:rowOff>
    </xdr:to>
    <xdr:graphicFrame macro="">
      <xdr:nvGraphicFramePr>
        <xdr:cNvPr id="58497" name="Chart 4">
          <a:extLst>
            <a:ext uri="{FF2B5EF4-FFF2-40B4-BE49-F238E27FC236}">
              <a16:creationId xmlns:a16="http://schemas.microsoft.com/office/drawing/2014/main" id="{3CFEC9E4-3C42-2D46-86F3-42A22D4A8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174</xdr:row>
      <xdr:rowOff>0</xdr:rowOff>
    </xdr:from>
    <xdr:to>
      <xdr:col>16</xdr:col>
      <xdr:colOff>12700</xdr:colOff>
      <xdr:row>215</xdr:row>
      <xdr:rowOff>0</xdr:rowOff>
    </xdr:to>
    <xdr:graphicFrame macro="">
      <xdr:nvGraphicFramePr>
        <xdr:cNvPr id="58498" name="Chart 5">
          <a:extLst>
            <a:ext uri="{FF2B5EF4-FFF2-40B4-BE49-F238E27FC236}">
              <a16:creationId xmlns:a16="http://schemas.microsoft.com/office/drawing/2014/main" id="{B6ED0529-3230-354C-BECF-AC7EB0DC1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217</xdr:row>
      <xdr:rowOff>0</xdr:rowOff>
    </xdr:from>
    <xdr:to>
      <xdr:col>16</xdr:col>
      <xdr:colOff>12700</xdr:colOff>
      <xdr:row>258</xdr:row>
      <xdr:rowOff>25400</xdr:rowOff>
    </xdr:to>
    <xdr:graphicFrame macro="">
      <xdr:nvGraphicFramePr>
        <xdr:cNvPr id="58499" name="Chart 6">
          <a:extLst>
            <a:ext uri="{FF2B5EF4-FFF2-40B4-BE49-F238E27FC236}">
              <a16:creationId xmlns:a16="http://schemas.microsoft.com/office/drawing/2014/main" id="{B64B5DF7-0946-D547-948E-8CB70FB2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260</xdr:row>
      <xdr:rowOff>12700</xdr:rowOff>
    </xdr:from>
    <xdr:to>
      <xdr:col>16</xdr:col>
      <xdr:colOff>25400</xdr:colOff>
      <xdr:row>301</xdr:row>
      <xdr:rowOff>12700</xdr:rowOff>
    </xdr:to>
    <xdr:graphicFrame macro="">
      <xdr:nvGraphicFramePr>
        <xdr:cNvPr id="58500" name="Chart 7">
          <a:extLst>
            <a:ext uri="{FF2B5EF4-FFF2-40B4-BE49-F238E27FC236}">
              <a16:creationId xmlns:a16="http://schemas.microsoft.com/office/drawing/2014/main" id="{2E99B4F6-45FF-A048-9E26-F11C56289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241300</xdr:colOff>
      <xdr:row>302</xdr:row>
      <xdr:rowOff>190500</xdr:rowOff>
    </xdr:from>
    <xdr:to>
      <xdr:col>16</xdr:col>
      <xdr:colOff>38100</xdr:colOff>
      <xdr:row>344</xdr:row>
      <xdr:rowOff>12700</xdr:rowOff>
    </xdr:to>
    <xdr:graphicFrame macro="">
      <xdr:nvGraphicFramePr>
        <xdr:cNvPr id="58501" name="Chart 8">
          <a:extLst>
            <a:ext uri="{FF2B5EF4-FFF2-40B4-BE49-F238E27FC236}">
              <a16:creationId xmlns:a16="http://schemas.microsoft.com/office/drawing/2014/main" id="{0935FD7A-6E48-9048-87EF-EB1414117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12700</xdr:colOff>
      <xdr:row>346</xdr:row>
      <xdr:rowOff>0</xdr:rowOff>
    </xdr:from>
    <xdr:to>
      <xdr:col>16</xdr:col>
      <xdr:colOff>25400</xdr:colOff>
      <xdr:row>387</xdr:row>
      <xdr:rowOff>0</xdr:rowOff>
    </xdr:to>
    <xdr:graphicFrame macro="">
      <xdr:nvGraphicFramePr>
        <xdr:cNvPr id="58502" name="Chart 9">
          <a:extLst>
            <a:ext uri="{FF2B5EF4-FFF2-40B4-BE49-F238E27FC236}">
              <a16:creationId xmlns:a16="http://schemas.microsoft.com/office/drawing/2014/main" id="{6DF6BD77-5F5B-B14F-9565-49CDDC8DF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18"/>
  <sheetViews>
    <sheetView zoomScale="87" zoomScaleNormal="87" workbookViewId="0">
      <selection activeCell="BY70" sqref="BY70"/>
    </sheetView>
  </sheetViews>
  <sheetFormatPr baseColWidth="10" defaultColWidth="9.7109375" defaultRowHeight="16" x14ac:dyDescent="0.2"/>
  <cols>
    <col min="1" max="1" width="2.7109375" style="1" customWidth="1"/>
    <col min="2" max="2" width="13.7109375" style="1" customWidth="1"/>
    <col min="3" max="3" width="11.7109375" style="1" customWidth="1"/>
    <col min="4" max="4" width="3.7109375" style="1" customWidth="1"/>
    <col min="5" max="77" width="9.7109375" style="1" customWidth="1"/>
    <col min="78" max="78" width="3.7109375" style="1" customWidth="1"/>
    <col min="79" max="79" width="9.7109375" style="1" customWidth="1"/>
    <col min="80" max="80" width="8.7109375" style="1" customWidth="1"/>
    <col min="81" max="81" width="9.7109375" style="1" customWidth="1"/>
    <col min="82" max="82" width="8.7109375" style="1" customWidth="1"/>
    <col min="83" max="83" width="11.7109375" style="1" customWidth="1"/>
    <col min="84" max="84" width="5.7109375" style="1" customWidth="1"/>
    <col min="85" max="16384" width="9.7109375" style="1"/>
  </cols>
  <sheetData>
    <row r="1" spans="1:256" x14ac:dyDescent="0.2">
      <c r="A1" s="2"/>
      <c r="B1" s="3"/>
      <c r="C1" s="4" t="s">
        <v>52</v>
      </c>
      <c r="D1" s="5"/>
      <c r="E1" s="3">
        <v>28913</v>
      </c>
      <c r="F1" s="3">
        <v>29262</v>
      </c>
      <c r="G1" s="3">
        <v>29277</v>
      </c>
      <c r="H1" s="3">
        <v>29325</v>
      </c>
      <c r="I1" s="6">
        <v>29353</v>
      </c>
      <c r="J1" s="3">
        <v>29382</v>
      </c>
      <c r="K1" s="3">
        <v>29418</v>
      </c>
      <c r="L1" s="3">
        <v>29480</v>
      </c>
      <c r="M1" s="3">
        <v>29537</v>
      </c>
      <c r="N1" s="3">
        <v>29606</v>
      </c>
      <c r="O1" s="3">
        <v>29655</v>
      </c>
      <c r="P1" s="3">
        <v>29717</v>
      </c>
      <c r="Q1" s="3">
        <v>29788</v>
      </c>
      <c r="R1" s="3">
        <v>29844</v>
      </c>
      <c r="S1" s="3">
        <v>29907</v>
      </c>
      <c r="T1" s="3">
        <v>30005</v>
      </c>
      <c r="U1" s="3">
        <v>30033</v>
      </c>
      <c r="V1" s="3">
        <v>30096</v>
      </c>
      <c r="W1" s="3">
        <v>30152</v>
      </c>
      <c r="X1" s="3">
        <v>30236</v>
      </c>
      <c r="Y1" s="3">
        <v>30362</v>
      </c>
      <c r="Z1" s="3">
        <v>30467</v>
      </c>
      <c r="AA1" s="3">
        <v>30508</v>
      </c>
      <c r="AB1" s="3">
        <v>30761</v>
      </c>
      <c r="AC1" s="3">
        <v>32433</v>
      </c>
      <c r="AD1" s="3">
        <v>32581</v>
      </c>
      <c r="AE1" s="3">
        <v>32678</v>
      </c>
      <c r="AF1" s="3">
        <v>32713</v>
      </c>
      <c r="AG1" s="3">
        <v>32734</v>
      </c>
      <c r="AH1" s="3">
        <v>32811</v>
      </c>
      <c r="AI1" s="3">
        <v>32930</v>
      </c>
      <c r="AJ1" s="3">
        <v>32994</v>
      </c>
      <c r="AK1" s="3">
        <v>33028</v>
      </c>
      <c r="AL1" s="3">
        <v>33063</v>
      </c>
      <c r="AM1" s="3">
        <v>33105</v>
      </c>
      <c r="AN1" s="3">
        <v>33310</v>
      </c>
      <c r="AO1" s="3">
        <v>33351</v>
      </c>
      <c r="AP1" s="3">
        <v>33470</v>
      </c>
      <c r="AQ1" s="3">
        <v>33577</v>
      </c>
      <c r="AR1" s="3">
        <v>33722</v>
      </c>
      <c r="AS1" s="3">
        <v>33812</v>
      </c>
      <c r="AT1" s="3">
        <v>33869</v>
      </c>
      <c r="AU1" s="3">
        <v>33952</v>
      </c>
      <c r="AV1" s="3">
        <v>34090</v>
      </c>
      <c r="AW1" s="3">
        <v>34463</v>
      </c>
      <c r="AX1" s="3">
        <v>34834</v>
      </c>
      <c r="AY1" s="3">
        <v>34995</v>
      </c>
      <c r="AZ1" s="3">
        <v>35212</v>
      </c>
      <c r="BA1" s="3">
        <v>35359</v>
      </c>
      <c r="BB1" s="3">
        <v>35562</v>
      </c>
      <c r="BC1" s="3">
        <v>35660</v>
      </c>
      <c r="BD1" s="3">
        <v>35947</v>
      </c>
      <c r="BE1" s="3">
        <v>36360</v>
      </c>
      <c r="BF1" s="3">
        <v>36654</v>
      </c>
      <c r="BG1" s="3">
        <v>36717</v>
      </c>
      <c r="BH1" s="3">
        <v>36801</v>
      </c>
      <c r="BI1" s="3">
        <v>37039</v>
      </c>
      <c r="BJ1" s="3">
        <v>37116</v>
      </c>
      <c r="BK1" s="3">
        <v>37179</v>
      </c>
      <c r="BL1" s="3">
        <v>37389</v>
      </c>
      <c r="BM1" s="3">
        <v>38152</v>
      </c>
      <c r="BN1" s="3">
        <v>38488</v>
      </c>
      <c r="BO1" s="3">
        <v>38887</v>
      </c>
      <c r="BP1" s="3">
        <v>39244</v>
      </c>
      <c r="BQ1" s="3">
        <v>39594</v>
      </c>
      <c r="BR1" s="3">
        <v>39959</v>
      </c>
      <c r="BS1" s="3">
        <v>40077</v>
      </c>
      <c r="BT1" s="3">
        <v>40330</v>
      </c>
      <c r="BU1" s="3">
        <v>40722</v>
      </c>
      <c r="BV1" s="3">
        <v>41078</v>
      </c>
      <c r="BW1" s="3">
        <v>41471</v>
      </c>
      <c r="BX1" s="3">
        <v>41541</v>
      </c>
      <c r="BY1" s="3">
        <v>41829</v>
      </c>
      <c r="BZ1" s="7"/>
      <c r="CA1" s="8" t="s">
        <v>80</v>
      </c>
      <c r="CB1" s="9" t="s">
        <v>81</v>
      </c>
      <c r="CC1" s="9" t="s">
        <v>82</v>
      </c>
      <c r="CD1" s="9" t="s">
        <v>83</v>
      </c>
      <c r="CE1" s="10" t="s">
        <v>84</v>
      </c>
      <c r="CF1" s="11" t="s">
        <v>85</v>
      </c>
      <c r="CG1" s="1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x14ac:dyDescent="0.2">
      <c r="A2" s="13"/>
      <c r="B2" s="14"/>
      <c r="C2" s="15" t="s">
        <v>53</v>
      </c>
      <c r="D2" s="16"/>
      <c r="E2" s="14" t="s">
        <v>68</v>
      </c>
      <c r="F2" s="15"/>
      <c r="G2" s="14" t="s">
        <v>68</v>
      </c>
      <c r="H2" s="14" t="s">
        <v>68</v>
      </c>
      <c r="I2" s="14">
        <v>1</v>
      </c>
      <c r="J2" s="14">
        <v>4</v>
      </c>
      <c r="K2" s="14">
        <v>6.3</v>
      </c>
      <c r="L2" s="14">
        <v>3</v>
      </c>
      <c r="M2" s="14">
        <v>0</v>
      </c>
      <c r="N2" s="14">
        <v>2</v>
      </c>
      <c r="O2" s="14">
        <v>0.7</v>
      </c>
      <c r="P2" s="14">
        <v>10</v>
      </c>
      <c r="Q2" s="14">
        <v>10</v>
      </c>
      <c r="R2" s="14">
        <v>4</v>
      </c>
      <c r="S2" s="14">
        <v>1.5</v>
      </c>
      <c r="T2" s="14">
        <v>1.5</v>
      </c>
      <c r="U2" s="14">
        <v>0</v>
      </c>
      <c r="V2" s="14">
        <v>0</v>
      </c>
      <c r="W2" s="14">
        <v>2</v>
      </c>
      <c r="X2" s="14">
        <v>2</v>
      </c>
      <c r="Y2" s="14">
        <v>1.4</v>
      </c>
      <c r="Z2" s="14">
        <v>1</v>
      </c>
      <c r="AA2" s="14">
        <v>1</v>
      </c>
      <c r="AB2" s="14">
        <v>0</v>
      </c>
      <c r="AC2" s="14">
        <v>1.5</v>
      </c>
      <c r="AD2" s="14">
        <v>1.3</v>
      </c>
      <c r="AE2" s="14">
        <v>12.4</v>
      </c>
      <c r="AF2" s="14">
        <v>9.8000000000000007</v>
      </c>
      <c r="AG2" s="14">
        <v>9.1999999999999993</v>
      </c>
      <c r="AH2" s="14">
        <v>1.7</v>
      </c>
      <c r="AI2" s="14">
        <v>0.5</v>
      </c>
      <c r="AJ2" s="14">
        <v>11.4</v>
      </c>
      <c r="AK2" s="14">
        <v>12.7</v>
      </c>
      <c r="AL2" s="14">
        <v>13.2</v>
      </c>
      <c r="AM2" s="14">
        <v>6</v>
      </c>
      <c r="AN2" s="14">
        <v>1.4</v>
      </c>
      <c r="AO2" s="14">
        <v>6.8</v>
      </c>
      <c r="AP2" s="14">
        <v>4.8</v>
      </c>
      <c r="AQ2" s="14">
        <v>0.5</v>
      </c>
      <c r="AR2" s="14">
        <v>1.8</v>
      </c>
      <c r="AS2" s="14"/>
      <c r="AT2" s="14"/>
      <c r="AU2" s="14"/>
      <c r="AV2" s="14"/>
      <c r="AW2" s="14">
        <v>0</v>
      </c>
      <c r="AX2" s="14">
        <v>6</v>
      </c>
      <c r="AY2" s="14">
        <v>1.5</v>
      </c>
      <c r="AZ2" s="14">
        <v>0</v>
      </c>
      <c r="BA2" s="14">
        <v>3</v>
      </c>
      <c r="BB2" s="14">
        <v>0</v>
      </c>
      <c r="BC2" s="14">
        <v>6</v>
      </c>
      <c r="BD2" s="14"/>
      <c r="BE2" s="14"/>
      <c r="BF2" s="14">
        <v>10</v>
      </c>
      <c r="BG2" s="14">
        <v>0</v>
      </c>
      <c r="BH2" s="14">
        <v>1.5</v>
      </c>
      <c r="BI2" s="14">
        <v>9</v>
      </c>
      <c r="BJ2" s="14">
        <v>8.5</v>
      </c>
      <c r="BK2" s="14">
        <v>2.7</v>
      </c>
      <c r="BL2" s="14">
        <v>8</v>
      </c>
      <c r="BM2" s="14">
        <v>6</v>
      </c>
      <c r="BN2" s="14">
        <v>4</v>
      </c>
      <c r="BO2" s="14">
        <v>3.7</v>
      </c>
      <c r="BP2" s="14">
        <v>3.5</v>
      </c>
      <c r="BQ2" s="14">
        <v>10.6</v>
      </c>
      <c r="BR2" s="14">
        <v>5.5</v>
      </c>
      <c r="BS2" s="14">
        <v>3.5</v>
      </c>
      <c r="BT2" s="14">
        <v>1.2</v>
      </c>
      <c r="BU2" s="14" t="s">
        <v>79</v>
      </c>
      <c r="BV2" s="14">
        <v>2.8</v>
      </c>
      <c r="BW2" s="14">
        <v>3.7</v>
      </c>
      <c r="BX2" s="14">
        <v>1.9</v>
      </c>
      <c r="BY2" s="14"/>
      <c r="BZ2" s="17"/>
      <c r="CA2" s="18">
        <f>AVERAGE(D2:BZ2)</f>
        <v>4.0819672131147549</v>
      </c>
      <c r="CB2" s="19">
        <f>MIN(D2:BZ2)</f>
        <v>0</v>
      </c>
      <c r="CC2" s="19">
        <f>MAX(D2:BZ2)</f>
        <v>13.2</v>
      </c>
      <c r="CD2" s="19">
        <f>STDEV(D2:BZ2)</f>
        <v>3.815298511550627</v>
      </c>
      <c r="CE2" s="20">
        <f>CD2/CA2</f>
        <v>0.93467152290999278</v>
      </c>
      <c r="CF2" s="21">
        <f>COUNT(D2:BZ2)</f>
        <v>61</v>
      </c>
      <c r="CG2" s="22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</row>
    <row r="3" spans="1:256" x14ac:dyDescent="0.2">
      <c r="A3" s="2"/>
      <c r="B3" s="23"/>
      <c r="C3" s="23"/>
      <c r="D3" s="24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7"/>
      <c r="CA3" s="26"/>
      <c r="CB3" s="26"/>
      <c r="CC3" s="26"/>
      <c r="CD3" s="26"/>
      <c r="CE3" s="27"/>
      <c r="CF3" s="28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x14ac:dyDescent="0.2">
      <c r="A4" s="2"/>
      <c r="B4" s="29" t="s">
        <v>0</v>
      </c>
      <c r="C4" s="25"/>
      <c r="D4" s="7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"/>
      <c r="AX4" s="2"/>
      <c r="AY4" s="23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7"/>
      <c r="CA4" s="30"/>
      <c r="CB4" s="31"/>
      <c r="CC4" s="31"/>
      <c r="CD4" s="31"/>
      <c r="CE4" s="32"/>
      <c r="CF4" s="33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2">
      <c r="A5" s="2"/>
      <c r="B5" s="29"/>
      <c r="C5" s="25"/>
      <c r="D5" s="7"/>
      <c r="E5" s="25"/>
      <c r="F5" s="25"/>
      <c r="G5" s="25"/>
      <c r="H5" s="25"/>
      <c r="I5" s="25"/>
      <c r="J5" s="25"/>
      <c r="K5" s="34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"/>
      <c r="AX5" s="2"/>
      <c r="AY5" s="23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7"/>
      <c r="CA5" s="31"/>
      <c r="CB5" s="31"/>
      <c r="CC5" s="31"/>
      <c r="CD5" s="31"/>
      <c r="CE5" s="32"/>
      <c r="CF5" s="33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x14ac:dyDescent="0.2">
      <c r="A6" s="2"/>
      <c r="B6" s="35" t="s">
        <v>1</v>
      </c>
      <c r="C6" s="36" t="s">
        <v>54</v>
      </c>
      <c r="D6" s="37"/>
      <c r="E6" s="36">
        <v>350</v>
      </c>
      <c r="F6" s="36">
        <v>400</v>
      </c>
      <c r="G6" s="36" t="s">
        <v>68</v>
      </c>
      <c r="H6" s="36">
        <v>70</v>
      </c>
      <c r="I6" s="36">
        <v>410</v>
      </c>
      <c r="J6" s="36">
        <v>380</v>
      </c>
      <c r="K6" s="36">
        <v>350</v>
      </c>
      <c r="L6" s="36">
        <v>380</v>
      </c>
      <c r="M6" s="36">
        <v>350</v>
      </c>
      <c r="N6" s="36">
        <v>400</v>
      </c>
      <c r="O6" s="36" t="s">
        <v>68</v>
      </c>
      <c r="P6" s="36">
        <v>410</v>
      </c>
      <c r="Q6" s="36">
        <v>340</v>
      </c>
      <c r="R6" s="36">
        <v>350</v>
      </c>
      <c r="S6" s="36">
        <v>370</v>
      </c>
      <c r="T6" s="36">
        <v>470</v>
      </c>
      <c r="U6" s="36">
        <v>450</v>
      </c>
      <c r="V6" s="36">
        <v>410</v>
      </c>
      <c r="W6" s="25">
        <v>325</v>
      </c>
      <c r="X6" s="25">
        <v>300</v>
      </c>
      <c r="Y6" s="25">
        <v>100</v>
      </c>
      <c r="Z6" s="25" t="s">
        <v>68</v>
      </c>
      <c r="AA6" s="25">
        <v>360</v>
      </c>
      <c r="AB6" s="25" t="s">
        <v>68</v>
      </c>
      <c r="AC6" s="25">
        <v>390</v>
      </c>
      <c r="AD6" s="25">
        <v>350</v>
      </c>
      <c r="AE6" s="25">
        <v>430</v>
      </c>
      <c r="AF6" s="25">
        <v>411</v>
      </c>
      <c r="AG6" s="25">
        <v>400</v>
      </c>
      <c r="AH6" s="25">
        <v>410</v>
      </c>
      <c r="AI6" s="25">
        <v>400</v>
      </c>
      <c r="AJ6" s="25">
        <v>400</v>
      </c>
      <c r="AK6" s="25">
        <v>415</v>
      </c>
      <c r="AL6" s="25">
        <v>350</v>
      </c>
      <c r="AM6" s="25">
        <v>380</v>
      </c>
      <c r="AN6" s="25">
        <v>390</v>
      </c>
      <c r="AO6" s="25">
        <v>360</v>
      </c>
      <c r="AP6" s="25">
        <v>340</v>
      </c>
      <c r="AQ6" s="25">
        <v>374</v>
      </c>
      <c r="AR6" s="25">
        <v>386</v>
      </c>
      <c r="AS6" s="25">
        <v>428</v>
      </c>
      <c r="AT6" s="25">
        <v>411</v>
      </c>
      <c r="AU6" s="25">
        <v>419</v>
      </c>
      <c r="AV6" s="25">
        <v>408</v>
      </c>
      <c r="AW6" s="36">
        <v>409</v>
      </c>
      <c r="AX6" s="36">
        <v>443</v>
      </c>
      <c r="AY6" s="36">
        <v>396</v>
      </c>
      <c r="AZ6" s="36">
        <v>406</v>
      </c>
      <c r="BA6" s="36">
        <v>399</v>
      </c>
      <c r="BB6" s="36">
        <v>418</v>
      </c>
      <c r="BC6" s="36">
        <v>379</v>
      </c>
      <c r="BD6" s="36">
        <v>415</v>
      </c>
      <c r="BE6" s="36">
        <v>423</v>
      </c>
      <c r="BF6" s="36">
        <v>410</v>
      </c>
      <c r="BG6" s="36">
        <v>426</v>
      </c>
      <c r="BH6" s="36">
        <v>428</v>
      </c>
      <c r="BI6" s="36">
        <v>445</v>
      </c>
      <c r="BJ6" s="36">
        <v>446</v>
      </c>
      <c r="BK6" s="36">
        <v>452</v>
      </c>
      <c r="BL6" s="36">
        <v>460</v>
      </c>
      <c r="BM6" s="36">
        <v>435</v>
      </c>
      <c r="BN6" s="36">
        <v>424</v>
      </c>
      <c r="BO6" s="36">
        <v>491</v>
      </c>
      <c r="BP6" s="36">
        <v>469</v>
      </c>
      <c r="BQ6" s="36">
        <v>453</v>
      </c>
      <c r="BR6" s="36">
        <v>448</v>
      </c>
      <c r="BS6" s="36">
        <v>449</v>
      </c>
      <c r="BT6" s="36">
        <v>459</v>
      </c>
      <c r="BU6" s="36">
        <v>426</v>
      </c>
      <c r="BV6" s="36">
        <v>486</v>
      </c>
      <c r="BW6" s="36">
        <v>374</v>
      </c>
      <c r="BX6" s="36">
        <v>407</v>
      </c>
      <c r="BY6" s="36">
        <v>393</v>
      </c>
      <c r="BZ6" s="37"/>
      <c r="CA6" s="38">
        <f t="shared" ref="CA6:CA15" si="0">AVERAGE(D6:BZ6)</f>
        <v>395.59420289855075</v>
      </c>
      <c r="CB6" s="11">
        <f t="shared" ref="CB6:CB15" si="1">MIN(D6:BZ6)</f>
        <v>70</v>
      </c>
      <c r="CC6" s="11">
        <f t="shared" ref="CC6:CC15" si="2">MAX(D6:BZ6)</f>
        <v>491</v>
      </c>
      <c r="CD6" s="11">
        <f t="shared" ref="CD6:CD15" si="3">STDEV(D6:BZ6)</f>
        <v>66.677961532538674</v>
      </c>
      <c r="CE6" s="10">
        <f t="shared" ref="CE6:CE15" si="4">CD6/CA6</f>
        <v>0.16855141213896424</v>
      </c>
      <c r="CF6" s="11">
        <f t="shared" ref="CF6:CF15" si="5">COUNT(D6:BZ6)</f>
        <v>69</v>
      </c>
      <c r="CG6" s="1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x14ac:dyDescent="0.2">
      <c r="A7" s="2"/>
      <c r="B7" s="35" t="s">
        <v>2</v>
      </c>
      <c r="C7" s="36" t="s">
        <v>55</v>
      </c>
      <c r="D7" s="37"/>
      <c r="E7" s="36">
        <v>5</v>
      </c>
      <c r="F7" s="36">
        <v>0</v>
      </c>
      <c r="G7" s="36" t="s">
        <v>68</v>
      </c>
      <c r="H7" s="36">
        <v>5</v>
      </c>
      <c r="I7" s="36">
        <v>5</v>
      </c>
      <c r="J7" s="36">
        <v>5</v>
      </c>
      <c r="K7" s="36">
        <v>0</v>
      </c>
      <c r="L7" s="36">
        <v>0</v>
      </c>
      <c r="M7" s="36" t="s">
        <v>68</v>
      </c>
      <c r="N7" s="36">
        <v>5</v>
      </c>
      <c r="O7" s="36" t="s">
        <v>68</v>
      </c>
      <c r="P7" s="36">
        <v>0</v>
      </c>
      <c r="Q7" s="36">
        <v>5</v>
      </c>
      <c r="R7" s="36" t="s">
        <v>68</v>
      </c>
      <c r="S7" s="36" t="s">
        <v>68</v>
      </c>
      <c r="T7" s="36">
        <v>5</v>
      </c>
      <c r="U7" s="36">
        <v>5</v>
      </c>
      <c r="V7" s="36" t="s">
        <v>68</v>
      </c>
      <c r="W7" s="25" t="s">
        <v>68</v>
      </c>
      <c r="X7" s="25" t="s">
        <v>68</v>
      </c>
      <c r="Y7" s="25" t="s">
        <v>68</v>
      </c>
      <c r="Z7" s="25" t="s">
        <v>68</v>
      </c>
      <c r="AA7" s="25">
        <v>25</v>
      </c>
      <c r="AB7" s="25" t="s">
        <v>68</v>
      </c>
      <c r="AC7" s="25">
        <v>5</v>
      </c>
      <c r="AD7" s="25">
        <v>5</v>
      </c>
      <c r="AE7" s="25">
        <v>10</v>
      </c>
      <c r="AF7" s="25">
        <v>5</v>
      </c>
      <c r="AG7" s="25">
        <v>5</v>
      </c>
      <c r="AH7" s="25">
        <v>5</v>
      </c>
      <c r="AI7" s="25">
        <v>5</v>
      </c>
      <c r="AJ7" s="25">
        <v>10</v>
      </c>
      <c r="AK7" s="25">
        <v>5</v>
      </c>
      <c r="AL7" s="25">
        <v>10</v>
      </c>
      <c r="AM7" s="25">
        <v>5</v>
      </c>
      <c r="AN7" s="25">
        <v>10</v>
      </c>
      <c r="AO7" s="25">
        <v>10</v>
      </c>
      <c r="AP7" s="25">
        <v>10</v>
      </c>
      <c r="AQ7" s="25">
        <v>15</v>
      </c>
      <c r="AR7" s="25">
        <v>5</v>
      </c>
      <c r="AS7" s="25">
        <v>10</v>
      </c>
      <c r="AT7" s="25">
        <v>5</v>
      </c>
      <c r="AU7" s="25">
        <v>15</v>
      </c>
      <c r="AV7" s="25">
        <v>10</v>
      </c>
      <c r="AW7" s="36">
        <v>25</v>
      </c>
      <c r="AX7" s="36">
        <v>20</v>
      </c>
      <c r="AY7" s="36">
        <v>15</v>
      </c>
      <c r="AZ7" s="36">
        <v>25</v>
      </c>
      <c r="BA7" s="36">
        <v>15</v>
      </c>
      <c r="BB7" s="36">
        <v>20</v>
      </c>
      <c r="BC7" s="36">
        <v>10</v>
      </c>
      <c r="BD7" s="36">
        <v>15</v>
      </c>
      <c r="BE7" s="36">
        <v>10</v>
      </c>
      <c r="BF7" s="36">
        <v>15</v>
      </c>
      <c r="BG7" s="36">
        <v>10</v>
      </c>
      <c r="BH7" s="36">
        <v>5</v>
      </c>
      <c r="BI7" s="36">
        <v>15</v>
      </c>
      <c r="BJ7" s="36">
        <v>5</v>
      </c>
      <c r="BK7" s="36">
        <v>5</v>
      </c>
      <c r="BL7" s="36">
        <v>10</v>
      </c>
      <c r="BM7" s="36">
        <v>15</v>
      </c>
      <c r="BN7" s="36">
        <v>10</v>
      </c>
      <c r="BO7" s="36">
        <v>15</v>
      </c>
      <c r="BP7" s="36">
        <v>15</v>
      </c>
      <c r="BQ7" s="36">
        <v>10</v>
      </c>
      <c r="BR7" s="36">
        <v>5</v>
      </c>
      <c r="BS7" s="36">
        <v>5</v>
      </c>
      <c r="BT7" s="36">
        <v>10</v>
      </c>
      <c r="BU7" s="36">
        <v>50</v>
      </c>
      <c r="BV7" s="36">
        <v>20</v>
      </c>
      <c r="BW7" s="36">
        <v>60</v>
      </c>
      <c r="BX7" s="36">
        <v>20</v>
      </c>
      <c r="BY7" s="36">
        <v>35</v>
      </c>
      <c r="BZ7" s="37"/>
      <c r="CA7" s="39">
        <f t="shared" si="0"/>
        <v>11.53225806451613</v>
      </c>
      <c r="CB7" s="21">
        <f t="shared" si="1"/>
        <v>0</v>
      </c>
      <c r="CC7" s="21">
        <f t="shared" si="2"/>
        <v>60</v>
      </c>
      <c r="CD7" s="21">
        <f t="shared" si="3"/>
        <v>10.619681298566856</v>
      </c>
      <c r="CE7" s="20">
        <f t="shared" si="4"/>
        <v>0.92086746924635676</v>
      </c>
      <c r="CF7" s="21">
        <f t="shared" si="5"/>
        <v>62</v>
      </c>
      <c r="CG7" s="1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x14ac:dyDescent="0.2">
      <c r="A8" s="13"/>
      <c r="B8" s="40" t="s">
        <v>3</v>
      </c>
      <c r="C8" s="14" t="s">
        <v>56</v>
      </c>
      <c r="D8" s="17"/>
      <c r="E8" s="36" t="s">
        <v>68</v>
      </c>
      <c r="F8" s="36">
        <v>13.5</v>
      </c>
      <c r="G8" s="14" t="s">
        <v>68</v>
      </c>
      <c r="H8" s="14" t="s">
        <v>68</v>
      </c>
      <c r="I8" s="14">
        <v>12.4</v>
      </c>
      <c r="J8" s="14" t="s">
        <v>68</v>
      </c>
      <c r="K8" s="14" t="s">
        <v>68</v>
      </c>
      <c r="L8" s="14" t="s">
        <v>68</v>
      </c>
      <c r="M8" s="14" t="s">
        <v>68</v>
      </c>
      <c r="N8" s="14">
        <v>13.8</v>
      </c>
      <c r="O8" s="14" t="s">
        <v>68</v>
      </c>
      <c r="P8" s="14">
        <v>12.2</v>
      </c>
      <c r="Q8" s="14" t="s">
        <v>68</v>
      </c>
      <c r="R8" s="14" t="s">
        <v>68</v>
      </c>
      <c r="S8" s="14" t="s">
        <v>68</v>
      </c>
      <c r="T8" s="14">
        <v>13.6</v>
      </c>
      <c r="U8" s="14" t="s">
        <v>68</v>
      </c>
      <c r="V8" s="14" t="s">
        <v>68</v>
      </c>
      <c r="W8" s="14" t="s">
        <v>68</v>
      </c>
      <c r="X8" s="14">
        <v>10.6</v>
      </c>
      <c r="Y8" s="14" t="s">
        <v>68</v>
      </c>
      <c r="Z8" s="14" t="s">
        <v>68</v>
      </c>
      <c r="AA8" s="14" t="s">
        <v>68</v>
      </c>
      <c r="AB8" s="14" t="s">
        <v>68</v>
      </c>
      <c r="AC8" s="14">
        <v>10</v>
      </c>
      <c r="AD8" s="14">
        <v>10.3</v>
      </c>
      <c r="AE8" s="14">
        <v>10.199999999999999</v>
      </c>
      <c r="AF8" s="14">
        <v>8.6</v>
      </c>
      <c r="AG8" s="14">
        <v>8.1</v>
      </c>
      <c r="AH8" s="14">
        <v>9.8000000000000007</v>
      </c>
      <c r="AI8" s="14">
        <v>13.7</v>
      </c>
      <c r="AJ8" s="14">
        <v>13.6</v>
      </c>
      <c r="AK8" s="14">
        <v>11.6</v>
      </c>
      <c r="AL8" s="14">
        <v>7.7</v>
      </c>
      <c r="AM8" s="14" t="s">
        <v>68</v>
      </c>
      <c r="AN8" s="14">
        <v>11.2</v>
      </c>
      <c r="AO8" s="14">
        <v>11.3</v>
      </c>
      <c r="AP8" s="14">
        <v>9.1</v>
      </c>
      <c r="AQ8" s="14">
        <v>14</v>
      </c>
      <c r="AR8" s="14">
        <v>11.9</v>
      </c>
      <c r="AS8" s="14">
        <v>9.4</v>
      </c>
      <c r="AT8" s="14">
        <v>9</v>
      </c>
      <c r="AU8" s="14">
        <v>11.4</v>
      </c>
      <c r="AV8" s="14">
        <v>13.5</v>
      </c>
      <c r="AW8" s="14">
        <v>13</v>
      </c>
      <c r="AX8" s="14">
        <v>12.9</v>
      </c>
      <c r="AY8" s="14">
        <v>9.6999999999999993</v>
      </c>
      <c r="AZ8" s="14">
        <v>15.6</v>
      </c>
      <c r="BA8" s="14">
        <v>8.6</v>
      </c>
      <c r="BB8" s="14">
        <v>11.5</v>
      </c>
      <c r="BC8" s="14">
        <v>7.4</v>
      </c>
      <c r="BD8" s="14">
        <v>11.1</v>
      </c>
      <c r="BE8" s="14">
        <v>8.6999999999999993</v>
      </c>
      <c r="BF8" s="14">
        <v>10.5</v>
      </c>
      <c r="BG8" s="14">
        <v>10.5</v>
      </c>
      <c r="BH8" s="14">
        <v>8.5</v>
      </c>
      <c r="BI8" s="14">
        <v>10.6</v>
      </c>
      <c r="BJ8" s="14">
        <v>8.8000000000000007</v>
      </c>
      <c r="BK8" s="14">
        <v>9.3000000000000007</v>
      </c>
      <c r="BL8" s="14">
        <v>13.8</v>
      </c>
      <c r="BM8" s="14">
        <v>11.47</v>
      </c>
      <c r="BN8" s="14">
        <v>9.82</v>
      </c>
      <c r="BO8" s="14">
        <v>9.65</v>
      </c>
      <c r="BP8" s="14">
        <v>10.48</v>
      </c>
      <c r="BQ8" s="14">
        <v>11.84</v>
      </c>
      <c r="BR8" s="14">
        <v>15.1</v>
      </c>
      <c r="BS8" s="14">
        <v>8.76</v>
      </c>
      <c r="BT8" s="14">
        <v>11.85</v>
      </c>
      <c r="BU8" s="14">
        <v>9.69</v>
      </c>
      <c r="BV8" s="14">
        <v>10.64</v>
      </c>
      <c r="BW8" s="14">
        <v>7.38</v>
      </c>
      <c r="BX8" s="14">
        <v>8.34</v>
      </c>
      <c r="BY8" s="14">
        <v>9.56</v>
      </c>
      <c r="BZ8" s="17"/>
      <c r="CA8" s="18">
        <f t="shared" si="0"/>
        <v>10.844074074074074</v>
      </c>
      <c r="CB8" s="19">
        <f t="shared" si="1"/>
        <v>7.38</v>
      </c>
      <c r="CC8" s="19">
        <f t="shared" si="2"/>
        <v>15.6</v>
      </c>
      <c r="CD8" s="19">
        <f t="shared" si="3"/>
        <v>2.0416803276828648</v>
      </c>
      <c r="CE8" s="20">
        <f t="shared" si="4"/>
        <v>0.18827613254358874</v>
      </c>
      <c r="CF8" s="21">
        <f t="shared" si="5"/>
        <v>54</v>
      </c>
      <c r="CG8" s="22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2">
      <c r="A9" s="2"/>
      <c r="B9" s="35" t="s">
        <v>4</v>
      </c>
      <c r="C9" s="36" t="s">
        <v>57</v>
      </c>
      <c r="D9" s="37"/>
      <c r="E9" s="36">
        <v>4</v>
      </c>
      <c r="F9" s="36" t="s">
        <v>68</v>
      </c>
      <c r="G9" s="36">
        <v>3</v>
      </c>
      <c r="H9" s="36" t="s">
        <v>68</v>
      </c>
      <c r="I9" s="36" t="s">
        <v>68</v>
      </c>
      <c r="J9" s="36" t="s">
        <v>68</v>
      </c>
      <c r="K9" s="36">
        <v>3</v>
      </c>
      <c r="L9" s="36" t="s">
        <v>68</v>
      </c>
      <c r="M9" s="36" t="s">
        <v>68</v>
      </c>
      <c r="N9" s="36" t="s">
        <v>68</v>
      </c>
      <c r="O9" s="36" t="s">
        <v>68</v>
      </c>
      <c r="P9" s="36" t="s">
        <v>68</v>
      </c>
      <c r="Q9" s="36" t="s">
        <v>68</v>
      </c>
      <c r="R9" s="36" t="s">
        <v>68</v>
      </c>
      <c r="S9" s="36" t="s">
        <v>68</v>
      </c>
      <c r="T9" s="36" t="s">
        <v>68</v>
      </c>
      <c r="U9" s="36" t="s">
        <v>68</v>
      </c>
      <c r="V9" s="36">
        <v>4</v>
      </c>
      <c r="W9" s="25" t="s">
        <v>68</v>
      </c>
      <c r="X9" s="25" t="s">
        <v>68</v>
      </c>
      <c r="Y9" s="25" t="s">
        <v>68</v>
      </c>
      <c r="Z9" s="25" t="s">
        <v>68</v>
      </c>
      <c r="AA9" s="25" t="s">
        <v>68</v>
      </c>
      <c r="AB9" s="25" t="s">
        <v>68</v>
      </c>
      <c r="AC9" s="25">
        <v>10</v>
      </c>
      <c r="AD9" s="25">
        <v>5</v>
      </c>
      <c r="AE9" s="25">
        <v>6</v>
      </c>
      <c r="AF9" s="25">
        <v>10</v>
      </c>
      <c r="AG9" s="25">
        <v>8</v>
      </c>
      <c r="AH9" s="25">
        <v>6</v>
      </c>
      <c r="AI9" s="25">
        <v>2</v>
      </c>
      <c r="AJ9" s="25">
        <v>10</v>
      </c>
      <c r="AK9" s="25">
        <v>8</v>
      </c>
      <c r="AL9" s="25">
        <v>10</v>
      </c>
      <c r="AM9" s="25">
        <v>4</v>
      </c>
      <c r="AN9" s="25">
        <v>7</v>
      </c>
      <c r="AO9" s="25">
        <v>2</v>
      </c>
      <c r="AP9" s="25">
        <v>4</v>
      </c>
      <c r="AQ9" s="25">
        <v>1</v>
      </c>
      <c r="AR9" s="25">
        <v>2</v>
      </c>
      <c r="AS9" s="25">
        <v>16</v>
      </c>
      <c r="AT9" s="25">
        <v>4</v>
      </c>
      <c r="AU9" s="25">
        <v>1</v>
      </c>
      <c r="AV9" s="25">
        <v>2</v>
      </c>
      <c r="AW9" s="36">
        <v>12</v>
      </c>
      <c r="AX9" s="36">
        <v>20</v>
      </c>
      <c r="AY9" s="36">
        <v>24</v>
      </c>
      <c r="AZ9" s="36">
        <v>20</v>
      </c>
      <c r="BA9" s="36">
        <v>60</v>
      </c>
      <c r="BB9" s="36">
        <v>8</v>
      </c>
      <c r="BC9" s="36">
        <v>30</v>
      </c>
      <c r="BD9" s="36">
        <v>40</v>
      </c>
      <c r="BE9" s="36">
        <v>38</v>
      </c>
      <c r="BF9" s="36">
        <v>25</v>
      </c>
      <c r="BG9" s="36">
        <v>30</v>
      </c>
      <c r="BH9" s="36">
        <v>20</v>
      </c>
      <c r="BI9" s="36">
        <v>25</v>
      </c>
      <c r="BJ9" s="36">
        <v>35</v>
      </c>
      <c r="BK9" s="36">
        <v>47</v>
      </c>
      <c r="BL9" s="36">
        <v>35</v>
      </c>
      <c r="BM9" s="36">
        <v>40</v>
      </c>
      <c r="BN9" s="36">
        <v>21</v>
      </c>
      <c r="BO9" s="36">
        <v>400</v>
      </c>
      <c r="BP9" s="36">
        <v>90</v>
      </c>
      <c r="BQ9" s="36">
        <v>98.5</v>
      </c>
      <c r="BR9" s="36">
        <v>58</v>
      </c>
      <c r="BS9" s="36">
        <v>32</v>
      </c>
      <c r="BT9" s="36">
        <v>40</v>
      </c>
      <c r="BU9" s="36">
        <v>46</v>
      </c>
      <c r="BV9" s="36">
        <v>55</v>
      </c>
      <c r="BW9" s="36">
        <v>30</v>
      </c>
      <c r="BX9" s="36">
        <v>30</v>
      </c>
      <c r="BY9" s="36">
        <v>33</v>
      </c>
      <c r="BZ9" s="37"/>
      <c r="CA9" s="39">
        <f t="shared" si="0"/>
        <v>29.70754716981132</v>
      </c>
      <c r="CB9" s="21">
        <f t="shared" si="1"/>
        <v>1</v>
      </c>
      <c r="CC9" s="21">
        <f t="shared" si="2"/>
        <v>400</v>
      </c>
      <c r="CD9" s="21">
        <f t="shared" si="3"/>
        <v>56.239480551602519</v>
      </c>
      <c r="CE9" s="20">
        <f t="shared" si="4"/>
        <v>1.8931041405112312</v>
      </c>
      <c r="CF9" s="21">
        <f t="shared" si="5"/>
        <v>53</v>
      </c>
      <c r="CG9" s="1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2">
      <c r="A10" s="41"/>
      <c r="B10" s="42" t="s">
        <v>5</v>
      </c>
      <c r="C10" s="34"/>
      <c r="D10" s="43"/>
      <c r="E10" s="36">
        <v>8.5</v>
      </c>
      <c r="F10" s="36">
        <v>8.4</v>
      </c>
      <c r="G10" s="34">
        <v>8.3000000000000007</v>
      </c>
      <c r="H10" s="34">
        <v>7.9</v>
      </c>
      <c r="I10" s="34">
        <v>8.35</v>
      </c>
      <c r="J10" s="34">
        <v>8.5500000000000007</v>
      </c>
      <c r="K10" s="34">
        <v>8.6</v>
      </c>
      <c r="L10" s="34">
        <v>8.6</v>
      </c>
      <c r="M10" s="34">
        <v>8.35</v>
      </c>
      <c r="N10" s="34">
        <v>8.5</v>
      </c>
      <c r="O10" s="34" t="s">
        <v>68</v>
      </c>
      <c r="P10" s="34">
        <v>8.4499999999999993</v>
      </c>
      <c r="Q10" s="34">
        <v>8.5500000000000007</v>
      </c>
      <c r="R10" s="34">
        <v>8.35</v>
      </c>
      <c r="S10" s="34">
        <v>7.9</v>
      </c>
      <c r="T10" s="34">
        <v>8.3000000000000007</v>
      </c>
      <c r="U10" s="34">
        <v>8.25</v>
      </c>
      <c r="V10" s="34">
        <v>8.25</v>
      </c>
      <c r="W10" s="34">
        <v>8</v>
      </c>
      <c r="X10" s="34">
        <v>8.3000000000000007</v>
      </c>
      <c r="Y10" s="34" t="s">
        <v>68</v>
      </c>
      <c r="Z10" s="34" t="s">
        <v>68</v>
      </c>
      <c r="AA10" s="34">
        <v>8.6</v>
      </c>
      <c r="AB10" s="34" t="s">
        <v>68</v>
      </c>
      <c r="AC10" s="34">
        <v>8.59</v>
      </c>
      <c r="AD10" s="34">
        <v>8.6999999999999993</v>
      </c>
      <c r="AE10" s="34">
        <v>8.65</v>
      </c>
      <c r="AF10" s="34">
        <v>8.65</v>
      </c>
      <c r="AG10" s="34">
        <v>8.5299999999999994</v>
      </c>
      <c r="AH10" s="34">
        <v>8.2100000000000009</v>
      </c>
      <c r="AI10" s="34">
        <v>8.24</v>
      </c>
      <c r="AJ10" s="34">
        <v>8.06</v>
      </c>
      <c r="AK10" s="34">
        <v>7.81</v>
      </c>
      <c r="AL10" s="34">
        <v>8.17</v>
      </c>
      <c r="AM10" s="34">
        <v>8.6</v>
      </c>
      <c r="AN10" s="34">
        <v>8.24</v>
      </c>
      <c r="AO10" s="34">
        <v>8.2100000000000009</v>
      </c>
      <c r="AP10" s="34">
        <v>8.49</v>
      </c>
      <c r="AQ10" s="34">
        <v>8.19</v>
      </c>
      <c r="AR10" s="34">
        <v>8.01</v>
      </c>
      <c r="AS10" s="34">
        <v>8.27</v>
      </c>
      <c r="AT10" s="34">
        <v>8.11</v>
      </c>
      <c r="AU10" s="34">
        <v>7.97</v>
      </c>
      <c r="AV10" s="34">
        <v>8.31</v>
      </c>
      <c r="AW10" s="34">
        <v>8.69</v>
      </c>
      <c r="AX10" s="34">
        <v>8.3800000000000008</v>
      </c>
      <c r="AY10" s="34">
        <v>8.36</v>
      </c>
      <c r="AZ10" s="34">
        <v>8.3699999999999992</v>
      </c>
      <c r="BA10" s="34">
        <v>8.4</v>
      </c>
      <c r="BB10" s="34">
        <v>7.97</v>
      </c>
      <c r="BC10" s="34">
        <v>8.51</v>
      </c>
      <c r="BD10" s="34">
        <v>8.4700000000000006</v>
      </c>
      <c r="BE10" s="34">
        <v>8.4700000000000006</v>
      </c>
      <c r="BF10" s="34">
        <v>8.2899999999999991</v>
      </c>
      <c r="BG10" s="34">
        <v>8.58</v>
      </c>
      <c r="BH10" s="34">
        <v>8.42</v>
      </c>
      <c r="BI10" s="34">
        <v>8.48</v>
      </c>
      <c r="BJ10" s="34">
        <v>8.5500000000000007</v>
      </c>
      <c r="BK10" s="34">
        <v>8.5</v>
      </c>
      <c r="BL10" s="34">
        <v>8.52</v>
      </c>
      <c r="BM10" s="34">
        <v>8.19</v>
      </c>
      <c r="BN10" s="34">
        <v>8.07</v>
      </c>
      <c r="BO10" s="34">
        <v>8.31</v>
      </c>
      <c r="BP10" s="34">
        <v>8.2799999999999994</v>
      </c>
      <c r="BQ10" s="34">
        <v>8.3699999999999992</v>
      </c>
      <c r="BR10" s="34">
        <v>8.4</v>
      </c>
      <c r="BS10" s="34">
        <v>8.49</v>
      </c>
      <c r="BT10" s="34">
        <v>8.26</v>
      </c>
      <c r="BU10" s="34">
        <v>8.1</v>
      </c>
      <c r="BV10" s="34">
        <v>8.5500000000000007</v>
      </c>
      <c r="BW10" s="34">
        <v>8.09</v>
      </c>
      <c r="BX10" s="34">
        <v>8.39</v>
      </c>
      <c r="BY10" s="34">
        <v>8.52</v>
      </c>
      <c r="BZ10" s="43"/>
      <c r="CA10" s="44">
        <f t="shared" si="0"/>
        <v>8.3476811594202918</v>
      </c>
      <c r="CB10" s="45">
        <f t="shared" si="1"/>
        <v>7.81</v>
      </c>
      <c r="CC10" s="45">
        <f t="shared" si="2"/>
        <v>8.6999999999999993</v>
      </c>
      <c r="CD10" s="45">
        <f t="shared" si="3"/>
        <v>0.21027394546118275</v>
      </c>
      <c r="CE10" s="20">
        <f t="shared" si="4"/>
        <v>2.5189503701143433E-2</v>
      </c>
      <c r="CF10" s="21">
        <f t="shared" si="5"/>
        <v>69</v>
      </c>
      <c r="CG10" s="46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</row>
    <row r="11" spans="1:256" x14ac:dyDescent="0.2">
      <c r="A11" s="13"/>
      <c r="B11" s="40" t="s">
        <v>6</v>
      </c>
      <c r="C11" s="14" t="s">
        <v>58</v>
      </c>
      <c r="D11" s="17"/>
      <c r="E11" s="36">
        <v>12</v>
      </c>
      <c r="F11" s="36">
        <v>0.2</v>
      </c>
      <c r="G11" s="14" t="s">
        <v>68</v>
      </c>
      <c r="H11" s="14">
        <v>2</v>
      </c>
      <c r="I11" s="14">
        <v>7.9</v>
      </c>
      <c r="J11" s="14">
        <v>17</v>
      </c>
      <c r="K11" s="14">
        <v>19.899999999999999</v>
      </c>
      <c r="L11" s="14">
        <v>16</v>
      </c>
      <c r="M11" s="14">
        <v>8</v>
      </c>
      <c r="N11" s="14">
        <v>0.4</v>
      </c>
      <c r="O11" s="14" t="s">
        <v>68</v>
      </c>
      <c r="P11" s="14">
        <v>6.7</v>
      </c>
      <c r="Q11" s="14" t="s">
        <v>68</v>
      </c>
      <c r="R11" s="14">
        <v>18</v>
      </c>
      <c r="S11" s="14" t="s">
        <v>68</v>
      </c>
      <c r="T11" s="14" t="s">
        <v>68</v>
      </c>
      <c r="U11" s="14" t="s">
        <v>68</v>
      </c>
      <c r="V11" s="14">
        <v>6.2</v>
      </c>
      <c r="W11" s="14" t="s">
        <v>68</v>
      </c>
      <c r="X11" s="14">
        <v>12</v>
      </c>
      <c r="Y11" s="14" t="s">
        <v>68</v>
      </c>
      <c r="Z11" s="14" t="s">
        <v>68</v>
      </c>
      <c r="AA11" s="14" t="s">
        <v>68</v>
      </c>
      <c r="AB11" s="14" t="s">
        <v>68</v>
      </c>
      <c r="AC11" s="14">
        <v>12.5</v>
      </c>
      <c r="AD11" s="14">
        <v>1.5</v>
      </c>
      <c r="AE11" s="14">
        <v>14.9</v>
      </c>
      <c r="AF11" s="14">
        <v>23.6</v>
      </c>
      <c r="AG11" s="14">
        <v>22.2</v>
      </c>
      <c r="AH11" s="14">
        <v>10.3</v>
      </c>
      <c r="AI11" s="14">
        <v>1.7</v>
      </c>
      <c r="AJ11" s="14">
        <v>5</v>
      </c>
      <c r="AK11" s="14">
        <v>10</v>
      </c>
      <c r="AL11" s="14">
        <v>20.399999999999999</v>
      </c>
      <c r="AM11" s="14" t="s">
        <v>68</v>
      </c>
      <c r="AN11" s="14" t="s">
        <v>68</v>
      </c>
      <c r="AO11" s="14">
        <v>3.8</v>
      </c>
      <c r="AP11" s="14">
        <v>21.5</v>
      </c>
      <c r="AQ11" s="14">
        <v>1.2</v>
      </c>
      <c r="AR11" s="14">
        <v>6.6</v>
      </c>
      <c r="AS11" s="14">
        <v>17.8</v>
      </c>
      <c r="AT11" s="14">
        <v>12.9</v>
      </c>
      <c r="AU11" s="14">
        <v>1</v>
      </c>
      <c r="AV11" s="14">
        <v>5.8</v>
      </c>
      <c r="AW11" s="14">
        <v>10.4</v>
      </c>
      <c r="AX11" s="14">
        <v>6.7</v>
      </c>
      <c r="AY11" s="14">
        <v>11</v>
      </c>
      <c r="AZ11" s="14">
        <v>6.8</v>
      </c>
      <c r="BA11" s="14">
        <v>11</v>
      </c>
      <c r="BB11" s="14">
        <v>4.7</v>
      </c>
      <c r="BC11" s="14">
        <v>19.399999999999999</v>
      </c>
      <c r="BD11" s="14">
        <v>12</v>
      </c>
      <c r="BE11" s="14">
        <v>17.3</v>
      </c>
      <c r="BF11" s="14">
        <v>6.1</v>
      </c>
      <c r="BG11" s="14">
        <v>19</v>
      </c>
      <c r="BH11" s="14">
        <v>13.6</v>
      </c>
      <c r="BI11" s="14">
        <v>10</v>
      </c>
      <c r="BJ11" s="14">
        <v>19.899999999999999</v>
      </c>
      <c r="BK11" s="14">
        <v>12</v>
      </c>
      <c r="BL11" s="14">
        <v>4</v>
      </c>
      <c r="BM11" s="14">
        <v>13.2</v>
      </c>
      <c r="BN11" s="14">
        <v>7.2</v>
      </c>
      <c r="BO11" s="14">
        <v>15.7</v>
      </c>
      <c r="BP11" s="14">
        <v>14.8</v>
      </c>
      <c r="BQ11" s="14">
        <v>7.6</v>
      </c>
      <c r="BR11" s="14"/>
      <c r="BS11" s="14">
        <v>18</v>
      </c>
      <c r="BT11" s="14">
        <v>10.4</v>
      </c>
      <c r="BU11" s="14">
        <v>16.899999999999999</v>
      </c>
      <c r="BV11" s="14">
        <v>15.1</v>
      </c>
      <c r="BW11" s="14">
        <v>20</v>
      </c>
      <c r="BX11" s="14">
        <v>17.899999999999999</v>
      </c>
      <c r="BY11" s="14">
        <v>20.100000000000001</v>
      </c>
      <c r="BZ11" s="17"/>
      <c r="CA11" s="18">
        <f t="shared" si="0"/>
        <v>11.522033898305086</v>
      </c>
      <c r="CB11" s="19">
        <f t="shared" si="1"/>
        <v>0.2</v>
      </c>
      <c r="CC11" s="19">
        <f t="shared" si="2"/>
        <v>23.6</v>
      </c>
      <c r="CD11" s="19">
        <f t="shared" si="3"/>
        <v>6.427421529359381</v>
      </c>
      <c r="CE11" s="20">
        <f t="shared" si="4"/>
        <v>0.55783740840277063</v>
      </c>
      <c r="CF11" s="21">
        <f t="shared" si="5"/>
        <v>59</v>
      </c>
      <c r="CG11" s="22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</row>
    <row r="12" spans="1:256" x14ac:dyDescent="0.2">
      <c r="A12" s="41"/>
      <c r="B12" s="42" t="s">
        <v>7</v>
      </c>
      <c r="C12" s="34" t="s">
        <v>59</v>
      </c>
      <c r="D12" s="43"/>
      <c r="E12" s="36">
        <v>0.7</v>
      </c>
      <c r="F12" s="36">
        <v>0.85</v>
      </c>
      <c r="G12" s="34">
        <v>1</v>
      </c>
      <c r="H12" s="34">
        <v>2</v>
      </c>
      <c r="I12" s="34">
        <v>1.7</v>
      </c>
      <c r="J12" s="34">
        <v>1.5</v>
      </c>
      <c r="K12" s="34">
        <v>0.95</v>
      </c>
      <c r="L12" s="34">
        <v>1.8</v>
      </c>
      <c r="M12" s="34">
        <v>1</v>
      </c>
      <c r="N12" s="34">
        <v>0.7</v>
      </c>
      <c r="O12" s="34" t="s">
        <v>68</v>
      </c>
      <c r="P12" s="34">
        <v>1.2</v>
      </c>
      <c r="Q12" s="34">
        <v>0.88</v>
      </c>
      <c r="R12" s="34">
        <v>0.72</v>
      </c>
      <c r="S12" s="34">
        <v>1.1000000000000001</v>
      </c>
      <c r="T12" s="34">
        <v>0.5</v>
      </c>
      <c r="U12" s="34">
        <v>0.66</v>
      </c>
      <c r="V12" s="34">
        <v>1.6</v>
      </c>
      <c r="W12" s="34">
        <v>1.4</v>
      </c>
      <c r="X12" s="34">
        <v>0.79</v>
      </c>
      <c r="Y12" s="34" t="s">
        <v>68</v>
      </c>
      <c r="Z12" s="34" t="s">
        <v>68</v>
      </c>
      <c r="AA12" s="34">
        <v>4.3</v>
      </c>
      <c r="AB12" s="34" t="s">
        <v>68</v>
      </c>
      <c r="AC12" s="34">
        <v>0.83</v>
      </c>
      <c r="AD12" s="34">
        <v>0.67</v>
      </c>
      <c r="AE12" s="34">
        <v>1.1499999999999999</v>
      </c>
      <c r="AF12" s="34">
        <v>0.91</v>
      </c>
      <c r="AG12" s="34">
        <v>1.32</v>
      </c>
      <c r="AH12" s="34">
        <v>1.1200000000000001</v>
      </c>
      <c r="AI12" s="34">
        <v>1</v>
      </c>
      <c r="AJ12" s="34">
        <v>1.25</v>
      </c>
      <c r="AK12" s="34">
        <v>1.1100000000000001</v>
      </c>
      <c r="AL12" s="34">
        <v>1.48</v>
      </c>
      <c r="AM12" s="34">
        <v>0.56000000000000005</v>
      </c>
      <c r="AN12" s="34">
        <v>0.52</v>
      </c>
      <c r="AO12" s="34">
        <v>1.22</v>
      </c>
      <c r="AP12" s="34">
        <v>0.95</v>
      </c>
      <c r="AQ12" s="34">
        <v>2.99</v>
      </c>
      <c r="AR12" s="34">
        <v>1.28</v>
      </c>
      <c r="AS12" s="34">
        <v>1.27</v>
      </c>
      <c r="AT12" s="34">
        <v>1.01</v>
      </c>
      <c r="AU12" s="34">
        <v>4</v>
      </c>
      <c r="AV12" s="34">
        <v>1.4</v>
      </c>
      <c r="AW12" s="34">
        <v>2.4500000000000002</v>
      </c>
      <c r="AX12" s="34">
        <v>2.5</v>
      </c>
      <c r="AY12" s="34">
        <v>1.67</v>
      </c>
      <c r="AZ12" s="34">
        <v>2.78</v>
      </c>
      <c r="BA12" s="34">
        <v>1.55</v>
      </c>
      <c r="BB12" s="34">
        <v>5.29</v>
      </c>
      <c r="BC12" s="34">
        <v>0.96</v>
      </c>
      <c r="BD12" s="34">
        <v>1.18</v>
      </c>
      <c r="BE12" s="34">
        <v>1.62</v>
      </c>
      <c r="BF12" s="34">
        <v>0.89</v>
      </c>
      <c r="BG12" s="34">
        <v>1.64</v>
      </c>
      <c r="BH12" s="34">
        <v>1.21</v>
      </c>
      <c r="BI12" s="34">
        <v>1.1299999999999999</v>
      </c>
      <c r="BJ12" s="34">
        <v>1.34</v>
      </c>
      <c r="BK12" s="34">
        <v>1.66</v>
      </c>
      <c r="BL12" s="34">
        <v>2.37</v>
      </c>
      <c r="BM12" s="34">
        <v>1.3</v>
      </c>
      <c r="BN12" s="34">
        <v>1.75</v>
      </c>
      <c r="BO12" s="34">
        <v>1.33</v>
      </c>
      <c r="BP12" s="34">
        <v>2.25</v>
      </c>
      <c r="BQ12" s="34">
        <v>1.4</v>
      </c>
      <c r="BR12" s="34">
        <v>1.08</v>
      </c>
      <c r="BS12" s="34">
        <v>1.9</v>
      </c>
      <c r="BT12" s="34">
        <v>1.43</v>
      </c>
      <c r="BU12" s="34">
        <v>16.8</v>
      </c>
      <c r="BV12" s="34">
        <v>2</v>
      </c>
      <c r="BW12" s="34">
        <v>21.5</v>
      </c>
      <c r="BX12" s="34">
        <v>2.98</v>
      </c>
      <c r="BY12" s="34">
        <v>8.6</v>
      </c>
      <c r="BZ12" s="43"/>
      <c r="CA12" s="44">
        <f t="shared" si="0"/>
        <v>2.1152173913043475</v>
      </c>
      <c r="CB12" s="45">
        <f t="shared" si="1"/>
        <v>0.5</v>
      </c>
      <c r="CC12" s="45">
        <f t="shared" si="2"/>
        <v>21.5</v>
      </c>
      <c r="CD12" s="45">
        <f t="shared" si="3"/>
        <v>3.2292990537447328</v>
      </c>
      <c r="CE12" s="20">
        <f t="shared" si="4"/>
        <v>1.5266984221198123</v>
      </c>
      <c r="CF12" s="21">
        <f t="shared" si="5"/>
        <v>69</v>
      </c>
      <c r="CG12" s="46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56" x14ac:dyDescent="0.2">
      <c r="A13" s="41"/>
      <c r="B13" s="42" t="s">
        <v>8</v>
      </c>
      <c r="C13" s="34" t="s">
        <v>56</v>
      </c>
      <c r="D13" s="43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>
        <v>0</v>
      </c>
      <c r="BS13" s="36">
        <v>2</v>
      </c>
      <c r="BT13" s="36">
        <v>0</v>
      </c>
      <c r="BU13" s="36">
        <v>5</v>
      </c>
      <c r="BV13" s="36">
        <v>2</v>
      </c>
      <c r="BW13" s="36">
        <v>1</v>
      </c>
      <c r="BX13" s="36">
        <v>0</v>
      </c>
      <c r="BY13" s="36">
        <v>2</v>
      </c>
      <c r="BZ13" s="43"/>
      <c r="CA13" s="39">
        <f t="shared" si="0"/>
        <v>1.5</v>
      </c>
      <c r="CB13" s="21">
        <f t="shared" si="1"/>
        <v>0</v>
      </c>
      <c r="CC13" s="21">
        <f t="shared" si="2"/>
        <v>5</v>
      </c>
      <c r="CD13" s="21">
        <f t="shared" si="3"/>
        <v>1.6903085094570331</v>
      </c>
      <c r="CE13" s="20">
        <f t="shared" si="4"/>
        <v>1.126872339638022</v>
      </c>
      <c r="CF13" s="21">
        <f t="shared" si="5"/>
        <v>8</v>
      </c>
      <c r="CG13" s="46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56" x14ac:dyDescent="0.2">
      <c r="A14" s="41"/>
      <c r="B14" s="42" t="s">
        <v>9</v>
      </c>
      <c r="C14" s="34" t="s">
        <v>56</v>
      </c>
      <c r="D14" s="43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>
        <v>296</v>
      </c>
      <c r="BP14" s="36">
        <v>282</v>
      </c>
      <c r="BQ14" s="36">
        <v>308</v>
      </c>
      <c r="BR14" s="36">
        <v>258</v>
      </c>
      <c r="BS14" s="36">
        <v>272</v>
      </c>
      <c r="BT14" s="36">
        <v>290</v>
      </c>
      <c r="BU14" s="36">
        <v>246</v>
      </c>
      <c r="BV14" s="36">
        <v>294</v>
      </c>
      <c r="BW14" s="36">
        <v>266</v>
      </c>
      <c r="BX14" s="36">
        <v>232</v>
      </c>
      <c r="BY14" s="36">
        <v>276</v>
      </c>
      <c r="BZ14" s="37"/>
      <c r="CA14" s="38">
        <f t="shared" si="0"/>
        <v>274.54545454545456</v>
      </c>
      <c r="CB14" s="11">
        <f t="shared" si="1"/>
        <v>232</v>
      </c>
      <c r="CC14" s="11">
        <f t="shared" si="2"/>
        <v>308</v>
      </c>
      <c r="CD14" s="11">
        <f t="shared" si="3"/>
        <v>22.875155240407164</v>
      </c>
      <c r="CE14" s="10">
        <f t="shared" si="4"/>
        <v>8.3320101869032714E-2</v>
      </c>
      <c r="CF14" s="11">
        <f t="shared" si="5"/>
        <v>11</v>
      </c>
      <c r="CG14" s="46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56" x14ac:dyDescent="0.2">
      <c r="A15" s="2"/>
      <c r="B15" s="47" t="s">
        <v>10</v>
      </c>
      <c r="C15" s="48" t="s">
        <v>56</v>
      </c>
      <c r="D15" s="37"/>
      <c r="E15" s="49">
        <f t="shared" ref="E15:AJ15" si="6">IF(AND(AND(AND(AND(AND(AND(E23&gt;0,E25&gt;0),E26&gt;0),E28&gt;0),E27&gt;0),E29&gt;0),E30&gt;0),SUM(E22:E30),"--")</f>
        <v>333.6</v>
      </c>
      <c r="F15" s="49">
        <f t="shared" si="6"/>
        <v>372.6</v>
      </c>
      <c r="G15" s="49">
        <f t="shared" si="6"/>
        <v>5.5</v>
      </c>
      <c r="H15" s="49" t="str">
        <f t="shared" si="6"/>
        <v>--</v>
      </c>
      <c r="I15" s="49">
        <f t="shared" si="6"/>
        <v>338.4</v>
      </c>
      <c r="J15" s="49">
        <f t="shared" si="6"/>
        <v>202</v>
      </c>
      <c r="K15" s="49">
        <f t="shared" si="6"/>
        <v>162</v>
      </c>
      <c r="L15" s="49">
        <f t="shared" si="6"/>
        <v>229</v>
      </c>
      <c r="M15" s="49">
        <f t="shared" si="6"/>
        <v>112</v>
      </c>
      <c r="N15" s="49">
        <f t="shared" si="6"/>
        <v>325.5</v>
      </c>
      <c r="O15" s="49">
        <f t="shared" si="6"/>
        <v>0</v>
      </c>
      <c r="P15" s="49">
        <f t="shared" si="6"/>
        <v>329.9</v>
      </c>
      <c r="Q15" s="49">
        <f t="shared" si="6"/>
        <v>288</v>
      </c>
      <c r="R15" s="49">
        <f t="shared" si="6"/>
        <v>236</v>
      </c>
      <c r="S15" s="49">
        <f t="shared" si="6"/>
        <v>225.6</v>
      </c>
      <c r="T15" s="49">
        <f t="shared" si="6"/>
        <v>249.1</v>
      </c>
      <c r="U15" s="49">
        <f t="shared" si="6"/>
        <v>341</v>
      </c>
      <c r="V15" s="49">
        <f t="shared" si="6"/>
        <v>255.4</v>
      </c>
      <c r="W15" s="49">
        <f t="shared" si="6"/>
        <v>60</v>
      </c>
      <c r="X15" s="49">
        <f t="shared" si="6"/>
        <v>277.2</v>
      </c>
      <c r="Y15" s="49">
        <f t="shared" si="6"/>
        <v>0</v>
      </c>
      <c r="Z15" s="49">
        <f t="shared" si="6"/>
        <v>0</v>
      </c>
      <c r="AA15" s="49">
        <f t="shared" si="6"/>
        <v>293.10000000000002</v>
      </c>
      <c r="AB15" s="49">
        <f t="shared" si="6"/>
        <v>0</v>
      </c>
      <c r="AC15" s="48">
        <f t="shared" si="6"/>
        <v>338.12</v>
      </c>
      <c r="AD15" s="49">
        <f t="shared" si="6"/>
        <v>359.1</v>
      </c>
      <c r="AE15" s="49">
        <f t="shared" si="6"/>
        <v>354.5</v>
      </c>
      <c r="AF15" s="49">
        <f t="shared" si="6"/>
        <v>349.9</v>
      </c>
      <c r="AG15" s="49">
        <f t="shared" si="6"/>
        <v>349.9</v>
      </c>
      <c r="AH15" s="49">
        <f t="shared" si="6"/>
        <v>342.4</v>
      </c>
      <c r="AI15" s="49">
        <f t="shared" si="6"/>
        <v>325.60000000000002</v>
      </c>
      <c r="AJ15" s="48">
        <f t="shared" si="6"/>
        <v>317.3</v>
      </c>
      <c r="AK15" s="48">
        <f t="shared" ref="AK15:BP15" si="7">IF(AND(AND(AND(AND(AND(AND(AK23&gt;0,AK25&gt;0),AK26&gt;0),AK28&gt;0),AK27&gt;0),AK29&gt;0),AK30&gt;0),SUM(AK22:AK30),"--")</f>
        <v>320.70000000000005</v>
      </c>
      <c r="AL15" s="48">
        <f t="shared" si="7"/>
        <v>279.5</v>
      </c>
      <c r="AM15" s="48">
        <f t="shared" si="7"/>
        <v>291.79999999999995</v>
      </c>
      <c r="AN15" s="48">
        <f t="shared" si="7"/>
        <v>316.20000000000005</v>
      </c>
      <c r="AO15" s="48">
        <f t="shared" si="7"/>
        <v>307.39999999999998</v>
      </c>
      <c r="AP15" s="48">
        <f t="shared" si="7"/>
        <v>266.70000000000005</v>
      </c>
      <c r="AQ15" s="48">
        <f t="shared" si="7"/>
        <v>282.39999999999998</v>
      </c>
      <c r="AR15" s="48">
        <f t="shared" si="7"/>
        <v>305.8</v>
      </c>
      <c r="AS15" s="48">
        <f t="shared" si="7"/>
        <v>350.3</v>
      </c>
      <c r="AT15" s="48">
        <f t="shared" si="7"/>
        <v>337.7</v>
      </c>
      <c r="AU15" s="48">
        <f t="shared" si="7"/>
        <v>319.5</v>
      </c>
      <c r="AV15" s="48">
        <f t="shared" si="7"/>
        <v>331.70000000000005</v>
      </c>
      <c r="AW15" s="48">
        <f t="shared" si="7"/>
        <v>322</v>
      </c>
      <c r="AX15" s="48">
        <f t="shared" si="7"/>
        <v>356.7</v>
      </c>
      <c r="AY15" s="48">
        <f t="shared" si="7"/>
        <v>320.7</v>
      </c>
      <c r="AZ15" s="48">
        <f t="shared" si="7"/>
        <v>318</v>
      </c>
      <c r="BA15" s="48">
        <f t="shared" si="7"/>
        <v>314.3</v>
      </c>
      <c r="BB15" s="48">
        <f t="shared" si="7"/>
        <v>317.5</v>
      </c>
      <c r="BC15" s="48">
        <f t="shared" si="7"/>
        <v>296.89999999999998</v>
      </c>
      <c r="BD15" s="48">
        <f t="shared" si="7"/>
        <v>327.3</v>
      </c>
      <c r="BE15" s="48">
        <f t="shared" si="7"/>
        <v>339.26</v>
      </c>
      <c r="BF15" s="48">
        <f t="shared" si="7"/>
        <v>323.89999999999998</v>
      </c>
      <c r="BG15" s="48">
        <f t="shared" si="7"/>
        <v>336.29999999999995</v>
      </c>
      <c r="BH15" s="48">
        <f t="shared" si="7"/>
        <v>337.7</v>
      </c>
      <c r="BI15" s="48">
        <f t="shared" si="7"/>
        <v>349.20000000000005</v>
      </c>
      <c r="BJ15" s="48">
        <f t="shared" si="7"/>
        <v>350</v>
      </c>
      <c r="BK15" s="48">
        <f t="shared" si="7"/>
        <v>352.70000000000005</v>
      </c>
      <c r="BL15" s="48">
        <f t="shared" si="7"/>
        <v>370.5</v>
      </c>
      <c r="BM15" s="48">
        <f t="shared" si="7"/>
        <v>341.67</v>
      </c>
      <c r="BN15" s="48">
        <f t="shared" si="7"/>
        <v>333.86</v>
      </c>
      <c r="BO15" s="48">
        <f t="shared" si="7"/>
        <v>392.03</v>
      </c>
      <c r="BP15" s="48">
        <f t="shared" si="7"/>
        <v>357.84000000000003</v>
      </c>
      <c r="BQ15" s="48">
        <f t="shared" ref="BQ15:BY15" si="8">IF(AND(AND(AND(AND(AND(AND(BQ23&gt;0,BQ25&gt;0),BQ26&gt;0),BQ28&gt;0),BQ27&gt;0),BQ29&gt;0),BQ30&gt;0),SUM(BQ22:BQ30),"--")</f>
        <v>370.18000000000006</v>
      </c>
      <c r="BR15" s="48">
        <f t="shared" si="8"/>
        <v>356.29</v>
      </c>
      <c r="BS15" s="48">
        <f t="shared" si="8"/>
        <v>354.86500000000007</v>
      </c>
      <c r="BT15" s="48">
        <f t="shared" si="8"/>
        <v>363.57999999999993</v>
      </c>
      <c r="BU15" s="48">
        <f t="shared" si="8"/>
        <v>341.55</v>
      </c>
      <c r="BV15" s="48">
        <f t="shared" si="8"/>
        <v>380.33699999999999</v>
      </c>
      <c r="BW15" s="48">
        <f t="shared" si="8"/>
        <v>301.74</v>
      </c>
      <c r="BX15" s="48">
        <f t="shared" si="8"/>
        <v>324.71999999999997</v>
      </c>
      <c r="BY15" s="48">
        <f t="shared" si="8"/>
        <v>308.46999999999997</v>
      </c>
      <c r="BZ15" s="37"/>
      <c r="CA15" s="38">
        <f t="shared" si="0"/>
        <v>290.86822222222224</v>
      </c>
      <c r="CB15" s="11">
        <f t="shared" si="1"/>
        <v>0</v>
      </c>
      <c r="CC15" s="11">
        <f t="shared" si="2"/>
        <v>392.03</v>
      </c>
      <c r="CD15" s="11">
        <f t="shared" si="3"/>
        <v>97.792495664338816</v>
      </c>
      <c r="CE15" s="10">
        <f t="shared" si="4"/>
        <v>0.33620893653217887</v>
      </c>
      <c r="CF15" s="11">
        <f t="shared" si="5"/>
        <v>72</v>
      </c>
      <c r="CG15" s="1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2">
      <c r="A16" s="2"/>
      <c r="B16" s="35"/>
      <c r="C16" s="36"/>
      <c r="D16" s="37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7"/>
      <c r="CA16" s="26"/>
      <c r="CB16" s="26"/>
      <c r="CC16" s="26"/>
      <c r="CD16" s="26"/>
      <c r="CE16" s="27"/>
      <c r="CF16" s="28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x14ac:dyDescent="0.2">
      <c r="A17" s="2"/>
      <c r="B17" s="29" t="s">
        <v>11</v>
      </c>
      <c r="C17" s="25"/>
      <c r="D17" s="7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"/>
      <c r="AX17" s="2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7"/>
      <c r="CA17" s="31"/>
      <c r="CB17" s="31"/>
      <c r="CC17" s="31"/>
      <c r="CD17" s="31"/>
      <c r="CE17" s="32"/>
      <c r="CF17" s="33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x14ac:dyDescent="0.2">
      <c r="A18" s="2"/>
      <c r="B18" s="29"/>
      <c r="C18" s="25"/>
      <c r="D18" s="7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"/>
      <c r="AX18" s="2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7"/>
      <c r="CA18" s="31"/>
      <c r="CB18" s="31"/>
      <c r="CC18" s="31"/>
      <c r="CD18" s="31"/>
      <c r="CE18" s="32"/>
      <c r="CF18" s="33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x14ac:dyDescent="0.2">
      <c r="A19" s="2"/>
      <c r="B19" s="35" t="s">
        <v>12</v>
      </c>
      <c r="C19" s="36" t="s">
        <v>60</v>
      </c>
      <c r="D19" s="37"/>
      <c r="E19" s="36">
        <v>1</v>
      </c>
      <c r="F19" s="36">
        <v>3</v>
      </c>
      <c r="G19" s="36" t="s">
        <v>68</v>
      </c>
      <c r="H19" s="36">
        <v>0</v>
      </c>
      <c r="I19" s="36">
        <v>0</v>
      </c>
      <c r="J19" s="36">
        <v>5</v>
      </c>
      <c r="K19" s="36">
        <v>5</v>
      </c>
      <c r="L19" s="36">
        <v>2.1</v>
      </c>
      <c r="M19" s="36" t="s">
        <v>68</v>
      </c>
      <c r="N19" s="36">
        <v>4</v>
      </c>
      <c r="O19" s="36" t="s">
        <v>68</v>
      </c>
      <c r="P19" s="36">
        <v>3</v>
      </c>
      <c r="Q19" s="36">
        <v>4</v>
      </c>
      <c r="R19" s="36">
        <v>3</v>
      </c>
      <c r="S19" s="36">
        <v>0</v>
      </c>
      <c r="T19" s="36">
        <v>1</v>
      </c>
      <c r="U19" s="36">
        <v>0</v>
      </c>
      <c r="V19" s="36">
        <v>1</v>
      </c>
      <c r="W19" s="25" t="s">
        <v>68</v>
      </c>
      <c r="X19" s="25">
        <v>0</v>
      </c>
      <c r="Y19" s="25" t="s">
        <v>68</v>
      </c>
      <c r="Z19" s="25" t="s">
        <v>68</v>
      </c>
      <c r="AA19" s="25">
        <v>5</v>
      </c>
      <c r="AB19" s="25" t="s">
        <v>68</v>
      </c>
      <c r="AC19" s="25">
        <v>1</v>
      </c>
      <c r="AD19" s="25">
        <v>1</v>
      </c>
      <c r="AE19" s="25">
        <v>2</v>
      </c>
      <c r="AF19" s="25">
        <v>6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3.1</v>
      </c>
      <c r="AN19" s="25">
        <v>0</v>
      </c>
      <c r="AO19" s="25">
        <v>0</v>
      </c>
      <c r="AP19" s="25">
        <v>3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 s="36">
        <v>7</v>
      </c>
      <c r="AX19" s="36">
        <v>3</v>
      </c>
      <c r="AY19" s="36">
        <v>0</v>
      </c>
      <c r="AZ19" s="36">
        <v>0</v>
      </c>
      <c r="BA19" s="36">
        <v>0</v>
      </c>
      <c r="BB19" s="36">
        <v>0</v>
      </c>
      <c r="BC19" s="36">
        <v>0</v>
      </c>
      <c r="BD19" s="36">
        <v>3</v>
      </c>
      <c r="BE19" s="36">
        <v>3</v>
      </c>
      <c r="BF19" s="36">
        <v>0</v>
      </c>
      <c r="BG19" s="36">
        <v>4</v>
      </c>
      <c r="BH19" s="36">
        <v>1</v>
      </c>
      <c r="BI19" s="36">
        <v>0</v>
      </c>
      <c r="BJ19" s="36">
        <v>3</v>
      </c>
      <c r="BK19" s="36">
        <v>4</v>
      </c>
      <c r="BL19" s="36">
        <v>2</v>
      </c>
      <c r="BM19" s="36">
        <v>0</v>
      </c>
      <c r="BN19" s="36">
        <v>0</v>
      </c>
      <c r="BO19" s="36">
        <v>0</v>
      </c>
      <c r="BP19" s="36">
        <v>0</v>
      </c>
      <c r="BQ19" s="36">
        <v>0</v>
      </c>
      <c r="BR19" s="36">
        <v>1.2</v>
      </c>
      <c r="BS19" s="36">
        <v>4</v>
      </c>
      <c r="BT19" s="36">
        <v>0</v>
      </c>
      <c r="BU19" s="36">
        <v>0</v>
      </c>
      <c r="BV19" s="36">
        <v>5</v>
      </c>
      <c r="BW19" s="36">
        <v>0</v>
      </c>
      <c r="BX19" s="36">
        <v>3</v>
      </c>
      <c r="BY19" s="36">
        <v>4</v>
      </c>
      <c r="BZ19" s="37"/>
      <c r="CA19" s="38">
        <f>AVERAGE(D19:BZ19)</f>
        <v>1.5363636363636364</v>
      </c>
      <c r="CB19" s="11">
        <f>MIN(D19:BZ19)</f>
        <v>0</v>
      </c>
      <c r="CC19" s="11">
        <f>MAX(D19:BZ19)</f>
        <v>7</v>
      </c>
      <c r="CD19" s="11">
        <f>STDEV(D19:BZ19)</f>
        <v>1.9081716068317547</v>
      </c>
      <c r="CE19" s="10">
        <f t="shared" ref="CE19:CE30" si="9">CD19/CA19</f>
        <v>1.2420051878786569</v>
      </c>
      <c r="CF19" s="11">
        <f>COUNT(D19:BZ19)</f>
        <v>66</v>
      </c>
      <c r="CG19" s="1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2">
      <c r="A20" s="2"/>
      <c r="B20" s="35" t="s">
        <v>13</v>
      </c>
      <c r="C20" s="36" t="s">
        <v>60</v>
      </c>
      <c r="D20" s="37"/>
      <c r="E20" s="36">
        <v>143</v>
      </c>
      <c r="F20" s="36">
        <v>165</v>
      </c>
      <c r="G20" s="36" t="s">
        <v>68</v>
      </c>
      <c r="H20" s="36">
        <v>24.4</v>
      </c>
      <c r="I20" s="36">
        <v>160</v>
      </c>
      <c r="J20" s="36">
        <v>153</v>
      </c>
      <c r="K20" s="36">
        <v>138</v>
      </c>
      <c r="L20" s="36">
        <v>144</v>
      </c>
      <c r="M20" s="36">
        <v>148</v>
      </c>
      <c r="N20" s="36">
        <v>156</v>
      </c>
      <c r="O20" s="36" t="s">
        <v>68</v>
      </c>
      <c r="P20" s="36">
        <v>152</v>
      </c>
      <c r="Q20" s="36">
        <v>141</v>
      </c>
      <c r="R20" s="36">
        <v>140</v>
      </c>
      <c r="S20" s="36">
        <v>138</v>
      </c>
      <c r="T20" s="36">
        <v>155</v>
      </c>
      <c r="U20" s="36">
        <v>159</v>
      </c>
      <c r="V20" s="36">
        <v>149</v>
      </c>
      <c r="W20" s="25">
        <v>124</v>
      </c>
      <c r="X20" s="25">
        <v>137</v>
      </c>
      <c r="Y20" s="25" t="s">
        <v>68</v>
      </c>
      <c r="Z20" s="25" t="s">
        <v>68</v>
      </c>
      <c r="AA20" s="25">
        <v>146</v>
      </c>
      <c r="AB20" s="25" t="s">
        <v>68</v>
      </c>
      <c r="AC20" s="25">
        <v>153</v>
      </c>
      <c r="AD20" s="25">
        <v>162</v>
      </c>
      <c r="AE20" s="25">
        <v>161</v>
      </c>
      <c r="AF20" s="25">
        <v>161</v>
      </c>
      <c r="AG20" s="25">
        <v>158</v>
      </c>
      <c r="AH20" s="25">
        <v>148</v>
      </c>
      <c r="AI20" s="25">
        <v>156</v>
      </c>
      <c r="AJ20" s="25">
        <v>144</v>
      </c>
      <c r="AK20" s="25">
        <v>145</v>
      </c>
      <c r="AL20" s="25">
        <v>137</v>
      </c>
      <c r="AM20" s="25">
        <v>142</v>
      </c>
      <c r="AN20" s="25">
        <v>154</v>
      </c>
      <c r="AO20" s="25">
        <v>149</v>
      </c>
      <c r="AP20" s="25">
        <v>136</v>
      </c>
      <c r="AQ20" s="25">
        <v>135</v>
      </c>
      <c r="AR20" s="25">
        <v>148</v>
      </c>
      <c r="AS20" s="25">
        <v>158</v>
      </c>
      <c r="AT20" s="25">
        <v>157</v>
      </c>
      <c r="AU20" s="25">
        <v>150</v>
      </c>
      <c r="AV20" s="25">
        <v>158</v>
      </c>
      <c r="AW20" s="36">
        <v>168</v>
      </c>
      <c r="AX20" s="36">
        <v>169</v>
      </c>
      <c r="AY20" s="36">
        <v>158</v>
      </c>
      <c r="AZ20" s="36">
        <v>148</v>
      </c>
      <c r="BA20" s="36">
        <v>148</v>
      </c>
      <c r="BB20" s="36">
        <v>139</v>
      </c>
      <c r="BC20" s="36">
        <v>135</v>
      </c>
      <c r="BD20" s="36">
        <v>149</v>
      </c>
      <c r="BE20" s="36">
        <v>146</v>
      </c>
      <c r="BF20" s="36">
        <v>145</v>
      </c>
      <c r="BG20" s="36">
        <v>149</v>
      </c>
      <c r="BH20" s="36">
        <v>150</v>
      </c>
      <c r="BI20" s="36">
        <v>150</v>
      </c>
      <c r="BJ20" s="36">
        <v>152</v>
      </c>
      <c r="BK20" s="36">
        <v>155</v>
      </c>
      <c r="BL20" s="36">
        <v>163</v>
      </c>
      <c r="BM20" s="36">
        <v>147.5</v>
      </c>
      <c r="BN20" s="36">
        <v>145.86000000000001</v>
      </c>
      <c r="BO20" s="36">
        <v>162.69999999999999</v>
      </c>
      <c r="BP20" s="36">
        <v>150.4</v>
      </c>
      <c r="BQ20" s="36">
        <v>166</v>
      </c>
      <c r="BR20" s="36">
        <v>159.19999999999999</v>
      </c>
      <c r="BS20" s="36">
        <v>154.4</v>
      </c>
      <c r="BT20" s="36">
        <v>156</v>
      </c>
      <c r="BU20" s="36">
        <v>145</v>
      </c>
      <c r="BV20" s="36">
        <v>156.5</v>
      </c>
      <c r="BW20" s="36">
        <v>138</v>
      </c>
      <c r="BX20" s="36">
        <v>148</v>
      </c>
      <c r="BY20" s="36">
        <v>142</v>
      </c>
      <c r="BZ20" s="37"/>
      <c r="CA20" s="39">
        <f>AVERAGE(D20:BZ20)</f>
        <v>148.23470588235296</v>
      </c>
      <c r="CB20" s="21">
        <f>MIN(D20:BZ20)</f>
        <v>24.4</v>
      </c>
      <c r="CC20" s="21">
        <f>MAX(D20:BZ20)</f>
        <v>169</v>
      </c>
      <c r="CD20" s="21">
        <f>STDEV(D20:BZ20)</f>
        <v>17.737532385765494</v>
      </c>
      <c r="CE20" s="20">
        <f t="shared" si="9"/>
        <v>0.11965843140568548</v>
      </c>
      <c r="CF20" s="21">
        <f>COUNT(D20:BZ20)</f>
        <v>68</v>
      </c>
      <c r="CG20" s="1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x14ac:dyDescent="0.2">
      <c r="A21" s="2"/>
      <c r="B21" s="35" t="s">
        <v>14</v>
      </c>
      <c r="C21" s="36" t="s">
        <v>60</v>
      </c>
      <c r="D21" s="37"/>
      <c r="E21" s="36">
        <v>163</v>
      </c>
      <c r="F21" s="36">
        <v>182</v>
      </c>
      <c r="G21" s="36" t="s">
        <v>68</v>
      </c>
      <c r="H21" s="36">
        <v>26</v>
      </c>
      <c r="I21" s="36">
        <v>174</v>
      </c>
      <c r="J21" s="36">
        <v>155</v>
      </c>
      <c r="K21" s="36">
        <v>143</v>
      </c>
      <c r="L21" s="36">
        <v>154</v>
      </c>
      <c r="M21" s="36">
        <v>165</v>
      </c>
      <c r="N21" s="36">
        <v>163</v>
      </c>
      <c r="O21" s="36" t="s">
        <v>68</v>
      </c>
      <c r="P21" s="36">
        <v>158</v>
      </c>
      <c r="Q21" s="36">
        <v>149</v>
      </c>
      <c r="R21" s="36">
        <v>154</v>
      </c>
      <c r="S21" s="36">
        <v>162</v>
      </c>
      <c r="T21" s="36">
        <v>176</v>
      </c>
      <c r="U21" s="36">
        <v>179</v>
      </c>
      <c r="V21" s="36">
        <v>174</v>
      </c>
      <c r="W21" s="25">
        <v>145</v>
      </c>
      <c r="X21" s="25">
        <v>160</v>
      </c>
      <c r="Y21" s="25" t="s">
        <v>68</v>
      </c>
      <c r="Z21" s="25" t="s">
        <v>68</v>
      </c>
      <c r="AA21" s="25">
        <v>163</v>
      </c>
      <c r="AB21" s="25" t="s">
        <v>68</v>
      </c>
      <c r="AC21" s="25">
        <v>179</v>
      </c>
      <c r="AD21" s="25">
        <v>182</v>
      </c>
      <c r="AE21" s="25">
        <v>177</v>
      </c>
      <c r="AF21" s="25">
        <v>169</v>
      </c>
      <c r="AG21" s="25">
        <v>169</v>
      </c>
      <c r="AH21" s="25">
        <v>175</v>
      </c>
      <c r="AI21" s="25">
        <v>172</v>
      </c>
      <c r="AJ21" s="25">
        <v>175</v>
      </c>
      <c r="AK21" s="25">
        <v>175</v>
      </c>
      <c r="AL21" s="25">
        <v>157</v>
      </c>
      <c r="AM21" s="25">
        <v>160</v>
      </c>
      <c r="AN21" s="25">
        <v>178</v>
      </c>
      <c r="AO21" s="25">
        <v>168</v>
      </c>
      <c r="AP21" s="25">
        <v>152</v>
      </c>
      <c r="AQ21" s="25">
        <v>158</v>
      </c>
      <c r="AR21" s="25">
        <v>169</v>
      </c>
      <c r="AS21" s="25">
        <v>178</v>
      </c>
      <c r="AT21" s="25">
        <v>181</v>
      </c>
      <c r="AU21" s="25">
        <v>168</v>
      </c>
      <c r="AV21" s="25">
        <v>182</v>
      </c>
      <c r="AW21" s="36">
        <v>165</v>
      </c>
      <c r="AX21" s="36">
        <v>181</v>
      </c>
      <c r="AY21" s="36">
        <v>157</v>
      </c>
      <c r="AZ21" s="36">
        <v>164</v>
      </c>
      <c r="BA21" s="36">
        <v>165</v>
      </c>
      <c r="BB21" s="36">
        <v>165</v>
      </c>
      <c r="BC21" s="36">
        <v>155</v>
      </c>
      <c r="BD21" s="36">
        <v>170</v>
      </c>
      <c r="BE21" s="36">
        <v>173</v>
      </c>
      <c r="BF21" s="36">
        <v>178</v>
      </c>
      <c r="BG21" s="36">
        <v>184</v>
      </c>
      <c r="BH21" s="36">
        <v>176</v>
      </c>
      <c r="BI21" s="36">
        <v>188</v>
      </c>
      <c r="BJ21" s="36">
        <v>182</v>
      </c>
      <c r="BK21" s="36">
        <v>187</v>
      </c>
      <c r="BL21" s="36">
        <v>192</v>
      </c>
      <c r="BM21" s="36">
        <v>182.5</v>
      </c>
      <c r="BN21" s="36">
        <v>180.7</v>
      </c>
      <c r="BO21" s="36">
        <v>200.7</v>
      </c>
      <c r="BP21" s="36">
        <v>181.5</v>
      </c>
      <c r="BQ21" s="36">
        <v>191</v>
      </c>
      <c r="BR21" s="36">
        <v>189.5</v>
      </c>
      <c r="BS21" s="36">
        <v>185.3</v>
      </c>
      <c r="BT21" s="36">
        <v>191</v>
      </c>
      <c r="BU21" s="36">
        <v>173.3</v>
      </c>
      <c r="BV21" s="36">
        <v>192.5</v>
      </c>
      <c r="BW21" s="36">
        <v>158</v>
      </c>
      <c r="BX21" s="36">
        <v>172</v>
      </c>
      <c r="BY21" s="36">
        <v>163</v>
      </c>
      <c r="BZ21" s="37"/>
      <c r="CA21" s="39">
        <f>AVERAGE(D21:BZ21)</f>
        <v>169.29411764705881</v>
      </c>
      <c r="CB21" s="21">
        <f>MIN(D21:BZ21)</f>
        <v>26</v>
      </c>
      <c r="CC21" s="21">
        <f>MAX(D21:BZ21)</f>
        <v>200.7</v>
      </c>
      <c r="CD21" s="21">
        <f>STDEV(D21:BZ21)</f>
        <v>21.58947976499816</v>
      </c>
      <c r="CE21" s="20">
        <f t="shared" si="9"/>
        <v>0.12752646143327614</v>
      </c>
      <c r="CF21" s="21">
        <f>COUNT(D21:BZ21)</f>
        <v>68</v>
      </c>
      <c r="CG21" s="1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x14ac:dyDescent="0.2">
      <c r="A22" s="2"/>
      <c r="B22" s="35" t="s">
        <v>15</v>
      </c>
      <c r="C22" s="36" t="s">
        <v>56</v>
      </c>
      <c r="D22" s="37"/>
      <c r="E22" s="36">
        <v>1</v>
      </c>
      <c r="F22" s="36">
        <v>3.6</v>
      </c>
      <c r="G22" s="36" t="s">
        <v>68</v>
      </c>
      <c r="H22" s="36">
        <v>0</v>
      </c>
      <c r="I22" s="36">
        <v>0</v>
      </c>
      <c r="J22" s="36">
        <v>6</v>
      </c>
      <c r="K22" s="36">
        <v>6</v>
      </c>
      <c r="L22" s="36">
        <v>2.4</v>
      </c>
      <c r="M22" s="36" t="s">
        <v>68</v>
      </c>
      <c r="N22" s="36">
        <v>5</v>
      </c>
      <c r="O22" s="36" t="s">
        <v>68</v>
      </c>
      <c r="P22" s="36">
        <v>4</v>
      </c>
      <c r="Q22" s="36">
        <v>5</v>
      </c>
      <c r="R22" s="36">
        <v>4</v>
      </c>
      <c r="S22" s="36">
        <v>0</v>
      </c>
      <c r="T22" s="36">
        <v>1</v>
      </c>
      <c r="U22" s="36">
        <v>0</v>
      </c>
      <c r="V22" s="36">
        <v>1</v>
      </c>
      <c r="W22" s="36" t="s">
        <v>68</v>
      </c>
      <c r="X22" s="36">
        <v>0</v>
      </c>
      <c r="Y22" s="36" t="s">
        <v>68</v>
      </c>
      <c r="Z22" s="36" t="s">
        <v>68</v>
      </c>
      <c r="AA22" s="36">
        <v>11</v>
      </c>
      <c r="AB22" s="36" t="s">
        <v>68</v>
      </c>
      <c r="AC22" s="36">
        <f>(AC19*2*0.6)</f>
        <v>1.2</v>
      </c>
      <c r="AD22" s="36">
        <v>0</v>
      </c>
      <c r="AE22" s="36">
        <v>3</v>
      </c>
      <c r="AF22" s="36">
        <v>3</v>
      </c>
      <c r="AG22" s="36">
        <v>0</v>
      </c>
      <c r="AH22" s="36">
        <v>0</v>
      </c>
      <c r="AI22" s="25">
        <v>0</v>
      </c>
      <c r="AJ22" s="36">
        <v>0</v>
      </c>
      <c r="AK22" s="36">
        <v>0</v>
      </c>
      <c r="AL22" s="36">
        <v>0</v>
      </c>
      <c r="AM22" s="36">
        <v>3.7</v>
      </c>
      <c r="AN22" s="36">
        <v>0</v>
      </c>
      <c r="AO22" s="36">
        <v>0</v>
      </c>
      <c r="AP22" s="36">
        <v>4</v>
      </c>
      <c r="AQ22" s="36">
        <v>0</v>
      </c>
      <c r="AR22" s="25">
        <v>0</v>
      </c>
      <c r="AS22" s="36">
        <v>0</v>
      </c>
      <c r="AT22" s="36">
        <v>0</v>
      </c>
      <c r="AU22" s="25">
        <v>0</v>
      </c>
      <c r="AV22" s="36">
        <v>1</v>
      </c>
      <c r="AW22" s="36">
        <v>8</v>
      </c>
      <c r="AX22" s="36">
        <v>4</v>
      </c>
      <c r="AY22" s="36">
        <v>0</v>
      </c>
      <c r="AZ22" s="36">
        <v>0</v>
      </c>
      <c r="BA22" s="36">
        <v>0</v>
      </c>
      <c r="BB22" s="36">
        <v>0</v>
      </c>
      <c r="BC22" s="36">
        <v>0</v>
      </c>
      <c r="BD22" s="36">
        <v>4</v>
      </c>
      <c r="BE22" s="36">
        <v>4</v>
      </c>
      <c r="BF22" s="36">
        <v>0</v>
      </c>
      <c r="BG22" s="36">
        <v>5</v>
      </c>
      <c r="BH22" s="36">
        <v>1</v>
      </c>
      <c r="BI22" s="36">
        <v>0</v>
      </c>
      <c r="BJ22" s="36">
        <v>4</v>
      </c>
      <c r="BK22" s="36">
        <v>5</v>
      </c>
      <c r="BL22" s="36">
        <v>2</v>
      </c>
      <c r="BM22" s="36">
        <v>0</v>
      </c>
      <c r="BN22" s="36">
        <v>0</v>
      </c>
      <c r="BO22" s="36">
        <v>0</v>
      </c>
      <c r="BP22" s="36">
        <v>0</v>
      </c>
      <c r="BQ22" s="36">
        <v>0</v>
      </c>
      <c r="BR22" s="36">
        <v>1.4</v>
      </c>
      <c r="BS22" s="36">
        <v>4.8</v>
      </c>
      <c r="BT22" s="36">
        <v>0</v>
      </c>
      <c r="BU22" s="36">
        <v>0</v>
      </c>
      <c r="BV22" s="36">
        <v>6</v>
      </c>
      <c r="BW22" s="36">
        <v>0</v>
      </c>
      <c r="BX22" s="36">
        <v>3.6</v>
      </c>
      <c r="BY22" s="36">
        <v>4</v>
      </c>
      <c r="BZ22" s="37"/>
      <c r="CA22" s="39">
        <f>AVERAGE(D22:BZ22)</f>
        <v>1.8590909090909091</v>
      </c>
      <c r="CB22" s="21">
        <f>MIN(D22:BZ22)</f>
        <v>0</v>
      </c>
      <c r="CC22" s="21">
        <f>MAX(D22:BZ22)</f>
        <v>11</v>
      </c>
      <c r="CD22" s="21">
        <f>STDEV(D22:BZ22)</f>
        <v>2.4548211448386326</v>
      </c>
      <c r="CE22" s="20">
        <f t="shared" si="9"/>
        <v>1.3204416916002424</v>
      </c>
      <c r="CF22" s="21">
        <f>COUNT(D22:BZ22)</f>
        <v>66</v>
      </c>
      <c r="CG22" s="1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x14ac:dyDescent="0.2">
      <c r="A23" s="2"/>
      <c r="B23" s="35" t="s">
        <v>16</v>
      </c>
      <c r="C23" s="36" t="s">
        <v>56</v>
      </c>
      <c r="D23" s="37"/>
      <c r="E23" s="36">
        <v>172</v>
      </c>
      <c r="F23" s="36">
        <v>194</v>
      </c>
      <c r="G23" s="36" t="s">
        <v>68</v>
      </c>
      <c r="H23" s="36">
        <v>30</v>
      </c>
      <c r="I23" s="36">
        <v>195</v>
      </c>
      <c r="J23" s="36">
        <v>174</v>
      </c>
      <c r="K23" s="36">
        <v>156</v>
      </c>
      <c r="L23" s="36">
        <v>171</v>
      </c>
      <c r="M23" s="36" t="s">
        <v>68</v>
      </c>
      <c r="N23" s="36">
        <v>181</v>
      </c>
      <c r="O23" s="36" t="s">
        <v>68</v>
      </c>
      <c r="P23" s="36">
        <v>182</v>
      </c>
      <c r="Q23" s="36">
        <v>162</v>
      </c>
      <c r="R23" s="36">
        <v>163</v>
      </c>
      <c r="S23" s="36">
        <v>168</v>
      </c>
      <c r="T23" s="36">
        <v>187</v>
      </c>
      <c r="U23" s="36">
        <v>194</v>
      </c>
      <c r="V23" s="36">
        <v>179</v>
      </c>
      <c r="W23" s="36" t="s">
        <v>68</v>
      </c>
      <c r="X23" s="36">
        <v>167</v>
      </c>
      <c r="Y23" s="36" t="s">
        <v>68</v>
      </c>
      <c r="Z23" s="36" t="s">
        <v>68</v>
      </c>
      <c r="AA23" s="36">
        <v>165</v>
      </c>
      <c r="AB23" s="36" t="s">
        <v>68</v>
      </c>
      <c r="AC23" s="36">
        <f>((AC20-(2*AC19))*2*0.61)</f>
        <v>184.22</v>
      </c>
      <c r="AD23" s="36">
        <v>198</v>
      </c>
      <c r="AE23" s="36">
        <v>191</v>
      </c>
      <c r="AF23" s="36">
        <v>195</v>
      </c>
      <c r="AG23" s="36">
        <v>193</v>
      </c>
      <c r="AH23" s="36">
        <v>181</v>
      </c>
      <c r="AI23" s="25">
        <v>190</v>
      </c>
      <c r="AJ23" s="36">
        <v>176</v>
      </c>
      <c r="AK23" s="36">
        <v>177</v>
      </c>
      <c r="AL23" s="36">
        <v>162</v>
      </c>
      <c r="AM23" s="36">
        <v>166</v>
      </c>
      <c r="AN23" s="36">
        <v>188</v>
      </c>
      <c r="AO23" s="36">
        <v>182</v>
      </c>
      <c r="AP23" s="36">
        <v>158</v>
      </c>
      <c r="AQ23" s="36">
        <v>165</v>
      </c>
      <c r="AR23" s="36">
        <v>180</v>
      </c>
      <c r="AS23" s="36">
        <v>192</v>
      </c>
      <c r="AT23" s="36">
        <v>191</v>
      </c>
      <c r="AU23" s="36">
        <v>183</v>
      </c>
      <c r="AV23" s="36">
        <v>190</v>
      </c>
      <c r="AW23" s="36">
        <v>188</v>
      </c>
      <c r="AX23" s="36">
        <v>199</v>
      </c>
      <c r="AY23" s="36">
        <v>193</v>
      </c>
      <c r="AZ23" s="36">
        <v>180.4</v>
      </c>
      <c r="BA23" s="36">
        <v>180</v>
      </c>
      <c r="BB23" s="36">
        <v>169</v>
      </c>
      <c r="BC23" s="36">
        <v>164</v>
      </c>
      <c r="BD23" s="36">
        <v>174</v>
      </c>
      <c r="BE23" s="36">
        <v>178</v>
      </c>
      <c r="BF23" s="36">
        <v>177</v>
      </c>
      <c r="BG23" s="36">
        <v>172</v>
      </c>
      <c r="BH23" s="36">
        <v>180</v>
      </c>
      <c r="BI23" s="36">
        <v>183</v>
      </c>
      <c r="BJ23" s="36">
        <v>178</v>
      </c>
      <c r="BK23" s="36">
        <v>179</v>
      </c>
      <c r="BL23" s="36">
        <v>194</v>
      </c>
      <c r="BM23" s="36">
        <v>179.8</v>
      </c>
      <c r="BN23" s="36">
        <v>177.8</v>
      </c>
      <c r="BO23" s="36">
        <v>198.3</v>
      </c>
      <c r="BP23" s="36">
        <v>183.3</v>
      </c>
      <c r="BQ23" s="36">
        <v>203</v>
      </c>
      <c r="BR23" s="36">
        <v>191.1</v>
      </c>
      <c r="BS23" s="36">
        <v>178.5</v>
      </c>
      <c r="BT23" s="36">
        <v>190.2</v>
      </c>
      <c r="BU23" s="36">
        <v>176.8</v>
      </c>
      <c r="BV23" s="36">
        <v>178.6</v>
      </c>
      <c r="BW23" s="36">
        <v>168</v>
      </c>
      <c r="BX23" s="36">
        <v>173</v>
      </c>
      <c r="BY23" s="36">
        <v>164</v>
      </c>
      <c r="BZ23" s="37"/>
      <c r="CA23" s="39">
        <f>AVERAGE(D23:BZ23)</f>
        <v>177.77303030303025</v>
      </c>
      <c r="CB23" s="21">
        <f>MIN(D23:BZ23)</f>
        <v>30</v>
      </c>
      <c r="CC23" s="21">
        <f>MAX(D23:BZ23)</f>
        <v>203</v>
      </c>
      <c r="CD23" s="21">
        <f>STDEV(D23:BZ23)</f>
        <v>21.580264628712175</v>
      </c>
      <c r="CE23" s="20">
        <f t="shared" si="9"/>
        <v>0.12139223026083686</v>
      </c>
      <c r="CF23" s="21">
        <f>COUNT(D23:BZ23)</f>
        <v>66</v>
      </c>
      <c r="CG23" s="1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x14ac:dyDescent="0.2">
      <c r="A24" s="2"/>
      <c r="B24" s="35" t="s">
        <v>17</v>
      </c>
      <c r="C24" s="36" t="s">
        <v>56</v>
      </c>
      <c r="D24" s="4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25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50">
        <v>0</v>
      </c>
      <c r="BS24" s="50">
        <v>0</v>
      </c>
      <c r="BT24" s="50">
        <v>0</v>
      </c>
      <c r="BU24" s="50">
        <v>0</v>
      </c>
      <c r="BV24" s="50">
        <v>2.1000000000000001E-2</v>
      </c>
      <c r="BW24" s="50">
        <v>0</v>
      </c>
      <c r="BX24" s="50">
        <v>0</v>
      </c>
      <c r="BY24" s="50">
        <v>0.39</v>
      </c>
      <c r="BZ24" s="43"/>
      <c r="CA24" s="44">
        <f>AVERAGE(C24:BZ24)</f>
        <v>5.1375000000000004E-2</v>
      </c>
      <c r="CB24" s="45">
        <f>MIN(C24:BZ24)</f>
        <v>0</v>
      </c>
      <c r="CC24" s="45">
        <f>MAX(C24:BZ24)</f>
        <v>0.39</v>
      </c>
      <c r="CD24" s="45">
        <f>STDEV(C24:BZ24)</f>
        <v>0.13702235219116624</v>
      </c>
      <c r="CE24" s="51">
        <f t="shared" si="9"/>
        <v>2.6671017458134547</v>
      </c>
      <c r="CF24" s="21">
        <f>COUNT(C24:BZ24)</f>
        <v>8</v>
      </c>
      <c r="CG24" s="1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2">
      <c r="A25" s="2"/>
      <c r="B25" s="40" t="s">
        <v>18</v>
      </c>
      <c r="C25" s="14" t="s">
        <v>56</v>
      </c>
      <c r="D25" s="17"/>
      <c r="E25" s="36">
        <v>3.7</v>
      </c>
      <c r="F25" s="36">
        <v>5</v>
      </c>
      <c r="G25" s="14">
        <v>5.5</v>
      </c>
      <c r="H25" s="36" t="s">
        <v>68</v>
      </c>
      <c r="I25" s="36">
        <v>5</v>
      </c>
      <c r="J25" s="14" t="s">
        <v>68</v>
      </c>
      <c r="K25" s="14" t="s">
        <v>68</v>
      </c>
      <c r="L25" s="14" t="s">
        <v>68</v>
      </c>
      <c r="M25" s="36" t="s">
        <v>68</v>
      </c>
      <c r="N25" s="14">
        <v>6.5</v>
      </c>
      <c r="O25" s="14" t="s">
        <v>68</v>
      </c>
      <c r="P25" s="14">
        <v>6.5</v>
      </c>
      <c r="Q25" s="14" t="s">
        <v>68</v>
      </c>
      <c r="R25" s="14" t="s">
        <v>68</v>
      </c>
      <c r="S25" s="14" t="s">
        <v>68</v>
      </c>
      <c r="T25" s="14" t="s">
        <v>68</v>
      </c>
      <c r="U25" s="14">
        <v>4</v>
      </c>
      <c r="V25" s="14" t="s">
        <v>68</v>
      </c>
      <c r="W25" s="25" t="s">
        <v>68</v>
      </c>
      <c r="X25" s="25" t="s">
        <v>68</v>
      </c>
      <c r="Y25" s="25" t="s">
        <v>68</v>
      </c>
      <c r="Z25" s="25" t="s">
        <v>68</v>
      </c>
      <c r="AA25" s="25">
        <v>6.5</v>
      </c>
      <c r="AB25" s="25" t="s">
        <v>68</v>
      </c>
      <c r="AC25" s="25">
        <v>5.6</v>
      </c>
      <c r="AD25" s="25">
        <v>5.9</v>
      </c>
      <c r="AE25" s="25">
        <v>7.4</v>
      </c>
      <c r="AF25" s="25">
        <v>6.4</v>
      </c>
      <c r="AG25" s="25">
        <v>6.6</v>
      </c>
      <c r="AH25" s="25">
        <v>6.8</v>
      </c>
      <c r="AI25" s="25">
        <v>4.2</v>
      </c>
      <c r="AJ25" s="25">
        <v>5.3</v>
      </c>
      <c r="AK25" s="25">
        <v>7.3</v>
      </c>
      <c r="AL25" s="25">
        <v>4.0999999999999996</v>
      </c>
      <c r="AM25" s="25">
        <v>3.9</v>
      </c>
      <c r="AN25" s="25">
        <v>3.9</v>
      </c>
      <c r="AO25" s="25">
        <v>4.3</v>
      </c>
      <c r="AP25" s="25">
        <v>2.8</v>
      </c>
      <c r="AQ25" s="25">
        <v>3.4</v>
      </c>
      <c r="AR25" s="14">
        <v>3.8</v>
      </c>
      <c r="AS25" s="25">
        <v>5.4</v>
      </c>
      <c r="AT25" s="25">
        <v>4.7</v>
      </c>
      <c r="AU25" s="14">
        <v>4.2</v>
      </c>
      <c r="AV25" s="25">
        <v>4.4000000000000004</v>
      </c>
      <c r="AW25" s="14">
        <v>3.7</v>
      </c>
      <c r="AX25" s="14">
        <v>4.8</v>
      </c>
      <c r="AY25" s="14">
        <v>3.1</v>
      </c>
      <c r="AZ25" s="14">
        <v>5.7</v>
      </c>
      <c r="BA25" s="14">
        <v>4.4000000000000004</v>
      </c>
      <c r="BB25" s="14">
        <v>6.4</v>
      </c>
      <c r="BC25" s="14">
        <v>5.6</v>
      </c>
      <c r="BD25" s="14">
        <v>5.4</v>
      </c>
      <c r="BE25" s="14">
        <v>6.36</v>
      </c>
      <c r="BF25" s="14">
        <v>5.5</v>
      </c>
      <c r="BG25" s="14">
        <v>7.7</v>
      </c>
      <c r="BH25" s="14">
        <v>6.6</v>
      </c>
      <c r="BI25" s="14">
        <v>7.4</v>
      </c>
      <c r="BJ25" s="14">
        <v>8.1</v>
      </c>
      <c r="BK25" s="14">
        <v>7.8</v>
      </c>
      <c r="BL25" s="14">
        <v>8.1999999999999993</v>
      </c>
      <c r="BM25" s="14">
        <v>9</v>
      </c>
      <c r="BN25" s="14">
        <v>7.6</v>
      </c>
      <c r="BO25" s="14">
        <v>9.43</v>
      </c>
      <c r="BP25" s="14">
        <v>11.2</v>
      </c>
      <c r="BQ25" s="14">
        <v>7.8</v>
      </c>
      <c r="BR25" s="14">
        <v>8.2100000000000009</v>
      </c>
      <c r="BS25" s="14">
        <v>8.94</v>
      </c>
      <c r="BT25" s="14">
        <v>9.01</v>
      </c>
      <c r="BU25" s="14">
        <v>6.53</v>
      </c>
      <c r="BV25" s="14">
        <v>10</v>
      </c>
      <c r="BW25" s="14">
        <v>4.8499999999999996</v>
      </c>
      <c r="BX25" s="14">
        <v>6.06</v>
      </c>
      <c r="BY25" s="14">
        <v>5.34</v>
      </c>
      <c r="BZ25" s="17"/>
      <c r="CA25" s="18">
        <f t="shared" ref="CA25:CA30" si="10">AVERAGE(D25:BZ25)</f>
        <v>6.0321052631578933</v>
      </c>
      <c r="CB25" s="19">
        <f t="shared" ref="CB25:CB30" si="11">MIN(D25:BZ25)</f>
        <v>2.8</v>
      </c>
      <c r="CC25" s="19">
        <f t="shared" ref="CC25:CC30" si="12">MAX(D25:BZ25)</f>
        <v>11.2</v>
      </c>
      <c r="CD25" s="19">
        <f t="shared" ref="CD25:CD30" si="13">STDEV(D25:BZ25)</f>
        <v>1.8743386803675099</v>
      </c>
      <c r="CE25" s="20">
        <f t="shared" si="9"/>
        <v>0.3107271174154323</v>
      </c>
      <c r="CF25" s="21">
        <f t="shared" ref="CF25:CF30" si="14">COUNT(D25:BZ25)</f>
        <v>57</v>
      </c>
      <c r="CG25" s="1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2">
      <c r="A26" s="2"/>
      <c r="B26" s="35" t="s">
        <v>19</v>
      </c>
      <c r="C26" s="36" t="s">
        <v>56</v>
      </c>
      <c r="D26" s="37"/>
      <c r="E26" s="36">
        <v>51.6</v>
      </c>
      <c r="F26" s="36">
        <v>45.2</v>
      </c>
      <c r="G26" s="36" t="s">
        <v>68</v>
      </c>
      <c r="H26" s="36">
        <v>10.4</v>
      </c>
      <c r="I26" s="36">
        <v>41.2</v>
      </c>
      <c r="J26" s="36" t="s">
        <v>68</v>
      </c>
      <c r="K26" s="36" t="s">
        <v>68</v>
      </c>
      <c r="L26" s="36">
        <v>46.4</v>
      </c>
      <c r="M26" s="36">
        <v>43</v>
      </c>
      <c r="N26" s="36">
        <v>46</v>
      </c>
      <c r="O26" s="36" t="s">
        <v>68</v>
      </c>
      <c r="P26" s="36">
        <v>44.4</v>
      </c>
      <c r="Q26" s="36">
        <v>42.8</v>
      </c>
      <c r="R26" s="36">
        <v>44</v>
      </c>
      <c r="S26" s="36">
        <v>46.4</v>
      </c>
      <c r="T26" s="36">
        <v>46</v>
      </c>
      <c r="U26" s="36">
        <v>48</v>
      </c>
      <c r="V26" s="36">
        <v>44.4</v>
      </c>
      <c r="W26" s="25" t="s">
        <v>68</v>
      </c>
      <c r="X26" s="25">
        <v>41.6</v>
      </c>
      <c r="Y26" s="25" t="s">
        <v>68</v>
      </c>
      <c r="Z26" s="25" t="s">
        <v>68</v>
      </c>
      <c r="AA26" s="25">
        <v>41.6</v>
      </c>
      <c r="AB26" s="25" t="s">
        <v>68</v>
      </c>
      <c r="AC26" s="25">
        <v>45</v>
      </c>
      <c r="AD26" s="25">
        <v>45</v>
      </c>
      <c r="AE26" s="25">
        <v>44</v>
      </c>
      <c r="AF26" s="25">
        <v>43</v>
      </c>
      <c r="AG26" s="25">
        <v>42</v>
      </c>
      <c r="AH26" s="25">
        <v>44</v>
      </c>
      <c r="AI26" s="25">
        <v>44</v>
      </c>
      <c r="AJ26" s="25">
        <v>44</v>
      </c>
      <c r="AK26" s="25">
        <v>45</v>
      </c>
      <c r="AL26" s="25">
        <v>42</v>
      </c>
      <c r="AM26" s="25">
        <v>44</v>
      </c>
      <c r="AN26" s="25">
        <v>50</v>
      </c>
      <c r="AO26" s="25">
        <v>39</v>
      </c>
      <c r="AP26" s="25">
        <v>38</v>
      </c>
      <c r="AQ26" s="25">
        <v>44.8</v>
      </c>
      <c r="AR26" s="25">
        <v>45</v>
      </c>
      <c r="AS26" s="25">
        <v>49</v>
      </c>
      <c r="AT26" s="25">
        <v>52</v>
      </c>
      <c r="AU26" s="25">
        <v>43</v>
      </c>
      <c r="AV26" s="25">
        <v>48</v>
      </c>
      <c r="AW26" s="36">
        <v>42</v>
      </c>
      <c r="AX26" s="36">
        <v>46</v>
      </c>
      <c r="AY26" s="36">
        <v>40</v>
      </c>
      <c r="AZ26" s="36">
        <v>41.8</v>
      </c>
      <c r="BA26" s="36">
        <v>44</v>
      </c>
      <c r="BB26" s="36">
        <v>43</v>
      </c>
      <c r="BC26" s="36">
        <v>41</v>
      </c>
      <c r="BD26" s="36">
        <v>45</v>
      </c>
      <c r="BE26" s="36">
        <v>45</v>
      </c>
      <c r="BF26" s="36">
        <v>45</v>
      </c>
      <c r="BG26" s="36">
        <v>46</v>
      </c>
      <c r="BH26" s="36">
        <v>46</v>
      </c>
      <c r="BI26" s="36">
        <v>50</v>
      </c>
      <c r="BJ26" s="36">
        <v>47</v>
      </c>
      <c r="BK26" s="36">
        <v>48</v>
      </c>
      <c r="BL26" s="36">
        <v>49.6</v>
      </c>
      <c r="BM26" s="36">
        <v>44.28</v>
      </c>
      <c r="BN26" s="36">
        <v>45.36</v>
      </c>
      <c r="BO26" s="36">
        <v>50.3</v>
      </c>
      <c r="BP26" s="36">
        <v>46.68</v>
      </c>
      <c r="BQ26" s="36">
        <v>48.5</v>
      </c>
      <c r="BR26" s="36">
        <v>48.8</v>
      </c>
      <c r="BS26" s="36">
        <v>47.78</v>
      </c>
      <c r="BT26" s="36">
        <v>48.1</v>
      </c>
      <c r="BU26" s="36">
        <v>44.6</v>
      </c>
      <c r="BV26" s="36">
        <v>48.4</v>
      </c>
      <c r="BW26" s="36">
        <v>43.6</v>
      </c>
      <c r="BX26" s="36">
        <v>44.8</v>
      </c>
      <c r="BY26" s="36">
        <v>42</v>
      </c>
      <c r="BZ26" s="37"/>
      <c r="CA26" s="39">
        <f t="shared" si="10"/>
        <v>44.560000000000009</v>
      </c>
      <c r="CB26" s="21">
        <f t="shared" si="11"/>
        <v>10.4</v>
      </c>
      <c r="CC26" s="21">
        <f t="shared" si="12"/>
        <v>52</v>
      </c>
      <c r="CD26" s="21">
        <f t="shared" si="13"/>
        <v>5.2021101487761046</v>
      </c>
      <c r="CE26" s="20">
        <f t="shared" si="9"/>
        <v>0.11674394409282099</v>
      </c>
      <c r="CF26" s="21">
        <f t="shared" si="14"/>
        <v>65</v>
      </c>
      <c r="CG26" s="1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x14ac:dyDescent="0.2">
      <c r="A27" s="2"/>
      <c r="B27" s="40" t="s">
        <v>20</v>
      </c>
      <c r="C27" s="14" t="s">
        <v>56</v>
      </c>
      <c r="D27" s="17"/>
      <c r="E27" s="36" t="s">
        <v>68</v>
      </c>
      <c r="F27" s="36" t="s">
        <v>68</v>
      </c>
      <c r="G27" s="14" t="s">
        <v>68</v>
      </c>
      <c r="H27" s="36" t="s">
        <v>68</v>
      </c>
      <c r="I27" s="36" t="s">
        <v>68</v>
      </c>
      <c r="J27" s="14" t="s">
        <v>68</v>
      </c>
      <c r="K27" s="14" t="s">
        <v>68</v>
      </c>
      <c r="L27" s="14" t="s">
        <v>68</v>
      </c>
      <c r="M27" s="14" t="s">
        <v>68</v>
      </c>
      <c r="N27" s="14" t="s">
        <v>68</v>
      </c>
      <c r="O27" s="14" t="s">
        <v>68</v>
      </c>
      <c r="P27" s="14" t="s">
        <v>68</v>
      </c>
      <c r="Q27" s="14" t="s">
        <v>68</v>
      </c>
      <c r="R27" s="14" t="s">
        <v>68</v>
      </c>
      <c r="S27" s="14" t="s">
        <v>68</v>
      </c>
      <c r="T27" s="14" t="s">
        <v>68</v>
      </c>
      <c r="U27" s="14" t="s">
        <v>68</v>
      </c>
      <c r="V27" s="14" t="s">
        <v>68</v>
      </c>
      <c r="W27" s="14" t="s">
        <v>68</v>
      </c>
      <c r="X27" s="14" t="s">
        <v>68</v>
      </c>
      <c r="Y27" s="14" t="s">
        <v>68</v>
      </c>
      <c r="Z27" s="14" t="s">
        <v>68</v>
      </c>
      <c r="AA27" s="14" t="s">
        <v>68</v>
      </c>
      <c r="AB27" s="14" t="s">
        <v>68</v>
      </c>
      <c r="AC27" s="14">
        <v>2.1</v>
      </c>
      <c r="AD27" s="14">
        <v>2.2000000000000002</v>
      </c>
      <c r="AE27" s="14">
        <v>2.1</v>
      </c>
      <c r="AF27" s="14">
        <v>2.5</v>
      </c>
      <c r="AG27" s="14">
        <v>2.2999999999999998</v>
      </c>
      <c r="AH27" s="14">
        <v>2.6</v>
      </c>
      <c r="AI27" s="25">
        <v>2.4</v>
      </c>
      <c r="AJ27" s="14">
        <v>2</v>
      </c>
      <c r="AK27" s="14">
        <v>2.4</v>
      </c>
      <c r="AL27" s="14">
        <v>2.4</v>
      </c>
      <c r="AM27" s="14">
        <v>2.2000000000000002</v>
      </c>
      <c r="AN27" s="14">
        <v>2.2999999999999998</v>
      </c>
      <c r="AO27" s="14">
        <v>2.1</v>
      </c>
      <c r="AP27" s="14">
        <v>1.9</v>
      </c>
      <c r="AQ27" s="14">
        <v>2</v>
      </c>
      <c r="AR27" s="25">
        <v>2</v>
      </c>
      <c r="AS27" s="14">
        <v>2.9</v>
      </c>
      <c r="AT27" s="14">
        <v>2</v>
      </c>
      <c r="AU27" s="34">
        <v>2.2999999999999998</v>
      </c>
      <c r="AV27" s="14">
        <v>2.2999999999999998</v>
      </c>
      <c r="AW27" s="14">
        <v>2.2999999999999998</v>
      </c>
      <c r="AX27" s="14">
        <v>2.9</v>
      </c>
      <c r="AY27" s="14">
        <v>2.6</v>
      </c>
      <c r="AZ27" s="14">
        <v>3.6</v>
      </c>
      <c r="BA27" s="14">
        <v>2.9</v>
      </c>
      <c r="BB27" s="14">
        <v>3.1</v>
      </c>
      <c r="BC27" s="14">
        <v>3.3</v>
      </c>
      <c r="BD27" s="14">
        <v>2.9</v>
      </c>
      <c r="BE27" s="14">
        <v>2.9</v>
      </c>
      <c r="BF27" s="14">
        <v>2.4</v>
      </c>
      <c r="BG27" s="14">
        <v>2.6</v>
      </c>
      <c r="BH27" s="14">
        <v>3.1</v>
      </c>
      <c r="BI27" s="14">
        <v>2.8</v>
      </c>
      <c r="BJ27" s="14">
        <v>2.9</v>
      </c>
      <c r="BK27" s="14">
        <v>2.9</v>
      </c>
      <c r="BL27" s="14">
        <v>2.7</v>
      </c>
      <c r="BM27" s="14">
        <v>2.65</v>
      </c>
      <c r="BN27" s="14">
        <v>2.2999999999999998</v>
      </c>
      <c r="BO27" s="14">
        <v>3.4</v>
      </c>
      <c r="BP27" s="14">
        <v>4.1100000000000003</v>
      </c>
      <c r="BQ27" s="14">
        <v>3.13</v>
      </c>
      <c r="BR27" s="14">
        <v>2.33</v>
      </c>
      <c r="BS27" s="14">
        <v>2.7349999999999999</v>
      </c>
      <c r="BT27" s="14">
        <v>2.6</v>
      </c>
      <c r="BU27" s="14">
        <v>3.92</v>
      </c>
      <c r="BV27" s="14">
        <v>3.036</v>
      </c>
      <c r="BW27" s="14">
        <v>2.99</v>
      </c>
      <c r="BX27" s="14">
        <v>2.76</v>
      </c>
      <c r="BY27" s="14">
        <v>3.14</v>
      </c>
      <c r="BZ27" s="17"/>
      <c r="CA27" s="18">
        <f t="shared" si="10"/>
        <v>2.6530816326530613</v>
      </c>
      <c r="CB27" s="19">
        <f t="shared" si="11"/>
        <v>1.9</v>
      </c>
      <c r="CC27" s="19">
        <f t="shared" si="12"/>
        <v>4.1100000000000003</v>
      </c>
      <c r="CD27" s="19">
        <f t="shared" si="13"/>
        <v>0.4987140896318018</v>
      </c>
      <c r="CE27" s="20">
        <f t="shared" si="9"/>
        <v>0.18797540320426986</v>
      </c>
      <c r="CF27" s="21">
        <f t="shared" si="14"/>
        <v>49</v>
      </c>
      <c r="CG27" s="1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2"/>
      <c r="B28" s="35" t="s">
        <v>21</v>
      </c>
      <c r="C28" s="36" t="s">
        <v>56</v>
      </c>
      <c r="D28" s="37"/>
      <c r="E28" s="36">
        <v>8.3000000000000007</v>
      </c>
      <c r="F28" s="36">
        <v>16.8</v>
      </c>
      <c r="G28" s="36" t="s">
        <v>68</v>
      </c>
      <c r="H28" s="36">
        <v>0</v>
      </c>
      <c r="I28" s="36">
        <v>17.2</v>
      </c>
      <c r="J28" s="36" t="s">
        <v>68</v>
      </c>
      <c r="K28" s="36" t="s">
        <v>68</v>
      </c>
      <c r="L28" s="36">
        <v>9.1999999999999993</v>
      </c>
      <c r="M28" s="36">
        <v>14</v>
      </c>
      <c r="N28" s="36">
        <v>11</v>
      </c>
      <c r="O28" s="36" t="s">
        <v>68</v>
      </c>
      <c r="P28" s="36">
        <v>10</v>
      </c>
      <c r="Q28" s="36">
        <v>10.199999999999999</v>
      </c>
      <c r="R28" s="36">
        <v>11</v>
      </c>
      <c r="S28" s="36">
        <v>11.2</v>
      </c>
      <c r="T28" s="36">
        <v>15.1</v>
      </c>
      <c r="U28" s="36">
        <v>15</v>
      </c>
      <c r="V28" s="36">
        <v>15</v>
      </c>
      <c r="W28" s="25" t="s">
        <v>68</v>
      </c>
      <c r="X28" s="25">
        <v>13.6</v>
      </c>
      <c r="Y28" s="25" t="s">
        <v>68</v>
      </c>
      <c r="Z28" s="25" t="s">
        <v>68</v>
      </c>
      <c r="AA28" s="25">
        <v>14</v>
      </c>
      <c r="AB28" s="25" t="s">
        <v>68</v>
      </c>
      <c r="AC28" s="25">
        <v>16</v>
      </c>
      <c r="AD28" s="25">
        <v>17</v>
      </c>
      <c r="AE28" s="25">
        <v>16</v>
      </c>
      <c r="AF28" s="25">
        <v>15</v>
      </c>
      <c r="AG28" s="25">
        <v>16</v>
      </c>
      <c r="AH28" s="25">
        <v>16</v>
      </c>
      <c r="AI28" s="25">
        <v>15</v>
      </c>
      <c r="AJ28" s="25">
        <v>16</v>
      </c>
      <c r="AK28" s="25">
        <v>15</v>
      </c>
      <c r="AL28" s="25">
        <v>13</v>
      </c>
      <c r="AM28" s="25">
        <v>12</v>
      </c>
      <c r="AN28" s="25">
        <v>13</v>
      </c>
      <c r="AO28" s="25">
        <v>17</v>
      </c>
      <c r="AP28" s="25">
        <v>14</v>
      </c>
      <c r="AQ28" s="25">
        <v>11.2</v>
      </c>
      <c r="AR28" s="14">
        <v>14</v>
      </c>
      <c r="AS28" s="25">
        <v>14</v>
      </c>
      <c r="AT28" s="25">
        <v>13</v>
      </c>
      <c r="AU28" s="25">
        <v>15</v>
      </c>
      <c r="AV28" s="25">
        <v>15</v>
      </c>
      <c r="AW28" s="36">
        <v>15</v>
      </c>
      <c r="AX28" s="36">
        <v>16</v>
      </c>
      <c r="AY28" s="36">
        <v>14</v>
      </c>
      <c r="AZ28" s="36">
        <v>14.5</v>
      </c>
      <c r="BA28" s="36">
        <v>13</v>
      </c>
      <c r="BB28" s="36">
        <v>14</v>
      </c>
      <c r="BC28" s="36">
        <v>13</v>
      </c>
      <c r="BD28" s="36">
        <v>14</v>
      </c>
      <c r="BE28" s="36">
        <v>15</v>
      </c>
      <c r="BF28" s="36">
        <v>16</v>
      </c>
      <c r="BG28" s="36">
        <v>16</v>
      </c>
      <c r="BH28" s="36">
        <v>15</v>
      </c>
      <c r="BI28" s="36">
        <v>15</v>
      </c>
      <c r="BJ28" s="36">
        <v>16</v>
      </c>
      <c r="BK28" s="36">
        <v>16</v>
      </c>
      <c r="BL28" s="36">
        <v>17</v>
      </c>
      <c r="BM28" s="36">
        <v>17.440000000000001</v>
      </c>
      <c r="BN28" s="36">
        <v>16.5</v>
      </c>
      <c r="BO28" s="36">
        <v>19.399999999999999</v>
      </c>
      <c r="BP28" s="36">
        <v>16.05</v>
      </c>
      <c r="BQ28" s="36">
        <v>17.350000000000001</v>
      </c>
      <c r="BR28" s="36">
        <v>16.7</v>
      </c>
      <c r="BS28" s="36">
        <v>16.7</v>
      </c>
      <c r="BT28" s="36">
        <v>17.8</v>
      </c>
      <c r="BU28" s="36">
        <v>15.71</v>
      </c>
      <c r="BV28" s="36">
        <v>18.16</v>
      </c>
      <c r="BW28" s="36">
        <v>12.8</v>
      </c>
      <c r="BX28" s="36">
        <v>14.8</v>
      </c>
      <c r="BY28" s="36">
        <v>13.8</v>
      </c>
      <c r="BZ28" s="37"/>
      <c r="CA28" s="39">
        <f t="shared" si="10"/>
        <v>14.423230769230768</v>
      </c>
      <c r="CB28" s="21">
        <f t="shared" si="11"/>
        <v>0</v>
      </c>
      <c r="CC28" s="21">
        <f t="shared" si="12"/>
        <v>19.399999999999999</v>
      </c>
      <c r="CD28" s="21">
        <f t="shared" si="13"/>
        <v>2.8634147597821999</v>
      </c>
      <c r="CE28" s="20">
        <f t="shared" si="9"/>
        <v>0.1985279723798605</v>
      </c>
      <c r="CF28" s="21">
        <f t="shared" si="14"/>
        <v>65</v>
      </c>
      <c r="CG28" s="1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2"/>
      <c r="B29" s="35" t="s">
        <v>22</v>
      </c>
      <c r="C29" s="36" t="s">
        <v>56</v>
      </c>
      <c r="D29" s="37"/>
      <c r="E29" s="36">
        <v>22</v>
      </c>
      <c r="F29" s="36">
        <v>18</v>
      </c>
      <c r="G29" s="36" t="s">
        <v>68</v>
      </c>
      <c r="H29" s="36" t="s">
        <v>68</v>
      </c>
      <c r="I29" s="36" t="s">
        <v>68</v>
      </c>
      <c r="J29" s="36">
        <v>22</v>
      </c>
      <c r="K29" s="36" t="s">
        <v>68</v>
      </c>
      <c r="L29" s="36" t="s">
        <v>68</v>
      </c>
      <c r="M29" s="36" t="s">
        <v>68</v>
      </c>
      <c r="N29" s="36">
        <v>16</v>
      </c>
      <c r="O29" s="36" t="s">
        <v>68</v>
      </c>
      <c r="P29" s="36">
        <v>21</v>
      </c>
      <c r="Q29" s="36">
        <v>18</v>
      </c>
      <c r="R29" s="36">
        <v>14</v>
      </c>
      <c r="S29" s="36" t="s">
        <v>68</v>
      </c>
      <c r="T29" s="36" t="s">
        <v>68</v>
      </c>
      <c r="U29" s="36">
        <v>17</v>
      </c>
      <c r="V29" s="36">
        <v>16</v>
      </c>
      <c r="W29" s="25" t="s">
        <v>68</v>
      </c>
      <c r="X29" s="25" t="s">
        <v>68</v>
      </c>
      <c r="Y29" s="25" t="s">
        <v>68</v>
      </c>
      <c r="Z29" s="25" t="s">
        <v>68</v>
      </c>
      <c r="AA29" s="25" t="s">
        <v>68</v>
      </c>
      <c r="AB29" s="25" t="s">
        <v>68</v>
      </c>
      <c r="AC29" s="25">
        <v>20</v>
      </c>
      <c r="AD29" s="25">
        <v>22</v>
      </c>
      <c r="AE29" s="25">
        <v>22</v>
      </c>
      <c r="AF29" s="25">
        <v>22</v>
      </c>
      <c r="AG29" s="25">
        <v>22</v>
      </c>
      <c r="AH29" s="25">
        <v>23</v>
      </c>
      <c r="AI29" s="25">
        <v>21</v>
      </c>
      <c r="AJ29" s="25">
        <v>20</v>
      </c>
      <c r="AK29" s="25">
        <v>19</v>
      </c>
      <c r="AL29" s="25">
        <v>16</v>
      </c>
      <c r="AM29" s="25">
        <v>17</v>
      </c>
      <c r="AN29" s="25">
        <v>17</v>
      </c>
      <c r="AO29" s="25">
        <v>17</v>
      </c>
      <c r="AP29" s="25">
        <v>14</v>
      </c>
      <c r="AQ29" s="25">
        <v>15</v>
      </c>
      <c r="AR29" s="25">
        <v>16</v>
      </c>
      <c r="AS29" s="25">
        <v>24</v>
      </c>
      <c r="AT29" s="25">
        <v>18</v>
      </c>
      <c r="AU29" s="25">
        <v>20</v>
      </c>
      <c r="AV29" s="25">
        <v>20</v>
      </c>
      <c r="AW29" s="36">
        <v>19</v>
      </c>
      <c r="AX29" s="36">
        <v>23</v>
      </c>
      <c r="AY29" s="36">
        <v>21</v>
      </c>
      <c r="AZ29" s="36">
        <v>22</v>
      </c>
      <c r="BA29" s="36">
        <v>22</v>
      </c>
      <c r="BB29" s="36">
        <v>24</v>
      </c>
      <c r="BC29" s="36">
        <v>22</v>
      </c>
      <c r="BD29" s="36">
        <v>23</v>
      </c>
      <c r="BE29" s="36">
        <v>24</v>
      </c>
      <c r="BF29" s="36">
        <v>22</v>
      </c>
      <c r="BG29" s="36">
        <v>24</v>
      </c>
      <c r="BH29" s="36">
        <v>24</v>
      </c>
      <c r="BI29" s="36">
        <v>24</v>
      </c>
      <c r="BJ29" s="36">
        <v>25</v>
      </c>
      <c r="BK29" s="36">
        <v>25</v>
      </c>
      <c r="BL29" s="36">
        <v>25</v>
      </c>
      <c r="BM29" s="36">
        <v>22</v>
      </c>
      <c r="BN29" s="36">
        <v>20</v>
      </c>
      <c r="BO29" s="36">
        <v>28.7</v>
      </c>
      <c r="BP29" s="36">
        <v>26.21</v>
      </c>
      <c r="BQ29" s="36">
        <v>24.6</v>
      </c>
      <c r="BR29" s="36">
        <v>21.45</v>
      </c>
      <c r="BS29" s="36">
        <v>24.6</v>
      </c>
      <c r="BT29" s="36">
        <v>23.4</v>
      </c>
      <c r="BU29" s="36">
        <v>23</v>
      </c>
      <c r="BV29" s="36">
        <v>27.52</v>
      </c>
      <c r="BW29" s="36">
        <v>17.399999999999999</v>
      </c>
      <c r="BX29" s="36">
        <v>19.2</v>
      </c>
      <c r="BY29" s="36">
        <v>18.5</v>
      </c>
      <c r="BZ29" s="37"/>
      <c r="CA29" s="39">
        <f t="shared" si="10"/>
        <v>20.941034482758624</v>
      </c>
      <c r="CB29" s="21">
        <f t="shared" si="11"/>
        <v>14</v>
      </c>
      <c r="CC29" s="21">
        <f t="shared" si="12"/>
        <v>28.7</v>
      </c>
      <c r="CD29" s="21">
        <f t="shared" si="13"/>
        <v>3.3771038613015745</v>
      </c>
      <c r="CE29" s="20">
        <f t="shared" si="9"/>
        <v>0.16126728906740709</v>
      </c>
      <c r="CF29" s="21">
        <f t="shared" si="14"/>
        <v>58</v>
      </c>
      <c r="CG29" s="1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2"/>
      <c r="B30" s="35" t="s">
        <v>23</v>
      </c>
      <c r="C30" s="36" t="s">
        <v>56</v>
      </c>
      <c r="D30" s="37"/>
      <c r="E30" s="36">
        <v>75</v>
      </c>
      <c r="F30" s="36">
        <v>90</v>
      </c>
      <c r="G30" s="36" t="s">
        <v>68</v>
      </c>
      <c r="H30" s="36">
        <v>22</v>
      </c>
      <c r="I30" s="36">
        <v>80</v>
      </c>
      <c r="J30" s="36" t="s">
        <v>68</v>
      </c>
      <c r="K30" s="36" t="s">
        <v>68</v>
      </c>
      <c r="L30" s="36" t="s">
        <v>68</v>
      </c>
      <c r="M30" s="36">
        <v>55</v>
      </c>
      <c r="N30" s="36">
        <v>60</v>
      </c>
      <c r="O30" s="36" t="s">
        <v>68</v>
      </c>
      <c r="P30" s="36">
        <v>62</v>
      </c>
      <c r="Q30" s="36">
        <v>50</v>
      </c>
      <c r="R30" s="36" t="s">
        <v>68</v>
      </c>
      <c r="S30" s="36" t="s">
        <v>68</v>
      </c>
      <c r="T30" s="36" t="s">
        <v>68</v>
      </c>
      <c r="U30" s="36">
        <v>63</v>
      </c>
      <c r="V30" s="36" t="s">
        <v>68</v>
      </c>
      <c r="W30" s="25">
        <v>60</v>
      </c>
      <c r="X30" s="25">
        <v>55</v>
      </c>
      <c r="Y30" s="25" t="s">
        <v>68</v>
      </c>
      <c r="Z30" s="25" t="s">
        <v>68</v>
      </c>
      <c r="AA30" s="25">
        <v>55</v>
      </c>
      <c r="AB30" s="25" t="s">
        <v>68</v>
      </c>
      <c r="AC30" s="25">
        <v>64</v>
      </c>
      <c r="AD30" s="25">
        <v>69</v>
      </c>
      <c r="AE30" s="25">
        <v>69</v>
      </c>
      <c r="AF30" s="25">
        <v>63</v>
      </c>
      <c r="AG30" s="25">
        <v>68</v>
      </c>
      <c r="AH30" s="25">
        <v>69</v>
      </c>
      <c r="AI30" s="25">
        <v>49</v>
      </c>
      <c r="AJ30" s="25">
        <v>54</v>
      </c>
      <c r="AK30" s="25">
        <v>55</v>
      </c>
      <c r="AL30" s="25">
        <v>40</v>
      </c>
      <c r="AM30" s="25">
        <v>43</v>
      </c>
      <c r="AN30" s="25">
        <v>42</v>
      </c>
      <c r="AO30" s="25">
        <v>46</v>
      </c>
      <c r="AP30" s="25">
        <v>34</v>
      </c>
      <c r="AQ30" s="25">
        <v>41</v>
      </c>
      <c r="AR30" s="25">
        <v>45</v>
      </c>
      <c r="AS30" s="25">
        <v>63</v>
      </c>
      <c r="AT30" s="25">
        <v>57</v>
      </c>
      <c r="AU30" s="25">
        <v>52</v>
      </c>
      <c r="AV30" s="25">
        <v>51</v>
      </c>
      <c r="AW30" s="36">
        <v>44</v>
      </c>
      <c r="AX30" s="36">
        <v>61</v>
      </c>
      <c r="AY30" s="36">
        <v>47</v>
      </c>
      <c r="AZ30" s="36">
        <v>50</v>
      </c>
      <c r="BA30" s="36">
        <v>48</v>
      </c>
      <c r="BB30" s="36">
        <v>58</v>
      </c>
      <c r="BC30" s="36">
        <v>48</v>
      </c>
      <c r="BD30" s="36">
        <v>59</v>
      </c>
      <c r="BE30" s="36">
        <v>64</v>
      </c>
      <c r="BF30" s="36">
        <v>56</v>
      </c>
      <c r="BG30" s="36">
        <v>63</v>
      </c>
      <c r="BH30" s="36">
        <v>62</v>
      </c>
      <c r="BI30" s="36">
        <v>67</v>
      </c>
      <c r="BJ30" s="36">
        <v>69</v>
      </c>
      <c r="BK30" s="36">
        <v>69</v>
      </c>
      <c r="BL30" s="36">
        <v>72</v>
      </c>
      <c r="BM30" s="36">
        <v>66.5</v>
      </c>
      <c r="BN30" s="36">
        <v>64.3</v>
      </c>
      <c r="BO30" s="36">
        <v>82.5</v>
      </c>
      <c r="BP30" s="36">
        <v>70.290000000000006</v>
      </c>
      <c r="BQ30" s="36">
        <v>65.8</v>
      </c>
      <c r="BR30" s="36">
        <v>66.3</v>
      </c>
      <c r="BS30" s="36">
        <v>70.81</v>
      </c>
      <c r="BT30" s="36">
        <v>72.47</v>
      </c>
      <c r="BU30" s="36">
        <v>70.989999999999995</v>
      </c>
      <c r="BV30" s="36">
        <v>88.6</v>
      </c>
      <c r="BW30" s="36">
        <v>52.1</v>
      </c>
      <c r="BX30" s="36">
        <v>60.5</v>
      </c>
      <c r="BY30" s="36">
        <v>57.3</v>
      </c>
      <c r="BZ30" s="37"/>
      <c r="CA30" s="39">
        <f t="shared" si="10"/>
        <v>59.450163934426229</v>
      </c>
      <c r="CB30" s="21">
        <f t="shared" si="11"/>
        <v>22</v>
      </c>
      <c r="CC30" s="21">
        <f t="shared" si="12"/>
        <v>90</v>
      </c>
      <c r="CD30" s="21">
        <f t="shared" si="13"/>
        <v>12.604767417106302</v>
      </c>
      <c r="CE30" s="20">
        <f t="shared" si="9"/>
        <v>0.21202241647322304</v>
      </c>
      <c r="CF30" s="21">
        <f t="shared" si="14"/>
        <v>61</v>
      </c>
      <c r="CG30" s="1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2"/>
      <c r="B31" s="2"/>
      <c r="C31" s="2"/>
      <c r="D31" s="7"/>
      <c r="E31" s="25"/>
      <c r="F31" s="25"/>
      <c r="G31" s="25"/>
      <c r="H31" s="36"/>
      <c r="I31" s="36"/>
      <c r="J31" s="25"/>
      <c r="K31" s="25"/>
      <c r="L31" s="25"/>
      <c r="M31" s="25"/>
      <c r="N31" s="2"/>
      <c r="O31" s="2"/>
      <c r="P31" s="2"/>
      <c r="Q31" s="2"/>
      <c r="R31" s="2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5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52"/>
      <c r="CA31" s="26"/>
      <c r="CB31" s="26"/>
      <c r="CC31" s="26"/>
      <c r="CD31" s="26"/>
      <c r="CE31" s="27"/>
      <c r="CF31" s="28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2"/>
      <c r="B32" s="29" t="s">
        <v>24</v>
      </c>
      <c r="C32" s="25"/>
      <c r="D32" s="7"/>
      <c r="E32" s="25"/>
      <c r="F32" s="25"/>
      <c r="G32" s="25"/>
      <c r="H32" s="36"/>
      <c r="I32" s="36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"/>
      <c r="AS32" s="25"/>
      <c r="AT32" s="25"/>
      <c r="AU32" s="2"/>
      <c r="AV32" s="25"/>
      <c r="AW32" s="23"/>
      <c r="AX32" s="2"/>
      <c r="AY32" s="23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7"/>
      <c r="CA32" s="31"/>
      <c r="CB32" s="31"/>
      <c r="CC32" s="31"/>
      <c r="CD32" s="31"/>
      <c r="CE32" s="32"/>
      <c r="CF32" s="33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2"/>
      <c r="B33" s="29"/>
      <c r="C33" s="25"/>
      <c r="D33" s="7"/>
      <c r="E33" s="25"/>
      <c r="F33" s="25"/>
      <c r="G33" s="25"/>
      <c r="H33" s="36"/>
      <c r="I33" s="36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"/>
      <c r="AV33" s="25"/>
      <c r="AW33" s="23"/>
      <c r="AX33" s="2"/>
      <c r="AY33" s="23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7"/>
      <c r="CA33" s="31"/>
      <c r="CB33" s="31"/>
      <c r="CC33" s="31"/>
      <c r="CD33" s="31"/>
      <c r="CE33" s="32"/>
      <c r="CF33" s="33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ht="15" customHeight="1" x14ac:dyDescent="0.2">
      <c r="A34" s="2"/>
      <c r="B34" s="42" t="s">
        <v>25</v>
      </c>
      <c r="C34" s="34" t="s">
        <v>56</v>
      </c>
      <c r="D34" s="43"/>
      <c r="E34" s="36">
        <v>7.0000000000000007E-2</v>
      </c>
      <c r="F34" s="36">
        <v>0.08</v>
      </c>
      <c r="G34" s="34" t="s">
        <v>68</v>
      </c>
      <c r="H34" s="36" t="s">
        <v>68</v>
      </c>
      <c r="I34" s="36" t="s">
        <v>68</v>
      </c>
      <c r="J34" s="34">
        <v>0</v>
      </c>
      <c r="K34" s="34">
        <v>0.06</v>
      </c>
      <c r="L34" s="34">
        <v>0.13</v>
      </c>
      <c r="M34" s="34" t="s">
        <v>68</v>
      </c>
      <c r="N34" s="34">
        <v>0.18</v>
      </c>
      <c r="O34" s="34" t="s">
        <v>68</v>
      </c>
      <c r="P34" s="34">
        <v>0.18</v>
      </c>
      <c r="Q34" s="34">
        <v>0.15</v>
      </c>
      <c r="R34" s="34">
        <v>0.15</v>
      </c>
      <c r="S34" s="34" t="s">
        <v>68</v>
      </c>
      <c r="T34" s="34" t="s">
        <v>68</v>
      </c>
      <c r="U34" s="34">
        <v>0.16</v>
      </c>
      <c r="V34" s="34">
        <v>0.15</v>
      </c>
      <c r="W34" s="25" t="s">
        <v>68</v>
      </c>
      <c r="X34" s="25" t="s">
        <v>68</v>
      </c>
      <c r="Y34" s="25" t="s">
        <v>68</v>
      </c>
      <c r="Z34" s="25" t="s">
        <v>68</v>
      </c>
      <c r="AA34" s="25">
        <v>0.12</v>
      </c>
      <c r="AB34" s="25" t="s">
        <v>68</v>
      </c>
      <c r="AC34" s="25">
        <v>0.06</v>
      </c>
      <c r="AD34" s="25">
        <v>0.05</v>
      </c>
      <c r="AE34" s="25">
        <v>0.15</v>
      </c>
      <c r="AF34" s="25">
        <v>0.01</v>
      </c>
      <c r="AG34" s="25">
        <v>0</v>
      </c>
      <c r="AH34" s="25">
        <v>0.09</v>
      </c>
      <c r="AI34" s="25">
        <v>0.06</v>
      </c>
      <c r="AJ34" s="25">
        <v>0.06</v>
      </c>
      <c r="AK34" s="25" t="s">
        <v>68</v>
      </c>
      <c r="AL34" s="25">
        <v>0.08</v>
      </c>
      <c r="AM34" s="25">
        <v>0.05</v>
      </c>
      <c r="AN34" s="25">
        <v>0.11</v>
      </c>
      <c r="AO34" s="34">
        <v>0</v>
      </c>
      <c r="AP34" s="25">
        <v>0.06</v>
      </c>
      <c r="AQ34" s="25">
        <v>7.0000000000000007E-2</v>
      </c>
      <c r="AR34" s="25">
        <v>0</v>
      </c>
      <c r="AS34" s="25">
        <v>0.02</v>
      </c>
      <c r="AT34" s="25">
        <v>0.03</v>
      </c>
      <c r="AU34" s="34">
        <v>0.08</v>
      </c>
      <c r="AV34" s="25">
        <v>0.02</v>
      </c>
      <c r="AW34" s="34">
        <v>0.04</v>
      </c>
      <c r="AX34" s="34">
        <v>0.08</v>
      </c>
      <c r="AY34" s="34">
        <v>0.06</v>
      </c>
      <c r="AZ34" s="34">
        <v>0.06</v>
      </c>
      <c r="BA34" s="34">
        <v>0.05</v>
      </c>
      <c r="BB34" s="34">
        <v>0.18</v>
      </c>
      <c r="BC34" s="34">
        <v>0.02</v>
      </c>
      <c r="BD34" s="34">
        <v>0.03</v>
      </c>
      <c r="BE34" s="34">
        <v>0.04</v>
      </c>
      <c r="BF34" s="34">
        <v>0.03</v>
      </c>
      <c r="BG34" s="34">
        <v>0.03</v>
      </c>
      <c r="BH34" s="34">
        <v>0.02</v>
      </c>
      <c r="BI34" s="34">
        <v>0</v>
      </c>
      <c r="BJ34" s="34">
        <v>0.02</v>
      </c>
      <c r="BK34" s="34">
        <v>0.02</v>
      </c>
      <c r="BL34" s="34">
        <v>0.04</v>
      </c>
      <c r="BM34" s="34">
        <v>0</v>
      </c>
      <c r="BN34" s="34">
        <v>0</v>
      </c>
      <c r="BO34" s="34">
        <v>1.2999999999999999E-2</v>
      </c>
      <c r="BP34" s="34">
        <v>0.01</v>
      </c>
      <c r="BQ34" s="34">
        <v>0</v>
      </c>
      <c r="BR34" s="34">
        <v>0.01</v>
      </c>
      <c r="BS34" s="34">
        <v>0</v>
      </c>
      <c r="BT34" s="34">
        <v>0</v>
      </c>
      <c r="BU34" s="34">
        <v>0.01</v>
      </c>
      <c r="BV34" s="34">
        <v>0</v>
      </c>
      <c r="BW34" s="34">
        <v>0.03</v>
      </c>
      <c r="BX34" s="34">
        <v>0</v>
      </c>
      <c r="BY34" s="34">
        <v>0.01</v>
      </c>
      <c r="BZ34" s="43"/>
      <c r="CA34" s="53">
        <f t="shared" ref="CA34:CA43" si="15">AVERAGE(D34:BZ34)</f>
        <v>5.3883333333333304E-2</v>
      </c>
      <c r="CB34" s="54">
        <f t="shared" ref="CB34:CB43" si="16">MIN(D34:BZ34)</f>
        <v>0</v>
      </c>
      <c r="CC34" s="54">
        <f t="shared" ref="CC34:CC43" si="17">MAX(D34:BZ34)</f>
        <v>0.18</v>
      </c>
      <c r="CD34" s="54">
        <f t="shared" ref="CD34:CD43" si="18">STDEV(D34:BZ34)</f>
        <v>5.3767261057096109E-2</v>
      </c>
      <c r="CE34" s="10">
        <f t="shared" ref="CE34:CE43" si="19">CD34/CA34</f>
        <v>0.99784585939553616</v>
      </c>
      <c r="CF34" s="11">
        <f t="shared" ref="CF34:CF43" si="20">COUNT(D34:BZ34)</f>
        <v>60</v>
      </c>
      <c r="CG34" s="1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x14ac:dyDescent="0.2">
      <c r="A35" s="2"/>
      <c r="B35" s="42" t="s">
        <v>26</v>
      </c>
      <c r="C35" s="34" t="s">
        <v>56</v>
      </c>
      <c r="D35" s="43"/>
      <c r="E35" s="36">
        <v>0</v>
      </c>
      <c r="F35" s="36">
        <v>0</v>
      </c>
      <c r="G35" s="34" t="s">
        <v>68</v>
      </c>
      <c r="H35" s="36" t="s">
        <v>68</v>
      </c>
      <c r="I35" s="36" t="s">
        <v>68</v>
      </c>
      <c r="J35" s="34">
        <v>0</v>
      </c>
      <c r="K35" s="34">
        <v>0.15</v>
      </c>
      <c r="L35" s="34">
        <v>0.1</v>
      </c>
      <c r="M35" s="34" t="s">
        <v>68</v>
      </c>
      <c r="N35" s="34">
        <v>0</v>
      </c>
      <c r="O35" s="34" t="s">
        <v>68</v>
      </c>
      <c r="P35" s="34">
        <v>0</v>
      </c>
      <c r="Q35" s="34" t="s">
        <v>68</v>
      </c>
      <c r="R35" s="34" t="s">
        <v>68</v>
      </c>
      <c r="S35" s="34" t="s">
        <v>68</v>
      </c>
      <c r="T35" s="34" t="s">
        <v>68</v>
      </c>
      <c r="U35" s="34">
        <v>7.0000000000000007E-2</v>
      </c>
      <c r="V35" s="34">
        <v>0.05</v>
      </c>
      <c r="W35" s="25" t="s">
        <v>68</v>
      </c>
      <c r="X35" s="25" t="s">
        <v>68</v>
      </c>
      <c r="Y35" s="25" t="s">
        <v>68</v>
      </c>
      <c r="Z35" s="25" t="s">
        <v>68</v>
      </c>
      <c r="AA35" s="25">
        <v>0</v>
      </c>
      <c r="AB35" s="25" t="s">
        <v>68</v>
      </c>
      <c r="AC35" s="25">
        <v>0.01</v>
      </c>
      <c r="AD35" s="25">
        <v>0.01</v>
      </c>
      <c r="AE35" s="25">
        <v>0</v>
      </c>
      <c r="AF35" s="25">
        <v>0</v>
      </c>
      <c r="AG35" s="25">
        <v>0</v>
      </c>
      <c r="AH35" s="25">
        <v>0.01</v>
      </c>
      <c r="AI35" s="25">
        <v>0.01</v>
      </c>
      <c r="AJ35" s="25">
        <v>0.02</v>
      </c>
      <c r="AK35" s="25" t="s">
        <v>68</v>
      </c>
      <c r="AL35" s="25">
        <v>0.01</v>
      </c>
      <c r="AM35" s="25">
        <v>0.01</v>
      </c>
      <c r="AN35" s="25">
        <v>0</v>
      </c>
      <c r="AO35" s="25">
        <v>0.02</v>
      </c>
      <c r="AP35" s="25">
        <v>0</v>
      </c>
      <c r="AQ35" s="25">
        <v>0.02</v>
      </c>
      <c r="AR35" s="25">
        <v>0.01</v>
      </c>
      <c r="AS35" s="25">
        <v>0</v>
      </c>
      <c r="AT35" s="25">
        <v>0</v>
      </c>
      <c r="AU35" s="25">
        <v>0</v>
      </c>
      <c r="AV35" s="25">
        <v>0.01</v>
      </c>
      <c r="AW35" s="34">
        <v>0.01</v>
      </c>
      <c r="AX35" s="34">
        <v>0.02</v>
      </c>
      <c r="AY35" s="34">
        <v>0.01</v>
      </c>
      <c r="AZ35" s="34">
        <v>0</v>
      </c>
      <c r="BA35" s="34">
        <v>0.01</v>
      </c>
      <c r="BB35" s="34">
        <v>0.14000000000000001</v>
      </c>
      <c r="BC35" s="34">
        <v>0</v>
      </c>
      <c r="BD35" s="34">
        <v>0</v>
      </c>
      <c r="BE35" s="34">
        <v>0</v>
      </c>
      <c r="BF35" s="34">
        <v>0</v>
      </c>
      <c r="BG35" s="34">
        <v>0.01</v>
      </c>
      <c r="BH35" s="34">
        <v>0.01</v>
      </c>
      <c r="BI35" s="34">
        <v>0</v>
      </c>
      <c r="BJ35" s="34">
        <v>0</v>
      </c>
      <c r="BK35" s="34">
        <v>0.02</v>
      </c>
      <c r="BL35" s="34">
        <v>0.01</v>
      </c>
      <c r="BM35" s="34">
        <v>0</v>
      </c>
      <c r="BN35" s="34">
        <v>0</v>
      </c>
      <c r="BO35" s="34">
        <v>0</v>
      </c>
      <c r="BP35" s="34">
        <v>6.0000000000000001E-3</v>
      </c>
      <c r="BQ35" s="34">
        <v>0</v>
      </c>
      <c r="BR35" s="34">
        <v>6.0000000000000001E-3</v>
      </c>
      <c r="BS35" s="34">
        <v>0</v>
      </c>
      <c r="BT35" s="34">
        <v>0</v>
      </c>
      <c r="BU35" s="34">
        <v>0</v>
      </c>
      <c r="BV35" s="34">
        <v>0</v>
      </c>
      <c r="BW35" s="34">
        <v>0</v>
      </c>
      <c r="BX35" s="34">
        <v>0</v>
      </c>
      <c r="BY35" s="34">
        <v>0</v>
      </c>
      <c r="BZ35" s="43"/>
      <c r="CA35" s="44">
        <f t="shared" si="15"/>
        <v>1.3137931034482762E-2</v>
      </c>
      <c r="CB35" s="45">
        <f t="shared" si="16"/>
        <v>0</v>
      </c>
      <c r="CC35" s="45">
        <f t="shared" si="17"/>
        <v>0.15</v>
      </c>
      <c r="CD35" s="45">
        <f t="shared" si="18"/>
        <v>3.0481773832819518E-2</v>
      </c>
      <c r="CE35" s="20">
        <f t="shared" si="19"/>
        <v>2.320135016146367</v>
      </c>
      <c r="CF35" s="21">
        <f t="shared" si="20"/>
        <v>58</v>
      </c>
      <c r="CG35" s="1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2">
      <c r="A36" s="41"/>
      <c r="B36" s="42" t="s">
        <v>27</v>
      </c>
      <c r="C36" s="34" t="s">
        <v>56</v>
      </c>
      <c r="D36" s="43"/>
      <c r="E36" s="36" t="s">
        <v>68</v>
      </c>
      <c r="F36" s="36" t="s">
        <v>68</v>
      </c>
      <c r="G36" s="34" t="s">
        <v>68</v>
      </c>
      <c r="H36" s="34">
        <v>0.28999999999999998</v>
      </c>
      <c r="I36" s="34">
        <v>0.12</v>
      </c>
      <c r="J36" s="34" t="s">
        <v>68</v>
      </c>
      <c r="K36" s="34" t="s">
        <v>68</v>
      </c>
      <c r="L36" s="34" t="s">
        <v>68</v>
      </c>
      <c r="M36" s="34" t="s">
        <v>68</v>
      </c>
      <c r="N36" s="34" t="s">
        <v>68</v>
      </c>
      <c r="O36" s="34" t="s">
        <v>68</v>
      </c>
      <c r="P36" s="34">
        <v>0</v>
      </c>
      <c r="Q36" s="34" t="s">
        <v>68</v>
      </c>
      <c r="R36" s="34" t="s">
        <v>68</v>
      </c>
      <c r="S36" s="34" t="s">
        <v>68</v>
      </c>
      <c r="T36" s="34" t="s">
        <v>68</v>
      </c>
      <c r="U36" s="34" t="s">
        <v>68</v>
      </c>
      <c r="V36" s="34" t="s">
        <v>68</v>
      </c>
      <c r="W36" s="34" t="s">
        <v>68</v>
      </c>
      <c r="X36" s="34" t="s">
        <v>68</v>
      </c>
      <c r="Y36" s="34" t="s">
        <v>68</v>
      </c>
      <c r="Z36" s="34" t="s">
        <v>68</v>
      </c>
      <c r="AA36" s="34">
        <v>0.06</v>
      </c>
      <c r="AB36" s="34" t="s">
        <v>68</v>
      </c>
      <c r="AC36" s="34">
        <v>0.09</v>
      </c>
      <c r="AD36" s="34">
        <v>0.04</v>
      </c>
      <c r="AE36" s="34" t="s">
        <v>68</v>
      </c>
      <c r="AF36" s="34">
        <v>7.0000000000000007E-2</v>
      </c>
      <c r="AG36" s="34">
        <v>0.04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0.08</v>
      </c>
      <c r="AO36" s="34">
        <v>0.02</v>
      </c>
      <c r="AP36" s="34">
        <v>0.09</v>
      </c>
      <c r="AQ36" s="34">
        <v>0</v>
      </c>
      <c r="AR36" s="34">
        <v>0</v>
      </c>
      <c r="AS36" s="34">
        <v>0</v>
      </c>
      <c r="AT36" s="34">
        <v>0.05</v>
      </c>
      <c r="AU36" s="34">
        <v>0</v>
      </c>
      <c r="AV36" s="34">
        <v>0.05</v>
      </c>
      <c r="AW36" s="34">
        <v>0.09</v>
      </c>
      <c r="AX36" s="34">
        <v>0</v>
      </c>
      <c r="AY36" s="34">
        <v>0</v>
      </c>
      <c r="AZ36" s="34">
        <v>7.0000000000000007E-2</v>
      </c>
      <c r="BA36" s="34">
        <v>0.14000000000000001</v>
      </c>
      <c r="BB36" s="34">
        <v>0.06</v>
      </c>
      <c r="BC36" s="34">
        <v>0.09</v>
      </c>
      <c r="BD36" s="34">
        <v>0.09</v>
      </c>
      <c r="BE36" s="34">
        <v>0</v>
      </c>
      <c r="BF36" s="34">
        <v>0</v>
      </c>
      <c r="BG36" s="34">
        <v>0</v>
      </c>
      <c r="BH36" s="34">
        <v>0</v>
      </c>
      <c r="BI36" s="34">
        <v>7.0000000000000007E-2</v>
      </c>
      <c r="BJ36" s="34">
        <v>0.06</v>
      </c>
      <c r="BK36" s="34">
        <v>0.06</v>
      </c>
      <c r="BL36" s="34">
        <v>0.08</v>
      </c>
      <c r="BM36" s="34">
        <v>0</v>
      </c>
      <c r="BN36" s="34">
        <v>0.02</v>
      </c>
      <c r="BO36" s="34">
        <v>0.02</v>
      </c>
      <c r="BP36" s="34">
        <v>1.37E-2</v>
      </c>
      <c r="BQ36" s="34">
        <v>0.02</v>
      </c>
      <c r="BR36" s="34">
        <v>0</v>
      </c>
      <c r="BS36" s="34">
        <v>0</v>
      </c>
      <c r="BT36" s="34">
        <v>0.06</v>
      </c>
      <c r="BU36" s="34">
        <v>0.03</v>
      </c>
      <c r="BV36" s="34">
        <v>0</v>
      </c>
      <c r="BW36" s="34">
        <v>0</v>
      </c>
      <c r="BX36" s="34">
        <v>0</v>
      </c>
      <c r="BY36" s="34">
        <v>7.0000000000000007E-2</v>
      </c>
      <c r="BZ36" s="43"/>
      <c r="CA36" s="44">
        <f t="shared" si="15"/>
        <v>3.9301923076923088E-2</v>
      </c>
      <c r="CB36" s="45">
        <f t="shared" si="16"/>
        <v>0</v>
      </c>
      <c r="CC36" s="45">
        <f t="shared" si="17"/>
        <v>0.28999999999999998</v>
      </c>
      <c r="CD36" s="45">
        <f t="shared" si="18"/>
        <v>5.2312475512715652E-2</v>
      </c>
      <c r="CE36" s="20">
        <f t="shared" si="19"/>
        <v>1.3310411149685439</v>
      </c>
      <c r="CF36" s="21">
        <f t="shared" si="20"/>
        <v>52</v>
      </c>
      <c r="CG36" s="46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x14ac:dyDescent="0.2">
      <c r="A37" s="41"/>
      <c r="B37" s="42" t="s">
        <v>28</v>
      </c>
      <c r="C37" s="34" t="s">
        <v>56</v>
      </c>
      <c r="D37" s="43"/>
      <c r="E37" s="36">
        <v>0.56000000000000005</v>
      </c>
      <c r="F37" s="36">
        <v>0.77</v>
      </c>
      <c r="G37" s="34" t="s">
        <v>68</v>
      </c>
      <c r="H37" s="34">
        <v>0.65</v>
      </c>
      <c r="I37" s="34">
        <v>0.52</v>
      </c>
      <c r="J37" s="34" t="s">
        <v>68</v>
      </c>
      <c r="K37" s="34">
        <v>0.68</v>
      </c>
      <c r="L37" s="34">
        <v>0.47</v>
      </c>
      <c r="M37" s="34" t="s">
        <v>68</v>
      </c>
      <c r="N37" s="34">
        <v>0.82</v>
      </c>
      <c r="O37" s="34" t="s">
        <v>68</v>
      </c>
      <c r="P37" s="34">
        <v>0.56000000000000005</v>
      </c>
      <c r="Q37" s="34">
        <v>0.61</v>
      </c>
      <c r="R37" s="34" t="s">
        <v>68</v>
      </c>
      <c r="S37" s="34" t="s">
        <v>68</v>
      </c>
      <c r="T37" s="34">
        <v>0.51</v>
      </c>
      <c r="U37" s="34" t="s">
        <v>68</v>
      </c>
      <c r="V37" s="34">
        <v>0.38</v>
      </c>
      <c r="W37" s="34" t="s">
        <v>68</v>
      </c>
      <c r="X37" s="34">
        <v>0.33</v>
      </c>
      <c r="Y37" s="34" t="s">
        <v>68</v>
      </c>
      <c r="Z37" s="34" t="s">
        <v>68</v>
      </c>
      <c r="AA37" s="34">
        <v>0.15</v>
      </c>
      <c r="AB37" s="34" t="s">
        <v>68</v>
      </c>
      <c r="AC37" s="34">
        <v>0.21</v>
      </c>
      <c r="AD37" s="34">
        <v>0.22</v>
      </c>
      <c r="AE37" s="34" t="s">
        <v>68</v>
      </c>
      <c r="AF37" s="34">
        <v>0.45</v>
      </c>
      <c r="AG37" s="34">
        <v>0.26</v>
      </c>
      <c r="AH37" s="34">
        <v>0.23</v>
      </c>
      <c r="AI37" s="34">
        <v>0.27</v>
      </c>
      <c r="AJ37" s="34">
        <v>0.36</v>
      </c>
      <c r="AK37" s="34">
        <v>0.33</v>
      </c>
      <c r="AL37" s="34">
        <v>0.43</v>
      </c>
      <c r="AM37" s="34">
        <v>0.32</v>
      </c>
      <c r="AN37" s="34">
        <v>0.34</v>
      </c>
      <c r="AO37" s="34">
        <v>0.28000000000000003</v>
      </c>
      <c r="AP37" s="34">
        <v>0.21</v>
      </c>
      <c r="AQ37" s="34">
        <v>0.2</v>
      </c>
      <c r="AR37" s="34">
        <v>0.16</v>
      </c>
      <c r="AS37" s="34">
        <v>0.35</v>
      </c>
      <c r="AT37" s="34">
        <v>0.3</v>
      </c>
      <c r="AU37" s="34">
        <v>0.22</v>
      </c>
      <c r="AV37" s="34">
        <v>0.28000000000000003</v>
      </c>
      <c r="AW37" s="34">
        <v>0.44</v>
      </c>
      <c r="AX37" s="34">
        <v>0.36</v>
      </c>
      <c r="AY37" s="34">
        <v>0.35</v>
      </c>
      <c r="AZ37" s="34">
        <v>0.77</v>
      </c>
      <c r="BA37" s="34">
        <v>0.47</v>
      </c>
      <c r="BB37" s="34">
        <v>0.37</v>
      </c>
      <c r="BC37" s="34">
        <v>0.6</v>
      </c>
      <c r="BD37" s="34">
        <v>0.49</v>
      </c>
      <c r="BE37" s="34">
        <v>0.34</v>
      </c>
      <c r="BF37" s="34">
        <v>0.26</v>
      </c>
      <c r="BG37" s="34">
        <v>0.33</v>
      </c>
      <c r="BH37" s="34">
        <v>0.31</v>
      </c>
      <c r="BI37" s="34">
        <v>0.31</v>
      </c>
      <c r="BJ37" s="34">
        <v>0.28999999999999998</v>
      </c>
      <c r="BK37" s="34">
        <v>0.33</v>
      </c>
      <c r="BL37" s="34">
        <v>0.37</v>
      </c>
      <c r="BM37" s="34">
        <v>0.28999999999999998</v>
      </c>
      <c r="BN37" s="34">
        <v>0</v>
      </c>
      <c r="BO37" s="34">
        <v>0.21</v>
      </c>
      <c r="BP37" s="34">
        <v>0.4582</v>
      </c>
      <c r="BQ37" s="34">
        <v>0.26</v>
      </c>
      <c r="BR37" s="34">
        <v>0.22</v>
      </c>
      <c r="BS37" s="34">
        <v>0.25</v>
      </c>
      <c r="BT37" s="34">
        <v>0.21</v>
      </c>
      <c r="BU37" s="34">
        <v>0.41</v>
      </c>
      <c r="BV37" s="34">
        <v>0.34899999999999998</v>
      </c>
      <c r="BW37" s="34">
        <v>0.32</v>
      </c>
      <c r="BX37" s="34">
        <v>0.28999999999999998</v>
      </c>
      <c r="BY37" s="34">
        <v>0.4</v>
      </c>
      <c r="BZ37" s="43"/>
      <c r="CA37" s="44">
        <f t="shared" si="15"/>
        <v>0.36864262295081957</v>
      </c>
      <c r="CB37" s="45">
        <f t="shared" si="16"/>
        <v>0</v>
      </c>
      <c r="CC37" s="45">
        <f t="shared" si="17"/>
        <v>0.82</v>
      </c>
      <c r="CD37" s="45">
        <f t="shared" si="18"/>
        <v>0.16083158112242407</v>
      </c>
      <c r="CE37" s="20">
        <f t="shared" si="19"/>
        <v>0.43628048171705996</v>
      </c>
      <c r="CF37" s="21">
        <f t="shared" si="20"/>
        <v>61</v>
      </c>
      <c r="CG37" s="46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 x14ac:dyDescent="0.2">
      <c r="A38" s="41"/>
      <c r="B38" s="42" t="s">
        <v>29</v>
      </c>
      <c r="C38" s="34" t="s">
        <v>56</v>
      </c>
      <c r="D38" s="43"/>
      <c r="E38" s="36">
        <v>0.09</v>
      </c>
      <c r="F38" s="36">
        <v>0.06</v>
      </c>
      <c r="G38" s="34" t="s">
        <v>68</v>
      </c>
      <c r="H38" s="34">
        <v>0</v>
      </c>
      <c r="I38" s="34">
        <v>7.0000000000000007E-2</v>
      </c>
      <c r="J38" s="34">
        <v>0.25</v>
      </c>
      <c r="K38" s="34" t="s">
        <v>68</v>
      </c>
      <c r="L38" s="34" t="s">
        <v>68</v>
      </c>
      <c r="M38" s="34" t="s">
        <v>68</v>
      </c>
      <c r="N38" s="34">
        <v>0.12</v>
      </c>
      <c r="O38" s="34" t="s">
        <v>68</v>
      </c>
      <c r="P38" s="34">
        <v>0.08</v>
      </c>
      <c r="Q38" s="34">
        <v>0.15</v>
      </c>
      <c r="R38" s="34">
        <v>0.1</v>
      </c>
      <c r="S38" s="34">
        <v>7.0000000000000007E-2</v>
      </c>
      <c r="T38" s="34">
        <v>0.04</v>
      </c>
      <c r="U38" s="34">
        <v>0.06</v>
      </c>
      <c r="V38" s="34">
        <v>7.0000000000000007E-2</v>
      </c>
      <c r="W38" s="34">
        <v>0.11</v>
      </c>
      <c r="X38" s="34" t="s">
        <v>68</v>
      </c>
      <c r="Y38" s="34" t="s">
        <v>68</v>
      </c>
      <c r="Z38" s="34" t="s">
        <v>68</v>
      </c>
      <c r="AA38" s="34">
        <v>0.02</v>
      </c>
      <c r="AB38" s="34" t="s">
        <v>68</v>
      </c>
      <c r="AC38" s="34">
        <v>0.12</v>
      </c>
      <c r="AD38" s="34">
        <v>0.01</v>
      </c>
      <c r="AE38" s="34">
        <v>1.17</v>
      </c>
      <c r="AF38" s="34">
        <v>0.46</v>
      </c>
      <c r="AG38" s="34">
        <v>0.73</v>
      </c>
      <c r="AH38" s="34">
        <v>0.71</v>
      </c>
      <c r="AI38" s="34">
        <v>0.05</v>
      </c>
      <c r="AJ38" s="34">
        <v>0.94</v>
      </c>
      <c r="AK38" s="34">
        <v>2.35</v>
      </c>
      <c r="AL38" s="34">
        <v>1.24</v>
      </c>
      <c r="AM38" s="34">
        <v>0.95</v>
      </c>
      <c r="AN38" s="34">
        <v>0.7</v>
      </c>
      <c r="AO38" s="34">
        <v>0.53</v>
      </c>
      <c r="AP38" s="34">
        <v>0.46</v>
      </c>
      <c r="AQ38" s="34">
        <v>0.44</v>
      </c>
      <c r="AR38" s="34">
        <v>0.43</v>
      </c>
      <c r="AS38" s="34">
        <v>0.27</v>
      </c>
      <c r="AT38" s="34">
        <v>0.36</v>
      </c>
      <c r="AU38" s="34" t="s">
        <v>68</v>
      </c>
      <c r="AV38" s="34">
        <v>0.31</v>
      </c>
      <c r="AW38" s="34">
        <v>0.48</v>
      </c>
      <c r="AX38" s="34">
        <v>0.3</v>
      </c>
      <c r="AY38" s="34">
        <v>0.92</v>
      </c>
      <c r="AZ38" s="34">
        <v>2.21</v>
      </c>
      <c r="BA38" s="34">
        <v>1.25</v>
      </c>
      <c r="BB38" s="34">
        <v>1.7</v>
      </c>
      <c r="BC38" s="34">
        <v>1.45</v>
      </c>
      <c r="BD38" s="34">
        <v>0.43</v>
      </c>
      <c r="BE38" s="34">
        <v>0.38</v>
      </c>
      <c r="BF38" s="34">
        <v>0.12</v>
      </c>
      <c r="BG38" s="34">
        <v>0.03</v>
      </c>
      <c r="BH38" s="34">
        <v>7.0000000000000007E-2</v>
      </c>
      <c r="BI38" s="34">
        <v>0.05</v>
      </c>
      <c r="BJ38" s="34">
        <v>0</v>
      </c>
      <c r="BK38" s="34">
        <v>0.02</v>
      </c>
      <c r="BL38" s="34" t="s">
        <v>76</v>
      </c>
      <c r="BM38" s="34">
        <v>0.13</v>
      </c>
      <c r="BN38" s="34">
        <v>0.11</v>
      </c>
      <c r="BO38" s="34">
        <v>0.31</v>
      </c>
      <c r="BP38" s="34">
        <v>0.43</v>
      </c>
      <c r="BQ38" s="34">
        <v>0.18</v>
      </c>
      <c r="BR38" s="34">
        <v>0.17</v>
      </c>
      <c r="BS38" s="34">
        <v>0.11</v>
      </c>
      <c r="BT38" s="34">
        <v>0.17799999999999999</v>
      </c>
      <c r="BU38" s="34">
        <v>0.61099999999999999</v>
      </c>
      <c r="BV38" s="34">
        <v>0.22500000000000001</v>
      </c>
      <c r="BW38" s="34">
        <v>0.55000000000000004</v>
      </c>
      <c r="BX38" s="34">
        <v>0.36</v>
      </c>
      <c r="BY38" s="34">
        <v>0.5</v>
      </c>
      <c r="BZ38" s="43"/>
      <c r="CA38" s="44">
        <f t="shared" si="15"/>
        <v>0.43216129032258066</v>
      </c>
      <c r="CB38" s="45">
        <f t="shared" si="16"/>
        <v>0</v>
      </c>
      <c r="CC38" s="45">
        <f t="shared" si="17"/>
        <v>2.35</v>
      </c>
      <c r="CD38" s="45">
        <f t="shared" si="18"/>
        <v>0.51534327867009078</v>
      </c>
      <c r="CE38" s="20">
        <f t="shared" si="19"/>
        <v>1.1924790355133845</v>
      </c>
      <c r="CF38" s="21">
        <f t="shared" si="20"/>
        <v>62</v>
      </c>
      <c r="CG38" s="46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 x14ac:dyDescent="0.2">
      <c r="A39" s="2"/>
      <c r="B39" s="35" t="s">
        <v>30</v>
      </c>
      <c r="C39" s="36" t="s">
        <v>61</v>
      </c>
      <c r="D39" s="37"/>
      <c r="E39" s="36" t="s">
        <v>68</v>
      </c>
      <c r="F39" s="36" t="s">
        <v>68</v>
      </c>
      <c r="G39" s="36" t="s">
        <v>68</v>
      </c>
      <c r="H39" s="36" t="s">
        <v>68</v>
      </c>
      <c r="I39" s="36" t="s">
        <v>68</v>
      </c>
      <c r="J39" s="36" t="s">
        <v>68</v>
      </c>
      <c r="K39" s="36" t="s">
        <v>68</v>
      </c>
      <c r="L39" s="36" t="s">
        <v>68</v>
      </c>
      <c r="M39" s="34" t="s">
        <v>68</v>
      </c>
      <c r="N39" s="36" t="s">
        <v>68</v>
      </c>
      <c r="O39" s="36" t="s">
        <v>68</v>
      </c>
      <c r="P39" s="36" t="s">
        <v>68</v>
      </c>
      <c r="Q39" s="36" t="s">
        <v>68</v>
      </c>
      <c r="R39" s="36" t="s">
        <v>68</v>
      </c>
      <c r="S39" s="36" t="s">
        <v>68</v>
      </c>
      <c r="T39" s="36" t="s">
        <v>68</v>
      </c>
      <c r="U39" s="36" t="s">
        <v>68</v>
      </c>
      <c r="V39" s="36" t="s">
        <v>68</v>
      </c>
      <c r="W39" s="25" t="s">
        <v>68</v>
      </c>
      <c r="X39" s="25" t="s">
        <v>68</v>
      </c>
      <c r="Y39" s="25" t="s">
        <v>68</v>
      </c>
      <c r="Z39" s="25" t="s">
        <v>68</v>
      </c>
      <c r="AA39" s="25">
        <v>8</v>
      </c>
      <c r="AB39" s="25" t="s">
        <v>68</v>
      </c>
      <c r="AC39" s="25">
        <v>2</v>
      </c>
      <c r="AD39" s="25">
        <v>0</v>
      </c>
      <c r="AE39" s="25" t="s">
        <v>68</v>
      </c>
      <c r="AF39" s="25">
        <v>22</v>
      </c>
      <c r="AG39" s="25">
        <v>2</v>
      </c>
      <c r="AH39" s="25" t="s">
        <v>68</v>
      </c>
      <c r="AI39" s="25">
        <v>22</v>
      </c>
      <c r="AJ39" s="25">
        <v>0</v>
      </c>
      <c r="AK39" s="25">
        <v>28</v>
      </c>
      <c r="AL39" s="5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3</v>
      </c>
      <c r="AT39" s="25">
        <v>0</v>
      </c>
      <c r="AU39" s="25">
        <v>2</v>
      </c>
      <c r="AV39" s="25">
        <v>0</v>
      </c>
      <c r="AW39" s="36">
        <v>5</v>
      </c>
      <c r="AX39" s="36">
        <v>0</v>
      </c>
      <c r="AY39" s="36">
        <v>6</v>
      </c>
      <c r="AZ39" s="36">
        <v>6</v>
      </c>
      <c r="BA39" s="36">
        <v>5</v>
      </c>
      <c r="BB39" s="36">
        <v>6</v>
      </c>
      <c r="BC39" s="36">
        <v>2</v>
      </c>
      <c r="BD39" s="36">
        <v>1</v>
      </c>
      <c r="BE39" s="36">
        <v>6</v>
      </c>
      <c r="BF39" s="36">
        <v>1</v>
      </c>
      <c r="BG39" s="36">
        <v>3</v>
      </c>
      <c r="BH39" s="36">
        <v>1</v>
      </c>
      <c r="BI39" s="36">
        <v>0</v>
      </c>
      <c r="BJ39" s="36">
        <v>1</v>
      </c>
      <c r="BK39" s="36">
        <v>2</v>
      </c>
      <c r="BL39" s="36">
        <v>1</v>
      </c>
      <c r="BM39" s="36">
        <v>0</v>
      </c>
      <c r="BN39" s="36">
        <v>2</v>
      </c>
      <c r="BO39" s="36">
        <v>1.45</v>
      </c>
      <c r="BP39" s="36">
        <v>0</v>
      </c>
      <c r="BQ39" s="36">
        <v>0</v>
      </c>
      <c r="BR39" s="36">
        <v>0</v>
      </c>
      <c r="BS39" s="36">
        <v>0</v>
      </c>
      <c r="BT39" s="36">
        <v>0</v>
      </c>
      <c r="BU39" s="36">
        <v>6</v>
      </c>
      <c r="BV39" s="36">
        <v>0</v>
      </c>
      <c r="BW39" s="36">
        <v>10</v>
      </c>
      <c r="BX39" s="36">
        <v>0</v>
      </c>
      <c r="BY39" s="36">
        <v>3</v>
      </c>
      <c r="BZ39" s="37"/>
      <c r="CA39" s="39">
        <f t="shared" si="15"/>
        <v>3.2802083333333329</v>
      </c>
      <c r="CB39" s="21">
        <f t="shared" si="16"/>
        <v>0</v>
      </c>
      <c r="CC39" s="21">
        <f t="shared" si="17"/>
        <v>28</v>
      </c>
      <c r="CD39" s="21">
        <f t="shared" si="18"/>
        <v>5.9922533287298325</v>
      </c>
      <c r="CE39" s="20">
        <f t="shared" si="19"/>
        <v>1.8267904717626675</v>
      </c>
      <c r="CF39" s="21">
        <f t="shared" si="20"/>
        <v>48</v>
      </c>
      <c r="CG39" s="1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2">
      <c r="A40" s="2"/>
      <c r="B40" s="35" t="s">
        <v>31</v>
      </c>
      <c r="C40" s="36" t="s">
        <v>61</v>
      </c>
      <c r="D40" s="37"/>
      <c r="E40" s="36">
        <v>130</v>
      </c>
      <c r="F40" s="36">
        <v>0</v>
      </c>
      <c r="G40" s="36" t="s">
        <v>68</v>
      </c>
      <c r="H40" s="36">
        <v>10</v>
      </c>
      <c r="I40" s="36">
        <v>0</v>
      </c>
      <c r="J40" s="36">
        <v>0</v>
      </c>
      <c r="K40" s="36">
        <v>0</v>
      </c>
      <c r="L40" s="36">
        <v>0</v>
      </c>
      <c r="M40" s="34" t="s">
        <v>68</v>
      </c>
      <c r="N40" s="36">
        <v>18</v>
      </c>
      <c r="O40" s="36" t="s">
        <v>68</v>
      </c>
      <c r="P40" s="36">
        <v>0</v>
      </c>
      <c r="Q40" s="36">
        <v>0</v>
      </c>
      <c r="R40" s="36">
        <v>0</v>
      </c>
      <c r="S40" s="36" t="s">
        <v>68</v>
      </c>
      <c r="T40" s="36">
        <v>20</v>
      </c>
      <c r="U40" s="36" t="s">
        <v>68</v>
      </c>
      <c r="V40" s="36">
        <v>2</v>
      </c>
      <c r="W40" s="25">
        <v>10</v>
      </c>
      <c r="X40" s="25">
        <v>7</v>
      </c>
      <c r="Y40" s="25" t="s">
        <v>68</v>
      </c>
      <c r="Z40" s="25" t="s">
        <v>68</v>
      </c>
      <c r="AA40" s="25">
        <v>62</v>
      </c>
      <c r="AB40" s="25" t="s">
        <v>68</v>
      </c>
      <c r="AC40" s="25">
        <v>2</v>
      </c>
      <c r="AD40" s="25">
        <v>8</v>
      </c>
      <c r="AE40" s="25" t="s">
        <v>68</v>
      </c>
      <c r="AF40" s="25">
        <v>5</v>
      </c>
      <c r="AG40" s="25">
        <v>24</v>
      </c>
      <c r="AH40" s="25">
        <v>13</v>
      </c>
      <c r="AI40" s="25">
        <v>32</v>
      </c>
      <c r="AJ40" s="25">
        <v>8</v>
      </c>
      <c r="AK40" s="25">
        <v>56</v>
      </c>
      <c r="AL40" s="25">
        <v>5</v>
      </c>
      <c r="AM40" s="25">
        <v>20</v>
      </c>
      <c r="AN40" s="25">
        <v>11</v>
      </c>
      <c r="AO40" s="25">
        <v>17</v>
      </c>
      <c r="AP40" s="25">
        <v>8</v>
      </c>
      <c r="AQ40" s="25">
        <v>12</v>
      </c>
      <c r="AR40" s="25">
        <v>26</v>
      </c>
      <c r="AS40" s="25">
        <v>10</v>
      </c>
      <c r="AT40" s="25">
        <v>0</v>
      </c>
      <c r="AU40" s="25">
        <v>19</v>
      </c>
      <c r="AV40" s="25">
        <v>8</v>
      </c>
      <c r="AW40" s="36">
        <v>26</v>
      </c>
      <c r="AX40" s="36">
        <v>26</v>
      </c>
      <c r="AY40" s="36">
        <v>16</v>
      </c>
      <c r="AZ40" s="36">
        <v>59</v>
      </c>
      <c r="BA40" s="36">
        <v>30</v>
      </c>
      <c r="BB40" s="36">
        <v>34</v>
      </c>
      <c r="BC40" s="36">
        <v>10</v>
      </c>
      <c r="BD40" s="36">
        <v>15</v>
      </c>
      <c r="BE40" s="36">
        <v>5</v>
      </c>
      <c r="BF40" s="36">
        <v>23</v>
      </c>
      <c r="BG40" s="36">
        <v>10</v>
      </c>
      <c r="BH40" s="36">
        <v>13</v>
      </c>
      <c r="BI40" s="36">
        <v>10</v>
      </c>
      <c r="BJ40" s="36">
        <v>7</v>
      </c>
      <c r="BK40" s="36">
        <v>11</v>
      </c>
      <c r="BL40" s="36">
        <v>2</v>
      </c>
      <c r="BM40" s="36">
        <v>0</v>
      </c>
      <c r="BN40" s="36">
        <v>11</v>
      </c>
      <c r="BO40" s="36">
        <v>13.97</v>
      </c>
      <c r="BP40" s="36">
        <v>24.2</v>
      </c>
      <c r="BQ40" s="36">
        <v>10</v>
      </c>
      <c r="BR40" s="36">
        <v>0</v>
      </c>
      <c r="BS40" s="36">
        <v>15.6</v>
      </c>
      <c r="BT40" s="36">
        <v>12</v>
      </c>
      <c r="BU40" s="36">
        <v>52</v>
      </c>
      <c r="BV40" s="36">
        <v>22.4</v>
      </c>
      <c r="BW40" s="36">
        <v>44</v>
      </c>
      <c r="BX40" s="36">
        <v>16</v>
      </c>
      <c r="BY40" s="36">
        <v>31</v>
      </c>
      <c r="BZ40" s="37"/>
      <c r="CA40" s="39">
        <f t="shared" si="15"/>
        <v>17.065156250000001</v>
      </c>
      <c r="CB40" s="21">
        <f t="shared" si="16"/>
        <v>0</v>
      </c>
      <c r="CC40" s="21">
        <f t="shared" si="17"/>
        <v>130</v>
      </c>
      <c r="CD40" s="21">
        <f t="shared" si="18"/>
        <v>20.588126181314756</v>
      </c>
      <c r="CE40" s="20">
        <f t="shared" si="19"/>
        <v>1.2064422897572211</v>
      </c>
      <c r="CF40" s="21">
        <f t="shared" si="20"/>
        <v>64</v>
      </c>
      <c r="CG40" s="1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2">
      <c r="A41" s="2"/>
      <c r="B41" s="35" t="s">
        <v>32</v>
      </c>
      <c r="C41" s="36" t="s">
        <v>61</v>
      </c>
      <c r="D41" s="37"/>
      <c r="E41" s="36" t="s">
        <v>68</v>
      </c>
      <c r="F41" s="36" t="s">
        <v>68</v>
      </c>
      <c r="G41" s="36" t="s">
        <v>68</v>
      </c>
      <c r="H41" s="36" t="s">
        <v>68</v>
      </c>
      <c r="I41" s="36" t="s">
        <v>68</v>
      </c>
      <c r="J41" s="36" t="s">
        <v>68</v>
      </c>
      <c r="K41" s="36" t="s">
        <v>68</v>
      </c>
      <c r="L41" s="36" t="s">
        <v>68</v>
      </c>
      <c r="M41" s="34" t="s">
        <v>68</v>
      </c>
      <c r="N41" s="36" t="s">
        <v>68</v>
      </c>
      <c r="O41" s="36" t="s">
        <v>68</v>
      </c>
      <c r="P41" s="36" t="s">
        <v>68</v>
      </c>
      <c r="Q41" s="36" t="s">
        <v>68</v>
      </c>
      <c r="R41" s="36" t="s">
        <v>68</v>
      </c>
      <c r="S41" s="36" t="s">
        <v>68</v>
      </c>
      <c r="T41" s="36" t="s">
        <v>68</v>
      </c>
      <c r="U41" s="36" t="s">
        <v>68</v>
      </c>
      <c r="V41" s="36" t="s">
        <v>68</v>
      </c>
      <c r="W41" s="25" t="s">
        <v>68</v>
      </c>
      <c r="X41" s="25" t="s">
        <v>68</v>
      </c>
      <c r="Y41" s="25" t="s">
        <v>68</v>
      </c>
      <c r="Z41" s="25" t="s">
        <v>68</v>
      </c>
      <c r="AA41" s="25">
        <v>12</v>
      </c>
      <c r="AB41" s="25" t="s">
        <v>68</v>
      </c>
      <c r="AC41" s="25">
        <v>6</v>
      </c>
      <c r="AD41" s="25">
        <v>5</v>
      </c>
      <c r="AE41" s="25">
        <v>12</v>
      </c>
      <c r="AF41" s="25">
        <v>5</v>
      </c>
      <c r="AG41" s="25">
        <v>0</v>
      </c>
      <c r="AH41" s="25">
        <v>8</v>
      </c>
      <c r="AI41" s="25">
        <v>5</v>
      </c>
      <c r="AJ41" s="25">
        <v>0</v>
      </c>
      <c r="AK41" s="25">
        <v>4</v>
      </c>
      <c r="AL41" s="25">
        <v>4</v>
      </c>
      <c r="AM41" s="25">
        <v>3</v>
      </c>
      <c r="AN41" s="25">
        <v>5</v>
      </c>
      <c r="AO41" s="25">
        <v>21</v>
      </c>
      <c r="AP41" s="25">
        <v>5</v>
      </c>
      <c r="AQ41" s="25">
        <v>4</v>
      </c>
      <c r="AR41" s="25">
        <v>2</v>
      </c>
      <c r="AS41" s="25">
        <v>6</v>
      </c>
      <c r="AT41" s="25">
        <v>3</v>
      </c>
      <c r="AU41" s="25">
        <v>3</v>
      </c>
      <c r="AV41" s="25">
        <v>3</v>
      </c>
      <c r="AW41" s="36">
        <v>8</v>
      </c>
      <c r="AX41" s="36">
        <v>7</v>
      </c>
      <c r="AY41" s="36">
        <v>7</v>
      </c>
      <c r="AZ41" s="36">
        <v>32</v>
      </c>
      <c r="BA41" s="36">
        <v>0</v>
      </c>
      <c r="BB41" s="36">
        <v>0</v>
      </c>
      <c r="BC41" s="36">
        <v>5</v>
      </c>
      <c r="BD41" s="36">
        <v>5</v>
      </c>
      <c r="BE41" s="36">
        <v>6</v>
      </c>
      <c r="BF41" s="36">
        <v>3</v>
      </c>
      <c r="BG41" s="36">
        <v>6</v>
      </c>
      <c r="BH41" s="36">
        <v>5</v>
      </c>
      <c r="BI41" s="36">
        <v>4</v>
      </c>
      <c r="BJ41" s="36">
        <v>1</v>
      </c>
      <c r="BK41" s="36">
        <v>2</v>
      </c>
      <c r="BL41" s="36">
        <v>4</v>
      </c>
      <c r="BM41" s="36">
        <v>0</v>
      </c>
      <c r="BN41" s="36">
        <v>6</v>
      </c>
      <c r="BO41" s="36">
        <v>3</v>
      </c>
      <c r="BP41" s="36">
        <v>7</v>
      </c>
      <c r="BQ41" s="36">
        <v>3.01</v>
      </c>
      <c r="BR41" s="36">
        <v>2</v>
      </c>
      <c r="BS41" s="36">
        <v>2</v>
      </c>
      <c r="BT41" s="36">
        <v>3</v>
      </c>
      <c r="BU41" s="36">
        <v>7</v>
      </c>
      <c r="BV41" s="36">
        <v>9</v>
      </c>
      <c r="BW41" s="36">
        <v>4</v>
      </c>
      <c r="BX41" s="36">
        <v>3</v>
      </c>
      <c r="BY41" s="36">
        <v>12</v>
      </c>
      <c r="BZ41" s="37"/>
      <c r="CA41" s="39">
        <f t="shared" si="15"/>
        <v>5.4401999999999999</v>
      </c>
      <c r="CB41" s="21">
        <f t="shared" si="16"/>
        <v>0</v>
      </c>
      <c r="CC41" s="21">
        <f t="shared" si="17"/>
        <v>32</v>
      </c>
      <c r="CD41" s="21">
        <f t="shared" si="18"/>
        <v>5.3381019672019105</v>
      </c>
      <c r="CE41" s="20">
        <f t="shared" si="19"/>
        <v>0.98123266924045272</v>
      </c>
      <c r="CF41" s="21">
        <f t="shared" si="20"/>
        <v>50</v>
      </c>
      <c r="CG41" s="1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2">
      <c r="A42" s="13"/>
      <c r="B42" s="40" t="s">
        <v>33</v>
      </c>
      <c r="C42" s="14" t="s">
        <v>56</v>
      </c>
      <c r="D42" s="17"/>
      <c r="E42" s="36">
        <v>4.5</v>
      </c>
      <c r="F42" s="36">
        <v>4</v>
      </c>
      <c r="G42" s="14" t="s">
        <v>68</v>
      </c>
      <c r="H42" s="14">
        <v>5.4</v>
      </c>
      <c r="I42" s="14">
        <v>4.9000000000000004</v>
      </c>
      <c r="J42" s="14">
        <v>7</v>
      </c>
      <c r="K42" s="14">
        <v>5.2</v>
      </c>
      <c r="L42" s="14">
        <v>4.3</v>
      </c>
      <c r="M42" s="14">
        <v>3.9</v>
      </c>
      <c r="N42" s="14">
        <v>4.3</v>
      </c>
      <c r="O42" s="14" t="s">
        <v>68</v>
      </c>
      <c r="P42" s="14">
        <v>5.9</v>
      </c>
      <c r="Q42" s="14">
        <v>5.7</v>
      </c>
      <c r="R42" s="14">
        <v>4.5</v>
      </c>
      <c r="S42" s="14" t="s">
        <v>68</v>
      </c>
      <c r="T42" s="14">
        <v>5</v>
      </c>
      <c r="U42" s="14" t="s">
        <v>68</v>
      </c>
      <c r="V42" s="14" t="s">
        <v>68</v>
      </c>
      <c r="W42" s="14" t="s">
        <v>68</v>
      </c>
      <c r="X42" s="14" t="s">
        <v>68</v>
      </c>
      <c r="Y42" s="14"/>
      <c r="Z42" s="14" t="s">
        <v>68</v>
      </c>
      <c r="AA42" s="14">
        <v>4.9000000000000004</v>
      </c>
      <c r="AB42" s="14" t="s">
        <v>68</v>
      </c>
      <c r="AC42" s="14">
        <v>3.4</v>
      </c>
      <c r="AD42" s="14">
        <v>3.7</v>
      </c>
      <c r="AE42" s="14">
        <v>4.51</v>
      </c>
      <c r="AF42" s="14">
        <v>4.37</v>
      </c>
      <c r="AG42" s="14">
        <v>3.5</v>
      </c>
      <c r="AH42" s="14">
        <v>3.72</v>
      </c>
      <c r="AI42" s="14">
        <v>4.5599999999999996</v>
      </c>
      <c r="AJ42" s="14">
        <v>3.78</v>
      </c>
      <c r="AK42" s="14">
        <v>2.97</v>
      </c>
      <c r="AL42" s="14">
        <v>5.8</v>
      </c>
      <c r="AM42" s="14">
        <v>6.08</v>
      </c>
      <c r="AN42" s="14">
        <v>5.7</v>
      </c>
      <c r="AO42" s="14">
        <v>4.4000000000000004</v>
      </c>
      <c r="AP42" s="14">
        <v>2.9</v>
      </c>
      <c r="AQ42" s="14">
        <v>2.54</v>
      </c>
      <c r="AR42" s="14">
        <v>2.9</v>
      </c>
      <c r="AS42" s="14">
        <v>3.92</v>
      </c>
      <c r="AT42" s="14">
        <v>3.4</v>
      </c>
      <c r="AU42" s="14">
        <v>3.6</v>
      </c>
      <c r="AV42" s="14">
        <v>4.5</v>
      </c>
      <c r="AW42" s="14">
        <v>4.7</v>
      </c>
      <c r="AX42" s="14">
        <v>4.4000000000000004</v>
      </c>
      <c r="AY42" s="14">
        <v>4.3</v>
      </c>
      <c r="AZ42" s="14">
        <v>5.2</v>
      </c>
      <c r="BA42" s="14">
        <v>4.2</v>
      </c>
      <c r="BB42" s="14">
        <v>4.7</v>
      </c>
      <c r="BC42" s="14">
        <v>4.9000000000000004</v>
      </c>
      <c r="BD42" s="14">
        <v>4.2</v>
      </c>
      <c r="BE42" s="14">
        <v>4.9000000000000004</v>
      </c>
      <c r="BF42" s="14">
        <v>4.5</v>
      </c>
      <c r="BG42" s="14">
        <v>3.6</v>
      </c>
      <c r="BH42" s="14">
        <v>4.4000000000000004</v>
      </c>
      <c r="BI42" s="14">
        <v>5.0999999999999996</v>
      </c>
      <c r="BJ42" s="14">
        <v>4.3</v>
      </c>
      <c r="BK42" s="14">
        <v>4.2</v>
      </c>
      <c r="BL42" s="14">
        <v>4.5999999999999996</v>
      </c>
      <c r="BM42" s="56">
        <v>3.5</v>
      </c>
      <c r="BN42" s="56">
        <v>2.79</v>
      </c>
      <c r="BO42" s="56">
        <v>4.26</v>
      </c>
      <c r="BP42" s="56">
        <v>4.38</v>
      </c>
      <c r="BQ42" s="56">
        <v>4.0999999999999996</v>
      </c>
      <c r="BR42" s="56">
        <v>3.16</v>
      </c>
      <c r="BS42" s="56">
        <v>2.9</v>
      </c>
      <c r="BT42" s="56">
        <v>2.87</v>
      </c>
      <c r="BU42" s="56">
        <v>5.49</v>
      </c>
      <c r="BV42" s="56">
        <v>3.9</v>
      </c>
      <c r="BW42" s="56">
        <v>5.2</v>
      </c>
      <c r="BX42" s="56">
        <v>4.3</v>
      </c>
      <c r="BY42" s="56">
        <v>4.5999999999999996</v>
      </c>
      <c r="BZ42" s="17"/>
      <c r="CA42" s="18">
        <f t="shared" si="15"/>
        <v>4.3396825396825394</v>
      </c>
      <c r="CB42" s="19">
        <f t="shared" si="16"/>
        <v>2.54</v>
      </c>
      <c r="CC42" s="19">
        <f t="shared" si="17"/>
        <v>7</v>
      </c>
      <c r="CD42" s="19">
        <f t="shared" si="18"/>
        <v>0.89237083325547439</v>
      </c>
      <c r="CE42" s="20">
        <f t="shared" si="19"/>
        <v>0.20563044072821832</v>
      </c>
      <c r="CF42" s="21">
        <f t="shared" si="20"/>
        <v>63</v>
      </c>
      <c r="CG42" s="22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</row>
    <row r="43" spans="1:256" x14ac:dyDescent="0.2">
      <c r="A43" s="13"/>
      <c r="B43" s="40" t="s">
        <v>34</v>
      </c>
      <c r="C43" s="14" t="s">
        <v>62</v>
      </c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>
        <v>0.58589999999999998</v>
      </c>
      <c r="BO43" s="58">
        <v>1.1085</v>
      </c>
      <c r="BP43" s="58">
        <v>1.1961999999999999</v>
      </c>
      <c r="BQ43" s="58">
        <v>1.0864</v>
      </c>
      <c r="BR43" s="58">
        <v>0.7419</v>
      </c>
      <c r="BS43" s="58">
        <v>0.73099999999999998</v>
      </c>
      <c r="BT43" s="58">
        <v>0.59209999999999996</v>
      </c>
      <c r="BU43" s="58">
        <v>1.6091</v>
      </c>
      <c r="BV43" s="58">
        <v>0.92420000000000002</v>
      </c>
      <c r="BW43" s="58">
        <v>1.329</v>
      </c>
      <c r="BX43" s="58">
        <v>1.1314</v>
      </c>
      <c r="BY43" s="58">
        <v>1.2545999999999999</v>
      </c>
      <c r="BZ43" s="57"/>
      <c r="CA43" s="59">
        <f t="shared" si="15"/>
        <v>1.0241916666666666</v>
      </c>
      <c r="CB43" s="60">
        <f t="shared" si="16"/>
        <v>0.58589999999999998</v>
      </c>
      <c r="CC43" s="60">
        <f t="shared" si="17"/>
        <v>1.6091</v>
      </c>
      <c r="CD43" s="60">
        <f t="shared" si="18"/>
        <v>0.31545395992653719</v>
      </c>
      <c r="CE43" s="20">
        <f t="shared" si="19"/>
        <v>0.30800285746633088</v>
      </c>
      <c r="CF43" s="21">
        <f t="shared" si="20"/>
        <v>12</v>
      </c>
      <c r="CG43" s="22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</row>
    <row r="44" spans="1:256" x14ac:dyDescent="0.2">
      <c r="A44" s="2"/>
      <c r="B44" s="40"/>
      <c r="C44" s="14"/>
      <c r="D44" s="17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Z44" s="17"/>
      <c r="CA44" s="26"/>
      <c r="CB44" s="26"/>
      <c r="CC44" s="26"/>
      <c r="CD44" s="26"/>
      <c r="CE44" s="27"/>
      <c r="CF44" s="28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ht="15" customHeight="1" x14ac:dyDescent="0.2">
      <c r="A45" s="2"/>
      <c r="B45" s="61" t="s">
        <v>35</v>
      </c>
      <c r="C45" s="2"/>
      <c r="D45" s="7"/>
      <c r="E45" s="25"/>
      <c r="F45" s="25"/>
      <c r="G45" s="25"/>
      <c r="H45" s="25"/>
      <c r="I45" s="25"/>
      <c r="J45" s="25"/>
      <c r="K45" s="25"/>
      <c r="L45" s="25"/>
      <c r="M45" s="25"/>
      <c r="N45" s="2"/>
      <c r="O45" s="2"/>
      <c r="P45" s="2"/>
      <c r="Q45" s="2"/>
      <c r="R45" s="25"/>
      <c r="S45" s="2"/>
      <c r="T45" s="2"/>
      <c r="U45" s="2"/>
      <c r="V45" s="2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14"/>
      <c r="AS45" s="25"/>
      <c r="AT45" s="25"/>
      <c r="AU45" s="25"/>
      <c r="AV45" s="25"/>
      <c r="AW45" s="61"/>
      <c r="AX45" s="2"/>
      <c r="AY45" s="61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7"/>
      <c r="CA45" s="31"/>
      <c r="CB45" s="31"/>
      <c r="CC45" s="31"/>
      <c r="CD45" s="31"/>
      <c r="CE45" s="32"/>
      <c r="CF45" s="33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ht="15" customHeight="1" x14ac:dyDescent="0.2">
      <c r="A46" s="2"/>
      <c r="B46" s="61"/>
      <c r="C46" s="2"/>
      <c r="D46" s="7"/>
      <c r="E46" s="25"/>
      <c r="F46" s="25"/>
      <c r="G46" s="25"/>
      <c r="H46" s="25"/>
      <c r="I46" s="25"/>
      <c r="J46" s="25"/>
      <c r="K46" s="25"/>
      <c r="L46" s="25"/>
      <c r="M46" s="25"/>
      <c r="N46" s="2"/>
      <c r="O46" s="2"/>
      <c r="P46" s="2"/>
      <c r="Q46" s="2"/>
      <c r="R46" s="25"/>
      <c r="S46" s="2"/>
      <c r="T46" s="2"/>
      <c r="U46" s="2"/>
      <c r="V46" s="2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61"/>
      <c r="AX46" s="2"/>
      <c r="AY46" s="61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7"/>
      <c r="CA46" s="31"/>
      <c r="CB46" s="31"/>
      <c r="CC46" s="31"/>
      <c r="CD46" s="31"/>
      <c r="CE46" s="32"/>
      <c r="CF46" s="33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x14ac:dyDescent="0.2">
      <c r="A47" s="2"/>
      <c r="B47" s="35" t="s">
        <v>36</v>
      </c>
      <c r="C47" s="36" t="s">
        <v>63</v>
      </c>
      <c r="D47" s="37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 t="s">
        <v>68</v>
      </c>
      <c r="P47" s="36"/>
      <c r="Q47" s="36"/>
      <c r="R47" s="36"/>
      <c r="S47" s="36"/>
      <c r="T47" s="36"/>
      <c r="U47" s="36"/>
      <c r="V47" s="36"/>
      <c r="W47" s="62"/>
      <c r="X47" s="62"/>
      <c r="Y47" s="62" t="s">
        <v>68</v>
      </c>
      <c r="Z47" s="62" t="s">
        <v>68</v>
      </c>
      <c r="AA47" s="62"/>
      <c r="AB47" s="62" t="s">
        <v>68</v>
      </c>
      <c r="AC47" s="62">
        <v>620</v>
      </c>
      <c r="AD47" s="62">
        <v>2400</v>
      </c>
      <c r="AE47" s="62">
        <v>15</v>
      </c>
      <c r="AF47" s="62">
        <v>48</v>
      </c>
      <c r="AG47" s="62">
        <v>522</v>
      </c>
      <c r="AH47" s="62">
        <v>41</v>
      </c>
      <c r="AI47" s="25">
        <v>1550</v>
      </c>
      <c r="AJ47" s="62">
        <v>700</v>
      </c>
      <c r="AK47" s="62">
        <v>11</v>
      </c>
      <c r="AL47" s="62">
        <v>89600</v>
      </c>
      <c r="AM47" s="62">
        <v>20200</v>
      </c>
      <c r="AN47" s="62">
        <v>0</v>
      </c>
      <c r="AO47" s="62">
        <v>70</v>
      </c>
      <c r="AP47" s="62">
        <v>610</v>
      </c>
      <c r="AQ47" s="62">
        <v>110</v>
      </c>
      <c r="AR47" s="25">
        <v>40</v>
      </c>
      <c r="AS47" s="62">
        <v>20</v>
      </c>
      <c r="AT47" s="62">
        <v>370</v>
      </c>
      <c r="AU47" s="62">
        <v>4</v>
      </c>
      <c r="AV47" s="62">
        <v>3.2</v>
      </c>
      <c r="AW47" s="36">
        <v>27</v>
      </c>
      <c r="AX47" s="36">
        <v>7.5</v>
      </c>
      <c r="AY47" s="36">
        <v>103</v>
      </c>
      <c r="AZ47" s="36">
        <v>45</v>
      </c>
      <c r="BA47" s="36">
        <v>29</v>
      </c>
      <c r="BB47" s="36">
        <v>38</v>
      </c>
      <c r="BC47" s="36">
        <v>108</v>
      </c>
      <c r="BD47" s="36">
        <v>4</v>
      </c>
      <c r="BE47" s="36">
        <v>69</v>
      </c>
      <c r="BF47" s="36">
        <v>10</v>
      </c>
      <c r="BG47" s="36">
        <v>92</v>
      </c>
      <c r="BH47" s="36">
        <v>87</v>
      </c>
      <c r="BI47" s="36">
        <v>4</v>
      </c>
      <c r="BJ47" s="36">
        <v>38</v>
      </c>
      <c r="BK47" s="36">
        <v>62</v>
      </c>
      <c r="BL47" s="36">
        <v>171</v>
      </c>
      <c r="BM47" s="36">
        <v>3</v>
      </c>
      <c r="BN47" s="36">
        <v>31</v>
      </c>
      <c r="BO47" s="36">
        <v>18</v>
      </c>
      <c r="BP47" s="36">
        <v>20</v>
      </c>
      <c r="BQ47" s="36">
        <v>18</v>
      </c>
      <c r="BR47" s="36">
        <v>10</v>
      </c>
      <c r="BS47" s="36">
        <v>80</v>
      </c>
      <c r="BT47" s="36">
        <v>18</v>
      </c>
      <c r="BU47" s="36"/>
      <c r="BV47" s="36">
        <v>27</v>
      </c>
      <c r="BW47" s="36">
        <v>52</v>
      </c>
      <c r="BX47" s="36">
        <v>19</v>
      </c>
      <c r="BY47" s="36">
        <v>52</v>
      </c>
      <c r="BZ47" s="37"/>
      <c r="CA47" s="38">
        <f>AVERAGE(D47:BZ47)</f>
        <v>2462.0145833333331</v>
      </c>
      <c r="CB47" s="11">
        <f>MIN(D47:BZ47)</f>
        <v>0</v>
      </c>
      <c r="CC47" s="11">
        <f>MAX(D47:BZ47)</f>
        <v>89600</v>
      </c>
      <c r="CD47" s="11">
        <f>STDEV(D47:BZ47)</f>
        <v>13172.49483282672</v>
      </c>
      <c r="CE47" s="10">
        <f>CD47/CA47</f>
        <v>5.3502911485570559</v>
      </c>
      <c r="CF47" s="11">
        <f>COUNT(D47:BZ47)</f>
        <v>48</v>
      </c>
      <c r="CG47" s="1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x14ac:dyDescent="0.2">
      <c r="A48" s="2"/>
      <c r="B48" s="35" t="s">
        <v>37</v>
      </c>
      <c r="C48" s="36" t="s">
        <v>64</v>
      </c>
      <c r="D48" s="37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 t="s">
        <v>68</v>
      </c>
      <c r="P48" s="36"/>
      <c r="Q48" s="36"/>
      <c r="R48" s="36"/>
      <c r="S48" s="36"/>
      <c r="T48" s="36"/>
      <c r="U48" s="36"/>
      <c r="V48" s="36"/>
      <c r="W48" s="25"/>
      <c r="X48" s="25"/>
      <c r="Y48" s="25" t="s">
        <v>68</v>
      </c>
      <c r="Z48" s="25" t="s">
        <v>68</v>
      </c>
      <c r="AA48" s="25"/>
      <c r="AB48" s="25" t="s">
        <v>68</v>
      </c>
      <c r="AC48" s="25" t="s">
        <v>70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1</v>
      </c>
      <c r="AL48" s="55">
        <v>0</v>
      </c>
      <c r="AM48" s="25"/>
      <c r="AN48" s="25">
        <v>0</v>
      </c>
      <c r="AO48" s="25">
        <v>0</v>
      </c>
      <c r="AP48" s="25">
        <v>0</v>
      </c>
      <c r="AQ48" s="25">
        <v>2</v>
      </c>
      <c r="AR48" s="25">
        <v>0</v>
      </c>
      <c r="AS48" s="25">
        <v>0</v>
      </c>
      <c r="AT48" s="25">
        <v>0</v>
      </c>
      <c r="AU48" s="25">
        <v>0</v>
      </c>
      <c r="AV48" s="25" t="s">
        <v>72</v>
      </c>
      <c r="AW48" s="36">
        <v>0</v>
      </c>
      <c r="AX48" s="36">
        <v>0</v>
      </c>
      <c r="AY48" s="36">
        <v>0</v>
      </c>
      <c r="AZ48" s="36">
        <v>0</v>
      </c>
      <c r="BA48" s="36">
        <v>2</v>
      </c>
      <c r="BB48" s="36">
        <v>4</v>
      </c>
      <c r="BC48" s="36">
        <v>0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8</v>
      </c>
      <c r="BJ48" s="36">
        <v>10</v>
      </c>
      <c r="BK48" s="36">
        <v>2</v>
      </c>
      <c r="BL48" s="36" t="s">
        <v>76</v>
      </c>
      <c r="BM48" s="36">
        <v>0</v>
      </c>
      <c r="BN48" s="36">
        <v>0</v>
      </c>
      <c r="BO48" s="36">
        <v>0</v>
      </c>
      <c r="BP48" s="36">
        <v>0</v>
      </c>
      <c r="BQ48" s="36">
        <v>0</v>
      </c>
      <c r="BR48" s="36">
        <v>0</v>
      </c>
      <c r="BS48" s="36">
        <v>24</v>
      </c>
      <c r="BT48" s="36">
        <v>0</v>
      </c>
      <c r="BU48" s="36">
        <v>0</v>
      </c>
      <c r="BV48" s="36">
        <v>0</v>
      </c>
      <c r="BW48" s="36">
        <v>0</v>
      </c>
      <c r="BX48" s="36">
        <v>0</v>
      </c>
      <c r="BY48" s="36">
        <v>0</v>
      </c>
      <c r="BZ48" s="37"/>
      <c r="CA48" s="39">
        <f>AVERAGE(D48:BZ48)</f>
        <v>1.1777777777777778</v>
      </c>
      <c r="CB48" s="21">
        <f>MIN(D48:BZ48)</f>
        <v>0</v>
      </c>
      <c r="CC48" s="21">
        <f>MAX(D48:BZ48)</f>
        <v>24</v>
      </c>
      <c r="CD48" s="21">
        <f>STDEV(D48:BZ48)</f>
        <v>4.0073165408519777</v>
      </c>
      <c r="CE48" s="20">
        <f>CD48/CA48</f>
        <v>3.4024385724214903</v>
      </c>
      <c r="CF48" s="21">
        <f>COUNT(D48:BZ48)</f>
        <v>45</v>
      </c>
      <c r="CG48" s="1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x14ac:dyDescent="0.2">
      <c r="A49" s="2"/>
      <c r="B49" s="35" t="s">
        <v>38</v>
      </c>
      <c r="C49" s="36" t="s">
        <v>64</v>
      </c>
      <c r="D49" s="37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 t="s">
        <v>68</v>
      </c>
      <c r="P49" s="36"/>
      <c r="Q49" s="36"/>
      <c r="R49" s="36"/>
      <c r="S49" s="36"/>
      <c r="T49" s="36"/>
      <c r="U49" s="36"/>
      <c r="V49" s="36"/>
      <c r="W49" s="25"/>
      <c r="X49" s="25"/>
      <c r="Y49" s="25" t="s">
        <v>68</v>
      </c>
      <c r="Z49" s="25" t="s">
        <v>68</v>
      </c>
      <c r="AA49" s="25"/>
      <c r="AB49" s="25" t="s">
        <v>68</v>
      </c>
      <c r="AC49" s="25" t="s">
        <v>71</v>
      </c>
      <c r="AD49" s="25">
        <v>0</v>
      </c>
      <c r="AE49" s="5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1</v>
      </c>
      <c r="AL49" s="55">
        <v>1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 t="s">
        <v>71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>
        <v>0</v>
      </c>
      <c r="BC49" s="36">
        <v>1</v>
      </c>
      <c r="BD49" s="36">
        <v>0</v>
      </c>
      <c r="BE49" s="36">
        <v>0</v>
      </c>
      <c r="BF49" s="36">
        <v>0</v>
      </c>
      <c r="BG49" s="36">
        <v>0</v>
      </c>
      <c r="BH49" s="36">
        <v>1</v>
      </c>
      <c r="BI49" s="36">
        <v>0</v>
      </c>
      <c r="BJ49" s="36">
        <v>4</v>
      </c>
      <c r="BK49" s="36">
        <v>1</v>
      </c>
      <c r="BL49" s="36" t="s">
        <v>76</v>
      </c>
      <c r="BM49" s="36">
        <v>0</v>
      </c>
      <c r="BN49" s="36">
        <v>0</v>
      </c>
      <c r="BO49" s="36">
        <v>2</v>
      </c>
      <c r="BP49" s="36">
        <v>0</v>
      </c>
      <c r="BQ49" s="36">
        <v>0</v>
      </c>
      <c r="BR49" s="36">
        <v>0</v>
      </c>
      <c r="BS49" s="36">
        <v>7</v>
      </c>
      <c r="BT49" s="36">
        <v>0</v>
      </c>
      <c r="BU49" s="36">
        <v>1</v>
      </c>
      <c r="BV49" s="36">
        <v>3</v>
      </c>
      <c r="BW49" s="36">
        <v>0</v>
      </c>
      <c r="BX49" s="36">
        <v>0</v>
      </c>
      <c r="BY49" s="36">
        <v>0</v>
      </c>
      <c r="BZ49" s="37"/>
      <c r="CA49" s="39">
        <f>AVERAGE(D49:BZ49)</f>
        <v>0.47826086956521741</v>
      </c>
      <c r="CB49" s="21">
        <f>MIN(D49:BZ49)</f>
        <v>0</v>
      </c>
      <c r="CC49" s="21">
        <f>MAX(D49:BZ49)</f>
        <v>7</v>
      </c>
      <c r="CD49" s="21">
        <f>STDEV(D49:BZ49)</f>
        <v>1.2778302866757751</v>
      </c>
      <c r="CE49" s="20">
        <f>CD49/CA49</f>
        <v>2.6718269630493481</v>
      </c>
      <c r="CF49" s="21">
        <f>COUNT(D49:BZ49)</f>
        <v>46</v>
      </c>
      <c r="CG49" s="1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x14ac:dyDescent="0.2">
      <c r="A50" s="2"/>
      <c r="B50" s="35" t="s">
        <v>39</v>
      </c>
      <c r="C50" s="36" t="s">
        <v>64</v>
      </c>
      <c r="D50" s="37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 t="s">
        <v>68</v>
      </c>
      <c r="P50" s="36"/>
      <c r="Q50" s="36"/>
      <c r="R50" s="36"/>
      <c r="S50" s="36"/>
      <c r="T50" s="36"/>
      <c r="U50" s="36"/>
      <c r="V50" s="36"/>
      <c r="W50" s="25"/>
      <c r="X50" s="25"/>
      <c r="Y50" s="25" t="s">
        <v>68</v>
      </c>
      <c r="Z50" s="25" t="s">
        <v>68</v>
      </c>
      <c r="AA50" s="25"/>
      <c r="AB50" s="25" t="s">
        <v>68</v>
      </c>
      <c r="AC50" s="25" t="s">
        <v>70</v>
      </c>
      <c r="AD50" s="25">
        <v>0</v>
      </c>
      <c r="AE50" s="5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10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/>
      <c r="AT50" s="25">
        <v>0</v>
      </c>
      <c r="AU50" s="25">
        <v>1</v>
      </c>
      <c r="AV50" s="25">
        <v>3</v>
      </c>
      <c r="AW50" s="36">
        <v>0</v>
      </c>
      <c r="AX50" s="36">
        <v>2</v>
      </c>
      <c r="AY50" s="36">
        <v>2</v>
      </c>
      <c r="AZ50" s="36">
        <v>0</v>
      </c>
      <c r="BA50" s="36">
        <v>0</v>
      </c>
      <c r="BB50" s="36">
        <v>0</v>
      </c>
      <c r="BC50" s="36">
        <v>0</v>
      </c>
      <c r="BD50" s="36">
        <v>1</v>
      </c>
      <c r="BE50" s="36">
        <v>4</v>
      </c>
      <c r="BF50" s="36">
        <v>0</v>
      </c>
      <c r="BG50" s="36">
        <v>1</v>
      </c>
      <c r="BH50" s="36">
        <v>5</v>
      </c>
      <c r="BI50" s="36">
        <v>0</v>
      </c>
      <c r="BJ50" s="36">
        <v>24</v>
      </c>
      <c r="BK50" s="36">
        <v>7</v>
      </c>
      <c r="BL50" s="36">
        <v>16</v>
      </c>
      <c r="BM50" s="36" t="s">
        <v>77</v>
      </c>
      <c r="BN50" s="36" t="s">
        <v>77</v>
      </c>
      <c r="BO50" s="36" t="s">
        <v>77</v>
      </c>
      <c r="BP50" s="36" t="s">
        <v>77</v>
      </c>
      <c r="BQ50" s="36" t="s">
        <v>77</v>
      </c>
      <c r="BR50" s="36" t="s">
        <v>77</v>
      </c>
      <c r="BS50" s="36" t="s">
        <v>77</v>
      </c>
      <c r="BT50" s="36" t="s">
        <v>77</v>
      </c>
      <c r="BU50" s="36" t="s">
        <v>77</v>
      </c>
      <c r="BV50" s="36" t="s">
        <v>77</v>
      </c>
      <c r="BW50" s="36" t="s">
        <v>77</v>
      </c>
      <c r="BX50" s="36" t="s">
        <v>77</v>
      </c>
      <c r="BY50" s="36" t="s">
        <v>77</v>
      </c>
      <c r="BZ50" s="37"/>
      <c r="CA50" s="39">
        <f>AVERAGE(D50:BZ50)</f>
        <v>2.2352941176470589</v>
      </c>
      <c r="CB50" s="21">
        <f>MIN(D50:BZ50)</f>
        <v>0</v>
      </c>
      <c r="CC50" s="21">
        <f>MAX(D50:BZ50)</f>
        <v>24</v>
      </c>
      <c r="CD50" s="21">
        <f>STDEV(D50:BZ50)</f>
        <v>5.1407983316437358</v>
      </c>
      <c r="CE50" s="20">
        <f>CD50/CA50</f>
        <v>2.2998308325774608</v>
      </c>
      <c r="CF50" s="21">
        <f>COUNT(D50:BZ50)</f>
        <v>34</v>
      </c>
      <c r="CG50" s="1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x14ac:dyDescent="0.2">
      <c r="A51" s="2"/>
      <c r="B51" s="35"/>
      <c r="C51" s="36"/>
      <c r="D51" s="37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7"/>
      <c r="CA51" s="26"/>
      <c r="CB51" s="26"/>
      <c r="CC51" s="26"/>
      <c r="CD51" s="26"/>
      <c r="CE51" s="27"/>
      <c r="CF51" s="28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 x14ac:dyDescent="0.2">
      <c r="A52" s="2"/>
      <c r="B52" s="29" t="s">
        <v>40</v>
      </c>
      <c r="C52" s="63"/>
      <c r="D52" s="7"/>
      <c r="E52" s="25"/>
      <c r="F52" s="25"/>
      <c r="G52" s="25"/>
      <c r="H52" s="25"/>
      <c r="I52" s="25"/>
      <c r="J52" s="25"/>
      <c r="K52" s="25"/>
      <c r="L52" s="25"/>
      <c r="M52" s="25"/>
      <c r="N52" s="63"/>
      <c r="O52" s="63"/>
      <c r="P52" s="63"/>
      <c r="Q52" s="63"/>
      <c r="R52" s="25"/>
      <c r="S52" s="63"/>
      <c r="T52" s="25"/>
      <c r="U52" s="25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7"/>
      <c r="CA52" s="31"/>
      <c r="CB52" s="31"/>
      <c r="CC52" s="31"/>
      <c r="CD52" s="31"/>
      <c r="CE52" s="32"/>
      <c r="CF52" s="33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 x14ac:dyDescent="0.2">
      <c r="A53" s="2"/>
      <c r="B53" s="29"/>
      <c r="C53" s="63"/>
      <c r="D53" s="7"/>
      <c r="E53" s="25"/>
      <c r="F53" s="25"/>
      <c r="G53" s="25"/>
      <c r="H53" s="25"/>
      <c r="I53" s="25"/>
      <c r="J53" s="25"/>
      <c r="K53" s="25"/>
      <c r="L53" s="25"/>
      <c r="M53" s="25"/>
      <c r="N53" s="63"/>
      <c r="O53" s="63"/>
      <c r="P53" s="63"/>
      <c r="Q53" s="63"/>
      <c r="R53" s="25"/>
      <c r="S53" s="63"/>
      <c r="T53" s="25"/>
      <c r="U53" s="25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7"/>
      <c r="CA53" s="31"/>
      <c r="CB53" s="31"/>
      <c r="CC53" s="31"/>
      <c r="CD53" s="31"/>
      <c r="CE53" s="32"/>
      <c r="CF53" s="33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 x14ac:dyDescent="0.2">
      <c r="A54" s="2"/>
      <c r="B54" s="35" t="s">
        <v>41</v>
      </c>
      <c r="C54" s="36" t="s">
        <v>65</v>
      </c>
      <c r="D54" s="37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 t="s">
        <v>68</v>
      </c>
      <c r="P54" s="36"/>
      <c r="Q54" s="36"/>
      <c r="R54" s="36"/>
      <c r="S54" s="36"/>
      <c r="T54" s="36"/>
      <c r="U54" s="36"/>
      <c r="V54" s="36"/>
      <c r="W54" s="64"/>
      <c r="X54" s="64"/>
      <c r="Y54" s="64" t="s">
        <v>68</v>
      </c>
      <c r="Z54" s="64" t="s">
        <v>68</v>
      </c>
      <c r="AA54" s="64"/>
      <c r="AB54" s="64" t="s">
        <v>68</v>
      </c>
      <c r="AC54" s="64"/>
      <c r="AD54" s="64"/>
      <c r="AE54" s="64"/>
      <c r="AF54" s="64"/>
      <c r="AG54" s="64"/>
      <c r="AH54" s="64"/>
      <c r="AI54" s="25"/>
      <c r="AJ54" s="64"/>
      <c r="AK54" s="64"/>
      <c r="AL54" s="64"/>
      <c r="AM54" s="64"/>
      <c r="AN54" s="64"/>
      <c r="AO54" s="64"/>
      <c r="AP54" s="64"/>
      <c r="AQ54" s="64"/>
      <c r="AR54" s="64"/>
      <c r="AS54" s="64">
        <v>0</v>
      </c>
      <c r="AT54" s="64">
        <v>0</v>
      </c>
      <c r="AU54" s="64">
        <v>0</v>
      </c>
      <c r="AV54" s="64"/>
      <c r="AW54" s="64">
        <v>0</v>
      </c>
      <c r="AX54" s="64">
        <v>0</v>
      </c>
      <c r="AY54" s="64">
        <v>400</v>
      </c>
      <c r="AZ54" s="64">
        <v>0</v>
      </c>
      <c r="BA54" s="64">
        <v>200</v>
      </c>
      <c r="BB54" s="64">
        <v>0</v>
      </c>
      <c r="BC54" s="64">
        <v>0</v>
      </c>
      <c r="BD54" s="64">
        <v>0</v>
      </c>
      <c r="BE54" s="64">
        <v>0</v>
      </c>
      <c r="BF54" s="64">
        <v>0</v>
      </c>
      <c r="BG54" s="64">
        <v>10000</v>
      </c>
      <c r="BH54" s="64">
        <v>0</v>
      </c>
      <c r="BI54" s="64">
        <v>0</v>
      </c>
      <c r="BJ54" s="64">
        <v>20000</v>
      </c>
      <c r="BK54" s="64">
        <v>0</v>
      </c>
      <c r="BL54" s="64" t="s">
        <v>76</v>
      </c>
      <c r="BM54" s="64">
        <v>0</v>
      </c>
      <c r="BN54" s="64">
        <v>0</v>
      </c>
      <c r="BO54" s="64">
        <v>66666</v>
      </c>
      <c r="BP54" s="64">
        <v>0</v>
      </c>
      <c r="BQ54" s="64">
        <v>0</v>
      </c>
      <c r="BR54" s="64">
        <v>0</v>
      </c>
      <c r="BS54" s="64">
        <v>0</v>
      </c>
      <c r="BT54" s="64">
        <v>0</v>
      </c>
      <c r="BU54" s="64">
        <v>0</v>
      </c>
      <c r="BV54" s="64">
        <v>0</v>
      </c>
      <c r="BW54" s="64">
        <v>11111</v>
      </c>
      <c r="BX54" s="64">
        <v>0</v>
      </c>
      <c r="BY54" s="64">
        <v>0</v>
      </c>
      <c r="BZ54" s="65"/>
      <c r="CA54" s="66">
        <f t="shared" ref="CA54:CA59" si="21">AVERAGE(D54:BZ54)</f>
        <v>3496.0322580645161</v>
      </c>
      <c r="CB54" s="67">
        <f t="shared" ref="CB54:CB59" si="22">MIN(D54:BZ54)</f>
        <v>0</v>
      </c>
      <c r="CC54" s="67">
        <f t="shared" ref="CC54:CC59" si="23">MAX(D54:BZ54)</f>
        <v>66666</v>
      </c>
      <c r="CD54" s="67">
        <f t="shared" ref="CD54:CD59" si="24">STDEV(D54:BZ54)</f>
        <v>12502.160331942292</v>
      </c>
      <c r="CE54" s="68">
        <f t="shared" ref="CE54:CE59" si="25">CD54/CA54</f>
        <v>3.5760998209049064</v>
      </c>
      <c r="CF54" s="11">
        <f t="shared" ref="CF54:CF59" si="26">COUNT(D54:BZ54)</f>
        <v>31</v>
      </c>
      <c r="CG54" s="1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 x14ac:dyDescent="0.2">
      <c r="A55" s="2"/>
      <c r="B55" s="35" t="s">
        <v>42</v>
      </c>
      <c r="C55" s="36" t="s">
        <v>65</v>
      </c>
      <c r="D55" s="37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 t="s">
        <v>68</v>
      </c>
      <c r="P55" s="36"/>
      <c r="Q55" s="36"/>
      <c r="R55" s="36"/>
      <c r="S55" s="36"/>
      <c r="T55" s="36"/>
      <c r="U55" s="36"/>
      <c r="V55" s="36"/>
      <c r="W55" s="64"/>
      <c r="X55" s="64"/>
      <c r="Y55" s="64" t="s">
        <v>68</v>
      </c>
      <c r="Z55" s="64" t="s">
        <v>68</v>
      </c>
      <c r="AA55" s="64"/>
      <c r="AB55" s="64" t="s">
        <v>68</v>
      </c>
      <c r="AC55" s="64"/>
      <c r="AD55" s="64"/>
      <c r="AE55" s="64"/>
      <c r="AF55" s="64"/>
      <c r="AG55" s="64"/>
      <c r="AH55" s="64"/>
      <c r="AI55" s="25"/>
      <c r="AJ55" s="64"/>
      <c r="AK55" s="64"/>
      <c r="AL55" s="64"/>
      <c r="AM55" s="64"/>
      <c r="AN55" s="64"/>
      <c r="AO55" s="64"/>
      <c r="AP55" s="64"/>
      <c r="AQ55" s="64"/>
      <c r="AR55" s="64"/>
      <c r="AS55" s="64">
        <v>0</v>
      </c>
      <c r="AT55" s="64">
        <v>10000</v>
      </c>
      <c r="AU55" s="64">
        <v>200</v>
      </c>
      <c r="AV55" s="64"/>
      <c r="AW55" s="64">
        <v>1260000</v>
      </c>
      <c r="AX55" s="64">
        <v>1600</v>
      </c>
      <c r="AY55" s="64">
        <v>50400</v>
      </c>
      <c r="AZ55" s="64">
        <v>3560000</v>
      </c>
      <c r="BA55" s="64">
        <v>119000</v>
      </c>
      <c r="BB55" s="64">
        <v>160000</v>
      </c>
      <c r="BC55" s="64">
        <v>20000</v>
      </c>
      <c r="BD55" s="64">
        <v>200000</v>
      </c>
      <c r="BE55" s="64">
        <v>110000</v>
      </c>
      <c r="BF55" s="64">
        <v>40000</v>
      </c>
      <c r="BG55" s="64">
        <v>30000</v>
      </c>
      <c r="BH55" s="64">
        <v>40000</v>
      </c>
      <c r="BI55" s="64">
        <v>120000</v>
      </c>
      <c r="BJ55" s="64">
        <v>70000</v>
      </c>
      <c r="BK55" s="64">
        <v>0</v>
      </c>
      <c r="BL55" s="64">
        <v>120000</v>
      </c>
      <c r="BM55" s="64">
        <v>10000</v>
      </c>
      <c r="BN55" s="64">
        <v>74000</v>
      </c>
      <c r="BO55" s="64">
        <v>77777</v>
      </c>
      <c r="BP55" s="64">
        <v>155554</v>
      </c>
      <c r="BQ55" s="64">
        <v>99999</v>
      </c>
      <c r="BR55" s="64">
        <v>299997</v>
      </c>
      <c r="BS55" s="64">
        <v>22222</v>
      </c>
      <c r="BT55" s="64">
        <v>22222</v>
      </c>
      <c r="BU55" s="64">
        <v>444440</v>
      </c>
      <c r="BV55" s="64">
        <v>155554</v>
      </c>
      <c r="BW55" s="64">
        <v>22222</v>
      </c>
      <c r="BX55" s="64">
        <v>33333</v>
      </c>
      <c r="BY55" s="64">
        <v>244442</v>
      </c>
      <c r="BZ55" s="65"/>
      <c r="CA55" s="69">
        <f t="shared" si="21"/>
        <v>236655.0625</v>
      </c>
      <c r="CB55" s="70">
        <f t="shared" si="22"/>
        <v>0</v>
      </c>
      <c r="CC55" s="70">
        <f t="shared" si="23"/>
        <v>3560000</v>
      </c>
      <c r="CD55" s="70">
        <f t="shared" si="24"/>
        <v>648114.20404063188</v>
      </c>
      <c r="CE55" s="71">
        <f t="shared" si="25"/>
        <v>2.7386450016915731</v>
      </c>
      <c r="CF55" s="21">
        <f t="shared" si="26"/>
        <v>32</v>
      </c>
      <c r="CG55" s="1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x14ac:dyDescent="0.2">
      <c r="A56" s="2"/>
      <c r="B56" s="35" t="s">
        <v>43</v>
      </c>
      <c r="C56" s="36" t="s">
        <v>65</v>
      </c>
      <c r="D56" s="37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 t="s">
        <v>68</v>
      </c>
      <c r="P56" s="36"/>
      <c r="Q56" s="36"/>
      <c r="R56" s="36"/>
      <c r="S56" s="36"/>
      <c r="T56" s="36"/>
      <c r="U56" s="36"/>
      <c r="V56" s="36"/>
      <c r="W56" s="64"/>
      <c r="X56" s="64"/>
      <c r="Y56" s="64" t="s">
        <v>68</v>
      </c>
      <c r="Z56" s="64" t="s">
        <v>68</v>
      </c>
      <c r="AA56" s="64"/>
      <c r="AB56" s="64" t="s">
        <v>68</v>
      </c>
      <c r="AC56" s="64"/>
      <c r="AD56" s="64"/>
      <c r="AE56" s="64"/>
      <c r="AF56" s="64"/>
      <c r="AG56" s="64"/>
      <c r="AH56" s="64"/>
      <c r="AI56" s="25"/>
      <c r="AJ56" s="64"/>
      <c r="AK56" s="64"/>
      <c r="AL56" s="64"/>
      <c r="AM56" s="64"/>
      <c r="AN56" s="64"/>
      <c r="AO56" s="64"/>
      <c r="AP56" s="64"/>
      <c r="AQ56" s="64"/>
      <c r="AR56" s="64"/>
      <c r="AS56" s="64">
        <v>20000</v>
      </c>
      <c r="AT56" s="64">
        <v>10000</v>
      </c>
      <c r="AU56" s="64">
        <v>17200</v>
      </c>
      <c r="AV56" s="64"/>
      <c r="AW56" s="64">
        <v>520000</v>
      </c>
      <c r="AX56" s="64">
        <v>150400</v>
      </c>
      <c r="AY56" s="64">
        <v>15200</v>
      </c>
      <c r="AZ56" s="64">
        <v>60000</v>
      </c>
      <c r="BA56" s="64">
        <v>10000</v>
      </c>
      <c r="BB56" s="64">
        <v>110000</v>
      </c>
      <c r="BC56" s="64">
        <v>70000</v>
      </c>
      <c r="BD56" s="64">
        <v>1300000</v>
      </c>
      <c r="BE56" s="64">
        <v>110000</v>
      </c>
      <c r="BF56" s="64">
        <v>60000</v>
      </c>
      <c r="BG56" s="64">
        <v>10000</v>
      </c>
      <c r="BH56" s="64">
        <v>70000</v>
      </c>
      <c r="BI56" s="64">
        <v>540000</v>
      </c>
      <c r="BJ56" s="64">
        <v>40000</v>
      </c>
      <c r="BK56" s="64">
        <v>130000</v>
      </c>
      <c r="BL56" s="64">
        <v>30000</v>
      </c>
      <c r="BM56" s="64">
        <v>230000</v>
      </c>
      <c r="BN56" s="64">
        <v>98000</v>
      </c>
      <c r="BO56" s="64">
        <v>33333</v>
      </c>
      <c r="BP56" s="64">
        <v>66666</v>
      </c>
      <c r="BQ56" s="64">
        <v>66666</v>
      </c>
      <c r="BR56" s="64">
        <v>55555</v>
      </c>
      <c r="BS56" s="64">
        <v>0</v>
      </c>
      <c r="BT56" s="64">
        <v>44444</v>
      </c>
      <c r="BU56" s="64">
        <v>44444</v>
      </c>
      <c r="BV56" s="64">
        <v>122221</v>
      </c>
      <c r="BW56" s="64">
        <v>22222</v>
      </c>
      <c r="BX56" s="64">
        <v>11111</v>
      </c>
      <c r="BY56" s="64">
        <v>44444</v>
      </c>
      <c r="BZ56" s="65"/>
      <c r="CA56" s="69">
        <f t="shared" si="21"/>
        <v>128497.0625</v>
      </c>
      <c r="CB56" s="70">
        <f t="shared" si="22"/>
        <v>0</v>
      </c>
      <c r="CC56" s="70">
        <f t="shared" si="23"/>
        <v>1300000</v>
      </c>
      <c r="CD56" s="70">
        <f t="shared" si="24"/>
        <v>247904.14430060526</v>
      </c>
      <c r="CE56" s="71">
        <f t="shared" si="25"/>
        <v>1.9292592334599499</v>
      </c>
      <c r="CF56" s="21">
        <f t="shared" si="26"/>
        <v>32</v>
      </c>
      <c r="CG56" s="1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 x14ac:dyDescent="0.2">
      <c r="A57" s="2"/>
      <c r="B57" s="35" t="s">
        <v>44</v>
      </c>
      <c r="C57" s="36" t="s">
        <v>65</v>
      </c>
      <c r="D57" s="37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 t="s">
        <v>68</v>
      </c>
      <c r="P57" s="36"/>
      <c r="Q57" s="36"/>
      <c r="R57" s="36"/>
      <c r="S57" s="36"/>
      <c r="T57" s="36"/>
      <c r="U57" s="36"/>
      <c r="V57" s="36"/>
      <c r="W57" s="64"/>
      <c r="X57" s="64"/>
      <c r="Y57" s="64" t="s">
        <v>68</v>
      </c>
      <c r="Z57" s="64" t="s">
        <v>68</v>
      </c>
      <c r="AA57" s="64"/>
      <c r="AB57" s="64" t="s">
        <v>68</v>
      </c>
      <c r="AC57" s="64"/>
      <c r="AD57" s="64"/>
      <c r="AE57" s="64"/>
      <c r="AF57" s="64"/>
      <c r="AG57" s="64"/>
      <c r="AH57" s="64"/>
      <c r="AI57" s="25"/>
      <c r="AJ57" s="64"/>
      <c r="AK57" s="64"/>
      <c r="AL57" s="64"/>
      <c r="AM57" s="64"/>
      <c r="AN57" s="64"/>
      <c r="AO57" s="64"/>
      <c r="AP57" s="64"/>
      <c r="AQ57" s="64"/>
      <c r="AR57" s="64"/>
      <c r="AS57" s="64" t="s">
        <v>68</v>
      </c>
      <c r="AT57" s="64">
        <v>180000</v>
      </c>
      <c r="AU57" s="64">
        <v>150000</v>
      </c>
      <c r="AV57" s="64"/>
      <c r="AW57" s="64">
        <v>400000</v>
      </c>
      <c r="AX57" s="64">
        <v>10000</v>
      </c>
      <c r="AY57" s="64">
        <v>23600</v>
      </c>
      <c r="AZ57" s="64">
        <v>3500000</v>
      </c>
      <c r="BA57" s="64">
        <v>180000</v>
      </c>
      <c r="BB57" s="64">
        <v>420000</v>
      </c>
      <c r="BC57" s="64">
        <v>440000</v>
      </c>
      <c r="BD57" s="64">
        <v>1120000</v>
      </c>
      <c r="BE57" s="64">
        <v>480000</v>
      </c>
      <c r="BF57" s="64">
        <v>84000</v>
      </c>
      <c r="BG57" s="64">
        <v>280000</v>
      </c>
      <c r="BH57" s="64">
        <v>160000</v>
      </c>
      <c r="BI57" s="64">
        <v>250000</v>
      </c>
      <c r="BJ57" s="64">
        <v>130000</v>
      </c>
      <c r="BK57" s="64">
        <v>280000</v>
      </c>
      <c r="BL57" s="64">
        <v>760000</v>
      </c>
      <c r="BM57" s="64">
        <v>240000</v>
      </c>
      <c r="BN57" s="64">
        <v>28000</v>
      </c>
      <c r="BO57" s="64">
        <v>166665</v>
      </c>
      <c r="BP57" s="64">
        <v>1666650</v>
      </c>
      <c r="BQ57" s="64">
        <v>99999</v>
      </c>
      <c r="BR57" s="64">
        <v>488884</v>
      </c>
      <c r="BS57" s="64">
        <v>266664</v>
      </c>
      <c r="BT57" s="64">
        <v>22222</v>
      </c>
      <c r="BU57" s="64">
        <v>611105</v>
      </c>
      <c r="BV57" s="64">
        <v>344441</v>
      </c>
      <c r="BW57" s="64">
        <v>0</v>
      </c>
      <c r="BX57" s="64">
        <v>322219</v>
      </c>
      <c r="BY57" s="64">
        <v>744437</v>
      </c>
      <c r="BZ57" s="65"/>
      <c r="CA57" s="69">
        <f t="shared" si="21"/>
        <v>446738.25806451612</v>
      </c>
      <c r="CB57" s="70">
        <f t="shared" si="22"/>
        <v>0</v>
      </c>
      <c r="CC57" s="70">
        <f t="shared" si="23"/>
        <v>3500000</v>
      </c>
      <c r="CD57" s="70">
        <f t="shared" si="24"/>
        <v>667007.75915086968</v>
      </c>
      <c r="CE57" s="71">
        <f t="shared" si="25"/>
        <v>1.4930616465235516</v>
      </c>
      <c r="CF57" s="21">
        <f t="shared" si="26"/>
        <v>31</v>
      </c>
      <c r="CG57" s="1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 x14ac:dyDescent="0.2">
      <c r="A58" s="2"/>
      <c r="B58" s="35" t="s">
        <v>45</v>
      </c>
      <c r="C58" s="36" t="s">
        <v>65</v>
      </c>
      <c r="D58" s="37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 t="s">
        <v>68</v>
      </c>
      <c r="P58" s="36"/>
      <c r="Q58" s="36"/>
      <c r="R58" s="36"/>
      <c r="S58" s="36"/>
      <c r="T58" s="36"/>
      <c r="U58" s="36"/>
      <c r="V58" s="36"/>
      <c r="W58" s="64"/>
      <c r="X58" s="64"/>
      <c r="Y58" s="64" t="s">
        <v>68</v>
      </c>
      <c r="Z58" s="64" t="s">
        <v>68</v>
      </c>
      <c r="AA58" s="64"/>
      <c r="AB58" s="64" t="s">
        <v>68</v>
      </c>
      <c r="AC58" s="64"/>
      <c r="AD58" s="64"/>
      <c r="AE58" s="64"/>
      <c r="AF58" s="64"/>
      <c r="AG58" s="64"/>
      <c r="AH58" s="64"/>
      <c r="AI58" s="25"/>
      <c r="AJ58" s="64"/>
      <c r="AK58" s="64"/>
      <c r="AL58" s="64"/>
      <c r="AM58" s="64"/>
      <c r="AN58" s="64"/>
      <c r="AO58" s="64"/>
      <c r="AP58" s="64"/>
      <c r="AQ58" s="64"/>
      <c r="AR58" s="64"/>
      <c r="AS58" s="64">
        <v>0</v>
      </c>
      <c r="AT58" s="64">
        <v>0</v>
      </c>
      <c r="AU58" s="64">
        <v>0</v>
      </c>
      <c r="AV58" s="64"/>
      <c r="AW58" s="64">
        <v>0</v>
      </c>
      <c r="AX58" s="64">
        <v>2800</v>
      </c>
      <c r="AY58" s="64">
        <v>0</v>
      </c>
      <c r="AZ58" s="64">
        <v>0</v>
      </c>
      <c r="BA58" s="64">
        <v>0</v>
      </c>
      <c r="BB58" s="64">
        <v>0</v>
      </c>
      <c r="BC58" s="64">
        <v>0</v>
      </c>
      <c r="BD58" s="64">
        <v>0</v>
      </c>
      <c r="BE58" s="64">
        <v>0</v>
      </c>
      <c r="BF58" s="64">
        <v>0</v>
      </c>
      <c r="BG58" s="64">
        <v>0</v>
      </c>
      <c r="BH58" s="64">
        <v>0</v>
      </c>
      <c r="BI58" s="64">
        <v>0</v>
      </c>
      <c r="BJ58" s="64">
        <v>0</v>
      </c>
      <c r="BK58" s="64">
        <v>0</v>
      </c>
      <c r="BL58" s="64"/>
      <c r="BM58" s="64">
        <v>0</v>
      </c>
      <c r="BN58" s="64" t="s">
        <v>78</v>
      </c>
      <c r="BO58" s="64">
        <v>11111</v>
      </c>
      <c r="BP58" s="64">
        <v>0</v>
      </c>
      <c r="BQ58" s="64">
        <v>0</v>
      </c>
      <c r="BR58" s="64">
        <v>0</v>
      </c>
      <c r="BS58" s="64">
        <v>0</v>
      </c>
      <c r="BT58" s="64">
        <v>0</v>
      </c>
      <c r="BU58" s="64">
        <v>0</v>
      </c>
      <c r="BV58" s="64">
        <v>0</v>
      </c>
      <c r="BW58" s="64">
        <v>0</v>
      </c>
      <c r="BX58" s="64">
        <v>0</v>
      </c>
      <c r="BY58" s="64">
        <v>0</v>
      </c>
      <c r="BZ58" s="65"/>
      <c r="CA58" s="69">
        <f t="shared" si="21"/>
        <v>463.7</v>
      </c>
      <c r="CB58" s="70">
        <f t="shared" si="22"/>
        <v>0</v>
      </c>
      <c r="CC58" s="70">
        <f t="shared" si="23"/>
        <v>11111</v>
      </c>
      <c r="CD58" s="70">
        <f t="shared" si="24"/>
        <v>2074.8393398542685</v>
      </c>
      <c r="CE58" s="71">
        <f t="shared" si="25"/>
        <v>4.4745295230844695</v>
      </c>
      <c r="CF58" s="21">
        <f t="shared" si="26"/>
        <v>30</v>
      </c>
      <c r="CG58" s="1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x14ac:dyDescent="0.2">
      <c r="A59" s="2"/>
      <c r="B59" s="72" t="s">
        <v>46</v>
      </c>
      <c r="C59" s="73" t="s">
        <v>65</v>
      </c>
      <c r="D59" s="74"/>
      <c r="E59" s="75" t="str">
        <f t="shared" ref="E59:AL59" si="27">IF(COUNT(E54:E57)&gt;0,SUM(E54:E57),"--")</f>
        <v>--</v>
      </c>
      <c r="F59" s="75" t="str">
        <f t="shared" si="27"/>
        <v>--</v>
      </c>
      <c r="G59" s="75" t="str">
        <f t="shared" si="27"/>
        <v>--</v>
      </c>
      <c r="H59" s="75" t="str">
        <f t="shared" si="27"/>
        <v>--</v>
      </c>
      <c r="I59" s="75" t="str">
        <f t="shared" si="27"/>
        <v>--</v>
      </c>
      <c r="J59" s="75" t="str">
        <f t="shared" si="27"/>
        <v>--</v>
      </c>
      <c r="K59" s="75" t="str">
        <f t="shared" si="27"/>
        <v>--</v>
      </c>
      <c r="L59" s="75" t="str">
        <f t="shared" si="27"/>
        <v>--</v>
      </c>
      <c r="M59" s="75" t="str">
        <f t="shared" si="27"/>
        <v>--</v>
      </c>
      <c r="N59" s="75" t="str">
        <f t="shared" si="27"/>
        <v>--</v>
      </c>
      <c r="O59" s="75" t="str">
        <f t="shared" si="27"/>
        <v>--</v>
      </c>
      <c r="P59" s="75" t="str">
        <f t="shared" si="27"/>
        <v>--</v>
      </c>
      <c r="Q59" s="75" t="str">
        <f t="shared" si="27"/>
        <v>--</v>
      </c>
      <c r="R59" s="75" t="str">
        <f t="shared" si="27"/>
        <v>--</v>
      </c>
      <c r="S59" s="75" t="str">
        <f t="shared" si="27"/>
        <v>--</v>
      </c>
      <c r="T59" s="75" t="str">
        <f t="shared" si="27"/>
        <v>--</v>
      </c>
      <c r="U59" s="75" t="str">
        <f t="shared" si="27"/>
        <v>--</v>
      </c>
      <c r="V59" s="75" t="str">
        <f t="shared" si="27"/>
        <v>--</v>
      </c>
      <c r="W59" s="75" t="str">
        <f t="shared" si="27"/>
        <v>--</v>
      </c>
      <c r="X59" s="75" t="str">
        <f t="shared" si="27"/>
        <v>--</v>
      </c>
      <c r="Y59" s="75" t="str">
        <f t="shared" si="27"/>
        <v>--</v>
      </c>
      <c r="Z59" s="75" t="str">
        <f t="shared" si="27"/>
        <v>--</v>
      </c>
      <c r="AA59" s="75" t="str">
        <f t="shared" si="27"/>
        <v>--</v>
      </c>
      <c r="AB59" s="75" t="str">
        <f t="shared" si="27"/>
        <v>--</v>
      </c>
      <c r="AC59" s="75" t="str">
        <f t="shared" si="27"/>
        <v>--</v>
      </c>
      <c r="AD59" s="75" t="str">
        <f t="shared" si="27"/>
        <v>--</v>
      </c>
      <c r="AE59" s="75" t="str">
        <f t="shared" si="27"/>
        <v>--</v>
      </c>
      <c r="AF59" s="75" t="str">
        <f t="shared" si="27"/>
        <v>--</v>
      </c>
      <c r="AG59" s="75" t="str">
        <f t="shared" si="27"/>
        <v>--</v>
      </c>
      <c r="AH59" s="75" t="str">
        <f t="shared" si="27"/>
        <v>--</v>
      </c>
      <c r="AI59" s="75" t="str">
        <f t="shared" si="27"/>
        <v>--</v>
      </c>
      <c r="AJ59" s="75" t="str">
        <f t="shared" si="27"/>
        <v>--</v>
      </c>
      <c r="AK59" s="75" t="str">
        <f t="shared" si="27"/>
        <v>--</v>
      </c>
      <c r="AL59" s="75" t="str">
        <f t="shared" si="27"/>
        <v>--</v>
      </c>
      <c r="AM59" s="75">
        <v>332000</v>
      </c>
      <c r="AN59" s="75" t="str">
        <f t="shared" ref="AN59:BY59" si="28">IF(COUNT(AN54:AN57)&gt;0,SUM(AN54:AN57),"--")</f>
        <v>--</v>
      </c>
      <c r="AO59" s="75" t="str">
        <f t="shared" si="28"/>
        <v>--</v>
      </c>
      <c r="AP59" s="75" t="str">
        <f t="shared" si="28"/>
        <v>--</v>
      </c>
      <c r="AQ59" s="75" t="str">
        <f t="shared" si="28"/>
        <v>--</v>
      </c>
      <c r="AR59" s="75" t="str">
        <f t="shared" si="28"/>
        <v>--</v>
      </c>
      <c r="AS59" s="75">
        <f t="shared" si="28"/>
        <v>20000</v>
      </c>
      <c r="AT59" s="75">
        <f t="shared" si="28"/>
        <v>200000</v>
      </c>
      <c r="AU59" s="75">
        <f t="shared" si="28"/>
        <v>167400</v>
      </c>
      <c r="AV59" s="75" t="str">
        <f t="shared" si="28"/>
        <v>--</v>
      </c>
      <c r="AW59" s="75">
        <f t="shared" si="28"/>
        <v>2180000</v>
      </c>
      <c r="AX59" s="75">
        <f t="shared" si="28"/>
        <v>162000</v>
      </c>
      <c r="AY59" s="75">
        <f t="shared" si="28"/>
        <v>89600</v>
      </c>
      <c r="AZ59" s="75">
        <f t="shared" si="28"/>
        <v>7120000</v>
      </c>
      <c r="BA59" s="75">
        <f t="shared" si="28"/>
        <v>309200</v>
      </c>
      <c r="BB59" s="75">
        <f t="shared" si="28"/>
        <v>690000</v>
      </c>
      <c r="BC59" s="75">
        <f t="shared" si="28"/>
        <v>530000</v>
      </c>
      <c r="BD59" s="75">
        <f t="shared" si="28"/>
        <v>2620000</v>
      </c>
      <c r="BE59" s="75">
        <f t="shared" si="28"/>
        <v>700000</v>
      </c>
      <c r="BF59" s="75">
        <f t="shared" si="28"/>
        <v>184000</v>
      </c>
      <c r="BG59" s="75">
        <f t="shared" si="28"/>
        <v>330000</v>
      </c>
      <c r="BH59" s="75">
        <f t="shared" si="28"/>
        <v>270000</v>
      </c>
      <c r="BI59" s="75">
        <f t="shared" si="28"/>
        <v>910000</v>
      </c>
      <c r="BJ59" s="75">
        <f t="shared" si="28"/>
        <v>260000</v>
      </c>
      <c r="BK59" s="75">
        <f t="shared" si="28"/>
        <v>410000</v>
      </c>
      <c r="BL59" s="75">
        <f t="shared" si="28"/>
        <v>910000</v>
      </c>
      <c r="BM59" s="75">
        <f t="shared" si="28"/>
        <v>480000</v>
      </c>
      <c r="BN59" s="75">
        <f t="shared" si="28"/>
        <v>200000</v>
      </c>
      <c r="BO59" s="75">
        <f t="shared" si="28"/>
        <v>344441</v>
      </c>
      <c r="BP59" s="75">
        <f t="shared" si="28"/>
        <v>1888870</v>
      </c>
      <c r="BQ59" s="75">
        <f t="shared" si="28"/>
        <v>266664</v>
      </c>
      <c r="BR59" s="75">
        <f t="shared" si="28"/>
        <v>844436</v>
      </c>
      <c r="BS59" s="75">
        <f t="shared" si="28"/>
        <v>288886</v>
      </c>
      <c r="BT59" s="75">
        <f t="shared" si="28"/>
        <v>88888</v>
      </c>
      <c r="BU59" s="75">
        <f t="shared" si="28"/>
        <v>1099989</v>
      </c>
      <c r="BV59" s="75">
        <f t="shared" si="28"/>
        <v>622216</v>
      </c>
      <c r="BW59" s="75">
        <f t="shared" si="28"/>
        <v>55555</v>
      </c>
      <c r="BX59" s="75">
        <f t="shared" si="28"/>
        <v>366663</v>
      </c>
      <c r="BY59" s="75">
        <f t="shared" si="28"/>
        <v>1033323</v>
      </c>
      <c r="BZ59" s="76"/>
      <c r="CA59" s="77">
        <f t="shared" si="21"/>
        <v>787094.87878787878</v>
      </c>
      <c r="CB59" s="78">
        <f t="shared" si="22"/>
        <v>20000</v>
      </c>
      <c r="CC59" s="78">
        <f t="shared" si="23"/>
        <v>7120000</v>
      </c>
      <c r="CD59" s="78">
        <f t="shared" si="24"/>
        <v>1288955.4234867317</v>
      </c>
      <c r="CE59" s="79">
        <f t="shared" si="25"/>
        <v>1.6376112438588282</v>
      </c>
      <c r="CF59" s="80">
        <f t="shared" si="26"/>
        <v>33</v>
      </c>
      <c r="CG59" s="1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 x14ac:dyDescent="0.2">
      <c r="A60" s="2"/>
      <c r="B60" s="81"/>
      <c r="C60" s="82"/>
      <c r="D60" s="74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4"/>
      <c r="CA60" s="26"/>
      <c r="CB60" s="26"/>
      <c r="CC60" s="26"/>
      <c r="CD60" s="26"/>
      <c r="CE60" s="27"/>
      <c r="CF60" s="28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 x14ac:dyDescent="0.2">
      <c r="A61" s="2"/>
      <c r="B61" s="29" t="s">
        <v>47</v>
      </c>
      <c r="C61" s="2"/>
      <c r="D61" s="7"/>
      <c r="E61" s="25"/>
      <c r="F61" s="25"/>
      <c r="G61" s="25"/>
      <c r="H61" s="25"/>
      <c r="I61" s="25"/>
      <c r="J61" s="25"/>
      <c r="K61" s="25"/>
      <c r="L61" s="25"/>
      <c r="M61" s="25"/>
      <c r="N61" s="2"/>
      <c r="O61" s="2"/>
      <c r="P61" s="2"/>
      <c r="Q61" s="2"/>
      <c r="R61" s="25"/>
      <c r="S61" s="2"/>
      <c r="T61" s="2"/>
      <c r="U61" s="2"/>
      <c r="V61" s="2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"/>
      <c r="AX61" s="2"/>
      <c r="AY61" s="2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52"/>
      <c r="CA61" s="31"/>
      <c r="CB61" s="31"/>
      <c r="CC61" s="31"/>
      <c r="CD61" s="31"/>
      <c r="CE61" s="32"/>
      <c r="CF61" s="33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 x14ac:dyDescent="0.2">
      <c r="A62" s="2"/>
      <c r="B62" s="29"/>
      <c r="C62" s="2"/>
      <c r="D62" s="7"/>
      <c r="E62" s="25"/>
      <c r="F62" s="25"/>
      <c r="G62" s="25"/>
      <c r="H62" s="25"/>
      <c r="I62" s="25"/>
      <c r="J62" s="25"/>
      <c r="K62" s="25"/>
      <c r="L62" s="25"/>
      <c r="M62" s="25"/>
      <c r="N62" s="2"/>
      <c r="O62" s="2"/>
      <c r="P62" s="2"/>
      <c r="Q62" s="2"/>
      <c r="R62" s="25"/>
      <c r="S62" s="2"/>
      <c r="T62" s="2"/>
      <c r="U62" s="2"/>
      <c r="V62" s="2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"/>
      <c r="AX62" s="2"/>
      <c r="AY62" s="2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52"/>
      <c r="CA62" s="31"/>
      <c r="CB62" s="31"/>
      <c r="CC62" s="31"/>
      <c r="CD62" s="31"/>
      <c r="CE62" s="32"/>
      <c r="CF62" s="33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 x14ac:dyDescent="0.2">
      <c r="A63" s="2"/>
      <c r="B63" s="85" t="s">
        <v>48</v>
      </c>
      <c r="C63" s="49" t="s">
        <v>66</v>
      </c>
      <c r="D63" s="7"/>
      <c r="E63" s="86" t="e">
        <f t="shared" ref="E63:AJ63" si="29">IF(AND(AND(AND(E26,E28),E29),E27&gt;0),(E26*0.0499)+(E28*0.0822)+(E29*0.0435)+(E27*0.0256),"--")</f>
        <v>#VALUE!</v>
      </c>
      <c r="F63" s="86" t="e">
        <f t="shared" si="29"/>
        <v>#VALUE!</v>
      </c>
      <c r="G63" s="86" t="e">
        <f t="shared" si="29"/>
        <v>#VALUE!</v>
      </c>
      <c r="H63" s="86" t="str">
        <f t="shared" si="29"/>
        <v>--</v>
      </c>
      <c r="I63" s="86" t="e">
        <f t="shared" si="29"/>
        <v>#VALUE!</v>
      </c>
      <c r="J63" s="86" t="e">
        <f t="shared" si="29"/>
        <v>#VALUE!</v>
      </c>
      <c r="K63" s="86" t="e">
        <f t="shared" si="29"/>
        <v>#VALUE!</v>
      </c>
      <c r="L63" s="86" t="e">
        <f t="shared" si="29"/>
        <v>#VALUE!</v>
      </c>
      <c r="M63" s="86" t="e">
        <f t="shared" si="29"/>
        <v>#VALUE!</v>
      </c>
      <c r="N63" s="86" t="e">
        <f t="shared" si="29"/>
        <v>#VALUE!</v>
      </c>
      <c r="O63" s="86" t="e">
        <f t="shared" si="29"/>
        <v>#VALUE!</v>
      </c>
      <c r="P63" s="86" t="e">
        <f t="shared" si="29"/>
        <v>#VALUE!</v>
      </c>
      <c r="Q63" s="86" t="e">
        <f t="shared" si="29"/>
        <v>#VALUE!</v>
      </c>
      <c r="R63" s="86" t="e">
        <f t="shared" si="29"/>
        <v>#VALUE!</v>
      </c>
      <c r="S63" s="86" t="e">
        <f t="shared" si="29"/>
        <v>#VALUE!</v>
      </c>
      <c r="T63" s="86" t="e">
        <f t="shared" si="29"/>
        <v>#VALUE!</v>
      </c>
      <c r="U63" s="86" t="e">
        <f t="shared" si="29"/>
        <v>#VALUE!</v>
      </c>
      <c r="V63" s="86" t="e">
        <f t="shared" si="29"/>
        <v>#VALUE!</v>
      </c>
      <c r="W63" s="86" t="e">
        <f t="shared" si="29"/>
        <v>#VALUE!</v>
      </c>
      <c r="X63" s="86" t="e">
        <f t="shared" si="29"/>
        <v>#VALUE!</v>
      </c>
      <c r="Y63" s="86" t="e">
        <f t="shared" si="29"/>
        <v>#VALUE!</v>
      </c>
      <c r="Z63" s="86" t="e">
        <f t="shared" si="29"/>
        <v>#VALUE!</v>
      </c>
      <c r="AA63" s="86" t="e">
        <f t="shared" si="29"/>
        <v>#VALUE!</v>
      </c>
      <c r="AB63" s="86" t="e">
        <f t="shared" si="29"/>
        <v>#VALUE!</v>
      </c>
      <c r="AC63" s="86">
        <f t="shared" si="29"/>
        <v>4.4844599999999994</v>
      </c>
      <c r="AD63" s="86">
        <f t="shared" si="29"/>
        <v>4.6562200000000002</v>
      </c>
      <c r="AE63" s="86">
        <f t="shared" si="29"/>
        <v>4.5215599999999991</v>
      </c>
      <c r="AF63" s="86">
        <f t="shared" si="29"/>
        <v>4.3997000000000002</v>
      </c>
      <c r="AG63" s="86">
        <f t="shared" si="29"/>
        <v>4.4268800000000006</v>
      </c>
      <c r="AH63" s="86">
        <f t="shared" si="29"/>
        <v>4.5778599999999994</v>
      </c>
      <c r="AI63" s="86">
        <f t="shared" si="29"/>
        <v>4.4035399999999996</v>
      </c>
      <c r="AJ63" s="86">
        <f t="shared" si="29"/>
        <v>4.4319999999999995</v>
      </c>
      <c r="AK63" s="86">
        <f t="shared" ref="AK63:BP63" si="30">IF(AND(AND(AND(AK26,AK28),AK29),AK27&gt;0),(AK26*0.0499)+(AK28*0.0822)+(AK29*0.0435)+(AK27*0.0256),"--")</f>
        <v>4.3664399999999999</v>
      </c>
      <c r="AL63" s="86">
        <f t="shared" si="30"/>
        <v>3.9218400000000004</v>
      </c>
      <c r="AM63" s="86">
        <f t="shared" si="30"/>
        <v>3.9778199999999995</v>
      </c>
      <c r="AN63" s="86">
        <f t="shared" si="30"/>
        <v>4.36198</v>
      </c>
      <c r="AO63" s="86">
        <f t="shared" si="30"/>
        <v>4.1367599999999989</v>
      </c>
      <c r="AP63" s="86">
        <f t="shared" si="30"/>
        <v>3.7046399999999995</v>
      </c>
      <c r="AQ63" s="86">
        <f t="shared" si="30"/>
        <v>3.8598599999999998</v>
      </c>
      <c r="AR63" s="86">
        <f t="shared" si="30"/>
        <v>4.1434999999999995</v>
      </c>
      <c r="AS63" s="86">
        <f t="shared" si="30"/>
        <v>4.7141399999999996</v>
      </c>
      <c r="AT63" s="86">
        <f t="shared" si="30"/>
        <v>4.4976000000000003</v>
      </c>
      <c r="AU63" s="86">
        <f t="shared" si="30"/>
        <v>4.3075800000000006</v>
      </c>
      <c r="AV63" s="86">
        <f t="shared" si="30"/>
        <v>4.55708</v>
      </c>
      <c r="AW63" s="86">
        <f t="shared" si="30"/>
        <v>4.2141800000000007</v>
      </c>
      <c r="AX63" s="86">
        <f t="shared" si="30"/>
        <v>4.6853399999999992</v>
      </c>
      <c r="AY63" s="86">
        <f t="shared" si="30"/>
        <v>4.1268599999999998</v>
      </c>
      <c r="AZ63" s="86">
        <f t="shared" si="30"/>
        <v>4.3268800000000001</v>
      </c>
      <c r="BA63" s="86">
        <f t="shared" si="30"/>
        <v>4.2954399999999993</v>
      </c>
      <c r="BB63" s="86">
        <f t="shared" si="30"/>
        <v>4.4198600000000008</v>
      </c>
      <c r="BC63" s="86">
        <f t="shared" si="30"/>
        <v>4.1559800000000005</v>
      </c>
      <c r="BD63" s="86">
        <f t="shared" si="30"/>
        <v>4.4710399999999995</v>
      </c>
      <c r="BE63" s="86">
        <f t="shared" si="30"/>
        <v>4.5967399999999987</v>
      </c>
      <c r="BF63" s="86">
        <f t="shared" si="30"/>
        <v>4.5791399999999998</v>
      </c>
      <c r="BG63" s="86">
        <f t="shared" si="30"/>
        <v>4.7211600000000002</v>
      </c>
      <c r="BH63" s="86">
        <f t="shared" si="30"/>
        <v>4.6517600000000003</v>
      </c>
      <c r="BI63" s="86">
        <f t="shared" si="30"/>
        <v>4.84368</v>
      </c>
      <c r="BJ63" s="86">
        <f t="shared" si="30"/>
        <v>4.822239999999999</v>
      </c>
      <c r="BK63" s="86">
        <f t="shared" si="30"/>
        <v>4.8721399999999999</v>
      </c>
      <c r="BL63" s="86">
        <f t="shared" si="30"/>
        <v>5.0290599999999994</v>
      </c>
      <c r="BM63" s="86">
        <f t="shared" si="30"/>
        <v>4.66798</v>
      </c>
      <c r="BN63" s="86">
        <f t="shared" si="30"/>
        <v>4.5486440000000004</v>
      </c>
      <c r="BO63" s="86">
        <f t="shared" si="30"/>
        <v>5.4401399999999995</v>
      </c>
      <c r="BP63" s="86">
        <f t="shared" si="30"/>
        <v>4.893993</v>
      </c>
      <c r="BQ63" s="86">
        <f t="shared" ref="BQ63:BY63" si="31">IF(AND(AND(AND(BQ26,BQ28),BQ29),BQ27&gt;0),(BQ26*0.0499)+(BQ28*0.0822)+(BQ29*0.0435)+(BQ27*0.0256),"--")</f>
        <v>4.9965480000000007</v>
      </c>
      <c r="BR63" s="86">
        <f t="shared" si="31"/>
        <v>4.8005829999999996</v>
      </c>
      <c r="BS63" s="86">
        <f t="shared" si="31"/>
        <v>4.8970779999999996</v>
      </c>
      <c r="BT63" s="86">
        <f t="shared" si="31"/>
        <v>4.9478100000000005</v>
      </c>
      <c r="BU63" s="86">
        <f t="shared" si="31"/>
        <v>4.6177539999999997</v>
      </c>
      <c r="BV63" s="86">
        <f t="shared" si="31"/>
        <v>5.1827535999999998</v>
      </c>
      <c r="BW63" s="86">
        <f t="shared" si="31"/>
        <v>4.0612440000000003</v>
      </c>
      <c r="BX63" s="86">
        <f t="shared" si="31"/>
        <v>4.3579359999999987</v>
      </c>
      <c r="BY63" s="86">
        <f t="shared" si="31"/>
        <v>4.1152940000000005</v>
      </c>
      <c r="BZ63" s="87"/>
      <c r="CA63" s="53" t="e">
        <f>AVERAGE(D63:BZ63)</f>
        <v>#VALUE!</v>
      </c>
      <c r="CB63" s="54" t="e">
        <f>MIN(D63:BZ63)</f>
        <v>#VALUE!</v>
      </c>
      <c r="CC63" s="54" t="e">
        <f>MAX(D63:BZ63)</f>
        <v>#VALUE!</v>
      </c>
      <c r="CD63" s="54" t="e">
        <f>STDEV(D63:BZ63)</f>
        <v>#VALUE!</v>
      </c>
      <c r="CE63" s="10" t="e">
        <f>CD63/CA63</f>
        <v>#VALUE!</v>
      </c>
      <c r="CF63" s="11">
        <f>COUNT(D63:BZ63)</f>
        <v>49</v>
      </c>
      <c r="CG63" s="1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 x14ac:dyDescent="0.2">
      <c r="A64" s="2"/>
      <c r="B64" s="85" t="s">
        <v>49</v>
      </c>
      <c r="C64" s="49" t="s">
        <v>66</v>
      </c>
      <c r="D64" s="7"/>
      <c r="E64" s="86">
        <f t="shared" ref="E64:AJ64" si="32">IF(AND(AND(E30,E25),E23&gt;0),(E30*0.0208)+(E25*0.0282)+(E23*0.0164)+(E22*0.0333),"--")</f>
        <v>4.51844</v>
      </c>
      <c r="F64" s="86">
        <f t="shared" si="32"/>
        <v>5.3144800000000005</v>
      </c>
      <c r="G64" s="86" t="e">
        <f t="shared" si="32"/>
        <v>#VALUE!</v>
      </c>
      <c r="H64" s="86" t="e">
        <f t="shared" si="32"/>
        <v>#VALUE!</v>
      </c>
      <c r="I64" s="86">
        <f t="shared" si="32"/>
        <v>5.0030000000000001</v>
      </c>
      <c r="J64" s="86" t="e">
        <f t="shared" si="32"/>
        <v>#VALUE!</v>
      </c>
      <c r="K64" s="86" t="e">
        <f t="shared" si="32"/>
        <v>#VALUE!</v>
      </c>
      <c r="L64" s="86" t="e">
        <f t="shared" si="32"/>
        <v>#VALUE!</v>
      </c>
      <c r="M64" s="86" t="e">
        <f t="shared" si="32"/>
        <v>#VALUE!</v>
      </c>
      <c r="N64" s="86">
        <f t="shared" si="32"/>
        <v>4.5662000000000003</v>
      </c>
      <c r="O64" s="86" t="e">
        <f t="shared" si="32"/>
        <v>#VALUE!</v>
      </c>
      <c r="P64" s="86">
        <f t="shared" si="32"/>
        <v>4.5909000000000004</v>
      </c>
      <c r="Q64" s="86" t="e">
        <f t="shared" si="32"/>
        <v>#VALUE!</v>
      </c>
      <c r="R64" s="86" t="e">
        <f t="shared" si="32"/>
        <v>#VALUE!</v>
      </c>
      <c r="S64" s="86" t="e">
        <f t="shared" si="32"/>
        <v>#VALUE!</v>
      </c>
      <c r="T64" s="86" t="e">
        <f t="shared" si="32"/>
        <v>#VALUE!</v>
      </c>
      <c r="U64" s="86">
        <f t="shared" si="32"/>
        <v>4.6048000000000009</v>
      </c>
      <c r="V64" s="86" t="e">
        <f t="shared" si="32"/>
        <v>#VALUE!</v>
      </c>
      <c r="W64" s="86" t="e">
        <f t="shared" si="32"/>
        <v>#VALUE!</v>
      </c>
      <c r="X64" s="86" t="e">
        <f t="shared" si="32"/>
        <v>#VALUE!</v>
      </c>
      <c r="Y64" s="86" t="e">
        <f t="shared" si="32"/>
        <v>#VALUE!</v>
      </c>
      <c r="Z64" s="86" t="e">
        <f t="shared" si="32"/>
        <v>#VALUE!</v>
      </c>
      <c r="AA64" s="86">
        <f t="shared" si="32"/>
        <v>4.3996000000000004</v>
      </c>
      <c r="AB64" s="86" t="e">
        <f t="shared" si="32"/>
        <v>#VALUE!</v>
      </c>
      <c r="AC64" s="86">
        <f t="shared" si="32"/>
        <v>4.5502880000000001</v>
      </c>
      <c r="AD64" s="86">
        <f t="shared" si="32"/>
        <v>4.8487800000000005</v>
      </c>
      <c r="AE64" s="86">
        <f t="shared" si="32"/>
        <v>4.8761799999999997</v>
      </c>
      <c r="AF64" s="86">
        <f t="shared" si="32"/>
        <v>4.78878</v>
      </c>
      <c r="AG64" s="86">
        <f t="shared" si="32"/>
        <v>4.76572</v>
      </c>
      <c r="AH64" s="86">
        <f t="shared" si="32"/>
        <v>4.5953600000000003</v>
      </c>
      <c r="AI64" s="86">
        <f t="shared" si="32"/>
        <v>4.2536399999999999</v>
      </c>
      <c r="AJ64" s="86">
        <f t="shared" si="32"/>
        <v>4.1590600000000002</v>
      </c>
      <c r="AK64" s="86">
        <f t="shared" ref="AK64:BP64" si="33">IF(AND(AND(AK30,AK25),AK23&gt;0),(AK30*0.0208)+(AK25*0.0282)+(AK23*0.0164)+(AK22*0.0333),"--")</f>
        <v>4.2526599999999997</v>
      </c>
      <c r="AL64" s="86">
        <f t="shared" si="33"/>
        <v>3.6044200000000002</v>
      </c>
      <c r="AM64" s="86">
        <f t="shared" si="33"/>
        <v>3.8499900000000005</v>
      </c>
      <c r="AN64" s="86">
        <f t="shared" si="33"/>
        <v>4.0667799999999996</v>
      </c>
      <c r="AO64" s="86">
        <f t="shared" si="33"/>
        <v>4.0628600000000006</v>
      </c>
      <c r="AP64" s="86">
        <f t="shared" si="33"/>
        <v>3.5105600000000003</v>
      </c>
      <c r="AQ64" s="86">
        <f t="shared" si="33"/>
        <v>3.6546800000000004</v>
      </c>
      <c r="AR64" s="86">
        <f t="shared" si="33"/>
        <v>3.9951600000000003</v>
      </c>
      <c r="AS64" s="86">
        <f t="shared" si="33"/>
        <v>4.6114800000000002</v>
      </c>
      <c r="AT64" s="86">
        <f t="shared" si="33"/>
        <v>4.4505400000000002</v>
      </c>
      <c r="AU64" s="86">
        <f t="shared" si="33"/>
        <v>4.2012400000000003</v>
      </c>
      <c r="AV64" s="86">
        <f t="shared" si="33"/>
        <v>4.3341799999999999</v>
      </c>
      <c r="AW64" s="86">
        <f t="shared" si="33"/>
        <v>4.3691400000000007</v>
      </c>
      <c r="AX64" s="86">
        <f t="shared" si="33"/>
        <v>4.8009600000000008</v>
      </c>
      <c r="AY64" s="86">
        <f t="shared" si="33"/>
        <v>4.2302200000000001</v>
      </c>
      <c r="AZ64" s="86">
        <f t="shared" si="33"/>
        <v>4.1593</v>
      </c>
      <c r="BA64" s="86">
        <f t="shared" si="33"/>
        <v>4.0744800000000003</v>
      </c>
      <c r="BB64" s="86">
        <f t="shared" si="33"/>
        <v>4.15848</v>
      </c>
      <c r="BC64" s="86">
        <f t="shared" si="33"/>
        <v>3.8459200000000004</v>
      </c>
      <c r="BD64" s="86">
        <f t="shared" si="33"/>
        <v>4.3662800000000006</v>
      </c>
      <c r="BE64" s="86">
        <f t="shared" si="33"/>
        <v>4.562952000000001</v>
      </c>
      <c r="BF64" s="86">
        <f t="shared" si="33"/>
        <v>4.2226999999999997</v>
      </c>
      <c r="BG64" s="86">
        <f t="shared" si="33"/>
        <v>4.5148400000000004</v>
      </c>
      <c r="BH64" s="86">
        <f t="shared" si="33"/>
        <v>4.4610200000000004</v>
      </c>
      <c r="BI64" s="86">
        <f t="shared" si="33"/>
        <v>4.6034800000000002</v>
      </c>
      <c r="BJ64" s="86">
        <f t="shared" si="33"/>
        <v>4.7160200000000012</v>
      </c>
      <c r="BK64" s="86">
        <f t="shared" si="33"/>
        <v>4.7572600000000005</v>
      </c>
      <c r="BL64" s="86">
        <f t="shared" si="33"/>
        <v>4.9770400000000006</v>
      </c>
      <c r="BM64" s="86">
        <f t="shared" si="33"/>
        <v>4.5857200000000002</v>
      </c>
      <c r="BN64" s="86">
        <f t="shared" si="33"/>
        <v>4.4676800000000005</v>
      </c>
      <c r="BO64" s="86">
        <f t="shared" si="33"/>
        <v>5.2340460000000011</v>
      </c>
      <c r="BP64" s="86">
        <f t="shared" si="33"/>
        <v>4.7839920000000005</v>
      </c>
      <c r="BQ64" s="86">
        <f t="shared" ref="BQ64:BY64" si="34">IF(AND(AND(BQ30,BQ25),BQ23&gt;0),(BQ30*0.0208)+(BQ25*0.0282)+(BQ23*0.0164)+(BQ22*0.0333),"--")</f>
        <v>4.9177999999999997</v>
      </c>
      <c r="BR64" s="86">
        <f t="shared" si="34"/>
        <v>4.7912220000000003</v>
      </c>
      <c r="BS64" s="86">
        <f t="shared" si="34"/>
        <v>4.8121960000000001</v>
      </c>
      <c r="BT64" s="86">
        <f t="shared" si="34"/>
        <v>4.880738</v>
      </c>
      <c r="BU64" s="86">
        <f t="shared" si="34"/>
        <v>4.5602580000000001</v>
      </c>
      <c r="BV64" s="86">
        <f t="shared" si="34"/>
        <v>5.2537199999999995</v>
      </c>
      <c r="BW64" s="86">
        <f t="shared" si="34"/>
        <v>3.9756500000000004</v>
      </c>
      <c r="BX64" s="86">
        <f t="shared" si="34"/>
        <v>4.3863720000000006</v>
      </c>
      <c r="BY64" s="86">
        <f t="shared" si="34"/>
        <v>4.1652280000000008</v>
      </c>
      <c r="BZ64" s="87"/>
      <c r="CA64" s="44" t="e">
        <f>AVERAGE(D64:BZ64)</f>
        <v>#VALUE!</v>
      </c>
      <c r="CB64" s="45" t="e">
        <f>MIN(D64:BZ64)</f>
        <v>#VALUE!</v>
      </c>
      <c r="CC64" s="45" t="e">
        <f>MAX(D64:BZ64)</f>
        <v>#VALUE!</v>
      </c>
      <c r="CD64" s="45" t="e">
        <f>STDEV(D64:BZ64)</f>
        <v>#VALUE!</v>
      </c>
      <c r="CE64" s="20" t="e">
        <f>CD64/CA64</f>
        <v>#VALUE!</v>
      </c>
      <c r="CF64" s="21">
        <f>COUNT(D64:BZ64)</f>
        <v>56</v>
      </c>
      <c r="CG64" s="1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pans="1:256" x14ac:dyDescent="0.2">
      <c r="A65" s="2"/>
      <c r="B65" s="85" t="s">
        <v>50</v>
      </c>
      <c r="C65" s="49" t="s">
        <v>66</v>
      </c>
      <c r="D65" s="7"/>
      <c r="E65" s="86" t="e">
        <f t="shared" ref="E65:AJ65" si="35">IF((AND(E63,E64))&gt;0,ABS(E64-E63),"--")</f>
        <v>#VALUE!</v>
      </c>
      <c r="F65" s="86" t="e">
        <f t="shared" si="35"/>
        <v>#VALUE!</v>
      </c>
      <c r="G65" s="86" t="e">
        <f t="shared" si="35"/>
        <v>#VALUE!</v>
      </c>
      <c r="H65" s="86" t="e">
        <f t="shared" si="35"/>
        <v>#VALUE!</v>
      </c>
      <c r="I65" s="86" t="e">
        <f t="shared" si="35"/>
        <v>#VALUE!</v>
      </c>
      <c r="J65" s="86" t="e">
        <f t="shared" si="35"/>
        <v>#VALUE!</v>
      </c>
      <c r="K65" s="86" t="e">
        <f t="shared" si="35"/>
        <v>#VALUE!</v>
      </c>
      <c r="L65" s="86" t="e">
        <f t="shared" si="35"/>
        <v>#VALUE!</v>
      </c>
      <c r="M65" s="86" t="e">
        <f t="shared" si="35"/>
        <v>#VALUE!</v>
      </c>
      <c r="N65" s="86" t="e">
        <f t="shared" si="35"/>
        <v>#VALUE!</v>
      </c>
      <c r="O65" s="86" t="e">
        <f t="shared" si="35"/>
        <v>#VALUE!</v>
      </c>
      <c r="P65" s="86" t="e">
        <f t="shared" si="35"/>
        <v>#VALUE!</v>
      </c>
      <c r="Q65" s="86" t="e">
        <f t="shared" si="35"/>
        <v>#VALUE!</v>
      </c>
      <c r="R65" s="86" t="e">
        <f t="shared" si="35"/>
        <v>#VALUE!</v>
      </c>
      <c r="S65" s="86" t="e">
        <f t="shared" si="35"/>
        <v>#VALUE!</v>
      </c>
      <c r="T65" s="86" t="e">
        <f t="shared" si="35"/>
        <v>#VALUE!</v>
      </c>
      <c r="U65" s="86" t="e">
        <f t="shared" si="35"/>
        <v>#VALUE!</v>
      </c>
      <c r="V65" s="86" t="e">
        <f t="shared" si="35"/>
        <v>#VALUE!</v>
      </c>
      <c r="W65" s="86" t="e">
        <f t="shared" si="35"/>
        <v>#VALUE!</v>
      </c>
      <c r="X65" s="86" t="e">
        <f t="shared" si="35"/>
        <v>#VALUE!</v>
      </c>
      <c r="Y65" s="86" t="e">
        <f t="shared" si="35"/>
        <v>#VALUE!</v>
      </c>
      <c r="Z65" s="86" t="e">
        <f t="shared" si="35"/>
        <v>#VALUE!</v>
      </c>
      <c r="AA65" s="86" t="e">
        <f t="shared" si="35"/>
        <v>#VALUE!</v>
      </c>
      <c r="AB65" s="86" t="e">
        <f t="shared" si="35"/>
        <v>#VALUE!</v>
      </c>
      <c r="AC65" s="86">
        <f t="shared" si="35"/>
        <v>6.5828000000000664E-2</v>
      </c>
      <c r="AD65" s="86">
        <f t="shared" si="35"/>
        <v>0.19256000000000029</v>
      </c>
      <c r="AE65" s="86">
        <f t="shared" si="35"/>
        <v>0.3546200000000006</v>
      </c>
      <c r="AF65" s="86">
        <f t="shared" si="35"/>
        <v>0.38907999999999987</v>
      </c>
      <c r="AG65" s="86">
        <f t="shared" si="35"/>
        <v>0.33883999999999936</v>
      </c>
      <c r="AH65" s="86">
        <f t="shared" si="35"/>
        <v>1.7500000000000959E-2</v>
      </c>
      <c r="AI65" s="86">
        <f t="shared" si="35"/>
        <v>0.1498999999999997</v>
      </c>
      <c r="AJ65" s="86">
        <f t="shared" si="35"/>
        <v>0.27293999999999929</v>
      </c>
      <c r="AK65" s="86">
        <f t="shared" ref="AK65:BP65" si="36">IF((AND(AK63,AK64))&gt;0,ABS(AK64-AK63),"--")</f>
        <v>0.11378000000000021</v>
      </c>
      <c r="AL65" s="86">
        <f t="shared" si="36"/>
        <v>0.31742000000000026</v>
      </c>
      <c r="AM65" s="86">
        <f t="shared" si="36"/>
        <v>0.127829999999999</v>
      </c>
      <c r="AN65" s="86">
        <f t="shared" si="36"/>
        <v>0.29520000000000035</v>
      </c>
      <c r="AO65" s="86">
        <f t="shared" si="36"/>
        <v>7.38999999999983E-2</v>
      </c>
      <c r="AP65" s="86">
        <f t="shared" si="36"/>
        <v>0.19407999999999914</v>
      </c>
      <c r="AQ65" s="86">
        <f t="shared" si="36"/>
        <v>0.20517999999999947</v>
      </c>
      <c r="AR65" s="86">
        <f t="shared" si="36"/>
        <v>0.14833999999999925</v>
      </c>
      <c r="AS65" s="86">
        <f t="shared" si="36"/>
        <v>0.10265999999999931</v>
      </c>
      <c r="AT65" s="86">
        <f t="shared" si="36"/>
        <v>4.7060000000000102E-2</v>
      </c>
      <c r="AU65" s="86">
        <f t="shared" si="36"/>
        <v>0.10634000000000032</v>
      </c>
      <c r="AV65" s="86">
        <f t="shared" si="36"/>
        <v>0.2229000000000001</v>
      </c>
      <c r="AW65" s="86">
        <f t="shared" si="36"/>
        <v>0.15495999999999999</v>
      </c>
      <c r="AX65" s="86">
        <f t="shared" si="36"/>
        <v>0.11562000000000161</v>
      </c>
      <c r="AY65" s="86">
        <f t="shared" si="36"/>
        <v>0.10336000000000034</v>
      </c>
      <c r="AZ65" s="86">
        <f t="shared" si="36"/>
        <v>0.16758000000000006</v>
      </c>
      <c r="BA65" s="86">
        <f t="shared" si="36"/>
        <v>0.22095999999999894</v>
      </c>
      <c r="BB65" s="86">
        <f t="shared" si="36"/>
        <v>0.26138000000000083</v>
      </c>
      <c r="BC65" s="86">
        <f t="shared" si="36"/>
        <v>0.31006</v>
      </c>
      <c r="BD65" s="86">
        <f t="shared" si="36"/>
        <v>0.10475999999999885</v>
      </c>
      <c r="BE65" s="86">
        <f t="shared" si="36"/>
        <v>3.3787999999997709E-2</v>
      </c>
      <c r="BF65" s="86">
        <f t="shared" si="36"/>
        <v>0.35644000000000009</v>
      </c>
      <c r="BG65" s="86">
        <f t="shared" si="36"/>
        <v>0.20631999999999984</v>
      </c>
      <c r="BH65" s="86">
        <f t="shared" si="36"/>
        <v>0.19073999999999991</v>
      </c>
      <c r="BI65" s="86">
        <f t="shared" si="36"/>
        <v>0.24019999999999975</v>
      </c>
      <c r="BJ65" s="86">
        <f t="shared" si="36"/>
        <v>0.10621999999999776</v>
      </c>
      <c r="BK65" s="86">
        <f t="shared" si="36"/>
        <v>0.11487999999999943</v>
      </c>
      <c r="BL65" s="86">
        <f t="shared" si="36"/>
        <v>5.2019999999998845E-2</v>
      </c>
      <c r="BM65" s="86">
        <f t="shared" si="36"/>
        <v>8.2259999999999778E-2</v>
      </c>
      <c r="BN65" s="86">
        <f t="shared" si="36"/>
        <v>8.0963999999999814E-2</v>
      </c>
      <c r="BO65" s="86">
        <f t="shared" si="36"/>
        <v>0.20609399999999845</v>
      </c>
      <c r="BP65" s="86">
        <f t="shared" si="36"/>
        <v>0.11000099999999957</v>
      </c>
      <c r="BQ65" s="86">
        <f t="shared" ref="BQ65:BY65" si="37">IF((AND(BQ63,BQ64))&gt;0,ABS(BQ64-BQ63),"--")</f>
        <v>7.8748000000000928E-2</v>
      </c>
      <c r="BR65" s="86">
        <f t="shared" si="37"/>
        <v>9.3609999999992866E-3</v>
      </c>
      <c r="BS65" s="86">
        <f t="shared" si="37"/>
        <v>8.4881999999999458E-2</v>
      </c>
      <c r="BT65" s="86">
        <f t="shared" si="37"/>
        <v>6.7072000000000465E-2</v>
      </c>
      <c r="BU65" s="86">
        <f t="shared" si="37"/>
        <v>5.7495999999999547E-2</v>
      </c>
      <c r="BV65" s="86">
        <f t="shared" si="37"/>
        <v>7.0966399999999652E-2</v>
      </c>
      <c r="BW65" s="86">
        <f t="shared" si="37"/>
        <v>8.5593999999999948E-2</v>
      </c>
      <c r="BX65" s="86">
        <f t="shared" si="37"/>
        <v>2.8436000000001904E-2</v>
      </c>
      <c r="BY65" s="86">
        <f t="shared" si="37"/>
        <v>4.9934000000000367E-2</v>
      </c>
      <c r="BZ65" s="87"/>
      <c r="CA65" s="44" t="e">
        <f>AVERAGE(D65:BZ65)</f>
        <v>#VALUE!</v>
      </c>
      <c r="CB65" s="45" t="e">
        <f>MIN(D65:BZ65)</f>
        <v>#VALUE!</v>
      </c>
      <c r="CC65" s="45" t="e">
        <f>MAX(D65:BZ65)</f>
        <v>#VALUE!</v>
      </c>
      <c r="CD65" s="45" t="e">
        <f>STDEV(D65:BZ65)</f>
        <v>#VALUE!</v>
      </c>
      <c r="CE65" s="20" t="e">
        <f>CD65/CA65</f>
        <v>#VALUE!</v>
      </c>
      <c r="CF65" s="21">
        <f>COUNT(D65:BZ65)</f>
        <v>49</v>
      </c>
      <c r="CG65" s="1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pans="1:256" x14ac:dyDescent="0.2">
      <c r="A66" s="2"/>
      <c r="B66" s="85" t="s">
        <v>51</v>
      </c>
      <c r="C66" s="49" t="s">
        <v>67</v>
      </c>
      <c r="D66" s="7"/>
      <c r="E66" s="86" t="e">
        <f t="shared" ref="E66:AJ66" si="38">IF(AND(E63,E64&gt;0),(E65*100)/(0.5*(E63+E64)),"--")</f>
        <v>#VALUE!</v>
      </c>
      <c r="F66" s="86" t="e">
        <f t="shared" si="38"/>
        <v>#VALUE!</v>
      </c>
      <c r="G66" s="86" t="e">
        <f t="shared" si="38"/>
        <v>#VALUE!</v>
      </c>
      <c r="H66" s="86" t="e">
        <f t="shared" si="38"/>
        <v>#VALUE!</v>
      </c>
      <c r="I66" s="86" t="e">
        <f t="shared" si="38"/>
        <v>#VALUE!</v>
      </c>
      <c r="J66" s="86" t="e">
        <f t="shared" si="38"/>
        <v>#VALUE!</v>
      </c>
      <c r="K66" s="86" t="e">
        <f t="shared" si="38"/>
        <v>#VALUE!</v>
      </c>
      <c r="L66" s="86" t="e">
        <f t="shared" si="38"/>
        <v>#VALUE!</v>
      </c>
      <c r="M66" s="86" t="e">
        <f t="shared" si="38"/>
        <v>#VALUE!</v>
      </c>
      <c r="N66" s="86" t="e">
        <f t="shared" si="38"/>
        <v>#VALUE!</v>
      </c>
      <c r="O66" s="86" t="e">
        <f t="shared" si="38"/>
        <v>#VALUE!</v>
      </c>
      <c r="P66" s="86" t="e">
        <f t="shared" si="38"/>
        <v>#VALUE!</v>
      </c>
      <c r="Q66" s="86" t="e">
        <f t="shared" si="38"/>
        <v>#VALUE!</v>
      </c>
      <c r="R66" s="86" t="e">
        <f t="shared" si="38"/>
        <v>#VALUE!</v>
      </c>
      <c r="S66" s="86" t="e">
        <f t="shared" si="38"/>
        <v>#VALUE!</v>
      </c>
      <c r="T66" s="86" t="e">
        <f t="shared" si="38"/>
        <v>#VALUE!</v>
      </c>
      <c r="U66" s="86" t="e">
        <f t="shared" si="38"/>
        <v>#VALUE!</v>
      </c>
      <c r="V66" s="86" t="e">
        <f t="shared" si="38"/>
        <v>#VALUE!</v>
      </c>
      <c r="W66" s="86" t="e">
        <f t="shared" si="38"/>
        <v>#VALUE!</v>
      </c>
      <c r="X66" s="86" t="e">
        <f t="shared" si="38"/>
        <v>#VALUE!</v>
      </c>
      <c r="Y66" s="86" t="e">
        <f t="shared" si="38"/>
        <v>#VALUE!</v>
      </c>
      <c r="Z66" s="86" t="e">
        <f t="shared" si="38"/>
        <v>#VALUE!</v>
      </c>
      <c r="AA66" s="86" t="e">
        <f t="shared" si="38"/>
        <v>#VALUE!</v>
      </c>
      <c r="AB66" s="86" t="e">
        <f t="shared" si="38"/>
        <v>#VALUE!</v>
      </c>
      <c r="AC66" s="86">
        <f t="shared" si="38"/>
        <v>1.4572182865532202</v>
      </c>
      <c r="AD66" s="86">
        <f t="shared" si="38"/>
        <v>4.051762230405056</v>
      </c>
      <c r="AE66" s="86">
        <f t="shared" si="38"/>
        <v>7.5469208554397262</v>
      </c>
      <c r="AF66" s="86">
        <f t="shared" si="38"/>
        <v>8.4688653618443936</v>
      </c>
      <c r="AG66" s="86">
        <f t="shared" si="38"/>
        <v>7.3720166220655603</v>
      </c>
      <c r="AH66" s="86">
        <f t="shared" si="38"/>
        <v>0.38154541153490179</v>
      </c>
      <c r="AI66" s="86">
        <f t="shared" si="38"/>
        <v>3.463021445782569</v>
      </c>
      <c r="AJ66" s="86">
        <f t="shared" si="38"/>
        <v>6.3540471140930066</v>
      </c>
      <c r="AK66" s="86">
        <f t="shared" ref="AK66:BP66" si="39">IF(AND(AK63,AK64&gt;0),(AK65*100)/(0.5*(AK63+AK64)),"--")</f>
        <v>2.6401828497174931</v>
      </c>
      <c r="AL66" s="86">
        <f t="shared" si="39"/>
        <v>8.4349995881088411</v>
      </c>
      <c r="AM66" s="86">
        <f t="shared" si="39"/>
        <v>3.2660475918551679</v>
      </c>
      <c r="AN66" s="86">
        <f t="shared" si="39"/>
        <v>7.0045890498721128</v>
      </c>
      <c r="AO66" s="86">
        <f t="shared" si="39"/>
        <v>1.802522555923282</v>
      </c>
      <c r="AP66" s="86">
        <f t="shared" si="39"/>
        <v>5.3797538529770259</v>
      </c>
      <c r="AQ66" s="86">
        <f t="shared" si="39"/>
        <v>5.4608798409483343</v>
      </c>
      <c r="AR66" s="86">
        <f t="shared" si="39"/>
        <v>3.6453175338446195</v>
      </c>
      <c r="AS66" s="86">
        <f t="shared" si="39"/>
        <v>2.2016766713633902</v>
      </c>
      <c r="AT66" s="86">
        <f t="shared" si="39"/>
        <v>1.0518387061445194</v>
      </c>
      <c r="AU66" s="86">
        <f t="shared" si="39"/>
        <v>2.4995240233075871</v>
      </c>
      <c r="AV66" s="86">
        <f t="shared" si="39"/>
        <v>5.0139125388302697</v>
      </c>
      <c r="AW66" s="86">
        <f t="shared" si="39"/>
        <v>3.6107240554936779</v>
      </c>
      <c r="AX66" s="86">
        <f t="shared" si="39"/>
        <v>2.4376205686095025</v>
      </c>
      <c r="AY66" s="86">
        <f t="shared" si="39"/>
        <v>2.4735912543615797</v>
      </c>
      <c r="AZ66" s="86">
        <f t="shared" si="39"/>
        <v>3.9494802137121776</v>
      </c>
      <c r="BA66" s="86">
        <f t="shared" si="39"/>
        <v>5.2798593057042105</v>
      </c>
      <c r="BB66" s="86">
        <f t="shared" si="39"/>
        <v>6.09395290930415</v>
      </c>
      <c r="BC66" s="86">
        <f t="shared" si="39"/>
        <v>7.749659455879228</v>
      </c>
      <c r="BD66" s="86">
        <f t="shared" si="39"/>
        <v>2.3708545124539762</v>
      </c>
      <c r="BE66" s="86">
        <f t="shared" si="39"/>
        <v>0.73775406421957657</v>
      </c>
      <c r="BF66" s="86">
        <f t="shared" si="39"/>
        <v>8.0992156185524866</v>
      </c>
      <c r="BG66" s="86">
        <f t="shared" si="39"/>
        <v>4.4677349501948855</v>
      </c>
      <c r="BH66" s="86">
        <f t="shared" si="39"/>
        <v>4.1862088188236717</v>
      </c>
      <c r="BI66" s="86">
        <f t="shared" si="39"/>
        <v>5.0851261119743869</v>
      </c>
      <c r="BJ66" s="86">
        <f t="shared" si="39"/>
        <v>2.2272406078256988</v>
      </c>
      <c r="BK66" s="86">
        <f t="shared" si="39"/>
        <v>2.3860261283153554</v>
      </c>
      <c r="BL66" s="86">
        <f t="shared" si="39"/>
        <v>1.0397657428968099</v>
      </c>
      <c r="BM66" s="86">
        <f t="shared" si="39"/>
        <v>1.7778834412181026</v>
      </c>
      <c r="BN66" s="86">
        <f t="shared" si="39"/>
        <v>1.7959425592957796</v>
      </c>
      <c r="BO66" s="86">
        <f t="shared" si="39"/>
        <v>3.8615403553956891</v>
      </c>
      <c r="BP66" s="86">
        <f t="shared" si="39"/>
        <v>2.2732211302249294</v>
      </c>
      <c r="BQ66" s="86">
        <f t="shared" ref="BQ66:BY66" si="40">IF(AND(BQ63,BQ64&gt;0),(BQ65*100)/(0.5*(BQ63+BQ64)),"--")</f>
        <v>1.5885663888336565</v>
      </c>
      <c r="BR66" s="86">
        <f t="shared" si="40"/>
        <v>0.19518745429039239</v>
      </c>
      <c r="BS66" s="86">
        <f t="shared" si="40"/>
        <v>1.74847264584354</v>
      </c>
      <c r="BT66" s="86">
        <f t="shared" si="40"/>
        <v>1.3648404627011121</v>
      </c>
      <c r="BU66" s="86">
        <f t="shared" si="40"/>
        <v>1.2529074923850514</v>
      </c>
      <c r="BV66" s="86">
        <f t="shared" si="40"/>
        <v>1.3599689458324249</v>
      </c>
      <c r="BW66" s="86">
        <f t="shared" si="40"/>
        <v>2.130026848680596</v>
      </c>
      <c r="BX66" s="86">
        <f t="shared" si="40"/>
        <v>0.65038880149239719</v>
      </c>
      <c r="BY66" s="86">
        <f t="shared" si="40"/>
        <v>1.2060592315315475</v>
      </c>
      <c r="BZ66" s="87"/>
      <c r="CA66" s="44" t="e">
        <f>AVERAGE(D66:BZ66)</f>
        <v>#VALUE!</v>
      </c>
      <c r="CB66" s="45" t="e">
        <f>MIN(D66:BZ66)</f>
        <v>#VALUE!</v>
      </c>
      <c r="CC66" s="45" t="e">
        <f>MAX(D66:BZ66)</f>
        <v>#VALUE!</v>
      </c>
      <c r="CD66" s="45" t="e">
        <f>STDEV(D66:BZ66)</f>
        <v>#VALUE!</v>
      </c>
      <c r="CE66" s="20" t="e">
        <f>CD66/CA66</f>
        <v>#VALUE!</v>
      </c>
      <c r="CF66" s="21">
        <f>COUNT(D66:BZ66)</f>
        <v>49</v>
      </c>
      <c r="CG66" s="1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pans="1:256" x14ac:dyDescent="0.2">
      <c r="A67" s="2"/>
      <c r="B67" s="2"/>
      <c r="C67" s="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"/>
      <c r="O67" s="2"/>
      <c r="P67" s="2"/>
      <c r="Q67" s="2"/>
      <c r="R67" s="2"/>
      <c r="S67" s="2"/>
      <c r="T67" s="2"/>
      <c r="U67" s="2"/>
      <c r="V67" s="2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"/>
      <c r="AX67" s="2"/>
      <c r="AY67" s="2"/>
      <c r="AZ67" s="25"/>
      <c r="BA67" s="25"/>
      <c r="BB67" s="25"/>
      <c r="BC67" s="25"/>
      <c r="BD67" s="25"/>
      <c r="BE67" s="25"/>
      <c r="BF67" s="25"/>
      <c r="BG67" s="25"/>
      <c r="BH67" s="55" t="s">
        <v>74</v>
      </c>
      <c r="BI67" s="25">
        <f>COUNT(BI6:BI66)</f>
        <v>42</v>
      </c>
      <c r="BJ67" s="25">
        <f>COUNT(BJ6:BJ66)</f>
        <v>42</v>
      </c>
      <c r="BK67" s="25">
        <f>COUNT(BK6:BK66)</f>
        <v>42</v>
      </c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"/>
      <c r="CA67" s="88"/>
      <c r="CB67" s="88"/>
      <c r="CC67" s="88"/>
      <c r="CD67" s="88"/>
      <c r="CE67" s="88"/>
      <c r="CF67" s="88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pans="1:256" x14ac:dyDescent="0.2">
      <c r="A68" s="2"/>
      <c r="B68" s="2"/>
      <c r="C68" s="2"/>
      <c r="D68" s="2"/>
      <c r="E68" s="2" t="s">
        <v>69</v>
      </c>
      <c r="F68" s="2"/>
      <c r="G68" s="2"/>
      <c r="H68" s="2"/>
      <c r="I68" s="2"/>
      <c r="J68" s="2"/>
      <c r="K68" s="2"/>
      <c r="L68" s="2"/>
      <c r="M68" s="25"/>
      <c r="N68" s="2"/>
      <c r="O68" s="2"/>
      <c r="P68" s="2"/>
      <c r="Q68" s="2"/>
      <c r="R68" s="2"/>
      <c r="S68" s="2"/>
      <c r="T68" s="2"/>
      <c r="U68" s="2"/>
      <c r="V68" s="2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"/>
      <c r="AX68" s="2"/>
      <c r="AY68" s="2"/>
      <c r="AZ68" s="25"/>
      <c r="BA68" s="25"/>
      <c r="BB68" s="25"/>
      <c r="BC68" s="25"/>
      <c r="BD68" s="25"/>
      <c r="BE68" s="25" t="s">
        <v>73</v>
      </c>
      <c r="BF68" s="25"/>
      <c r="BG68" s="25"/>
      <c r="BH68" s="55" t="s">
        <v>75</v>
      </c>
      <c r="BI68" s="25"/>
      <c r="BJ68" s="23">
        <f>SUM('1 L. Dief:6 BPL West'!BI67:BK67)</f>
        <v>602</v>
      </c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pans="1:25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5"/>
      <c r="N69" s="2"/>
      <c r="O69" s="2"/>
      <c r="P69" s="2"/>
      <c r="Q69" s="2"/>
      <c r="R69" s="2"/>
      <c r="S69" s="2"/>
      <c r="T69" s="2"/>
      <c r="U69" s="2"/>
      <c r="V69" s="2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"/>
      <c r="AX69" s="2"/>
      <c r="AY69" s="2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pans="1:25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5"/>
      <c r="N70" s="2"/>
      <c r="O70" s="2"/>
      <c r="P70" s="2"/>
      <c r="Q70" s="2"/>
      <c r="R70" s="2"/>
      <c r="S70" s="2"/>
      <c r="T70" s="2"/>
      <c r="U70" s="2"/>
      <c r="V70" s="2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"/>
      <c r="AX70" s="2"/>
      <c r="AY70" s="2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pans="1:25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5"/>
      <c r="N71" s="2"/>
      <c r="O71" s="2"/>
      <c r="P71" s="2"/>
      <c r="Q71" s="2"/>
      <c r="R71" s="2"/>
      <c r="S71" s="2"/>
      <c r="T71" s="2"/>
      <c r="U71" s="2"/>
      <c r="V71" s="2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"/>
      <c r="AX71" s="2"/>
      <c r="AY71" s="2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</row>
    <row r="72" spans="1:25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5"/>
      <c r="N72" s="2"/>
      <c r="O72" s="2"/>
      <c r="P72" s="2"/>
      <c r="Q72" s="2"/>
      <c r="R72" s="2"/>
      <c r="S72" s="2"/>
      <c r="T72" s="2"/>
      <c r="U72" s="2"/>
      <c r="V72" s="2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"/>
      <c r="AX72" s="2"/>
      <c r="AY72" s="2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</row>
    <row r="73" spans="1:25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5"/>
      <c r="N73" s="2"/>
      <c r="O73" s="2"/>
      <c r="P73" s="2"/>
      <c r="Q73" s="2"/>
      <c r="R73" s="2"/>
      <c r="S73" s="2"/>
      <c r="T73" s="2"/>
      <c r="U73" s="2"/>
      <c r="V73" s="2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"/>
      <c r="AX73" s="2"/>
      <c r="AY73" s="2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pans="1:25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5"/>
      <c r="N74" s="2"/>
      <c r="O74" s="2"/>
      <c r="P74" s="2"/>
      <c r="Q74" s="2"/>
      <c r="R74" s="2"/>
      <c r="S74" s="2"/>
      <c r="T74" s="2"/>
      <c r="U74" s="2"/>
      <c r="V74" s="2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"/>
      <c r="AX74" s="2"/>
      <c r="AY74" s="2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</row>
    <row r="75" spans="1:25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"/>
      <c r="AX75" s="2"/>
      <c r="AY75" s="2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</row>
    <row r="76" spans="1:25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"/>
      <c r="AX76" s="2"/>
      <c r="AY76" s="2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</row>
    <row r="77" spans="1:25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"/>
      <c r="AX77" s="2"/>
      <c r="AY77" s="2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</row>
    <row r="78" spans="1:25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"/>
      <c r="AX78" s="2"/>
      <c r="AY78" s="2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</row>
    <row r="79" spans="1:25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"/>
      <c r="AX79" s="2"/>
      <c r="AY79" s="2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</row>
    <row r="80" spans="1:25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"/>
      <c r="AX80" s="2"/>
      <c r="AY80" s="2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</row>
    <row r="81" spans="1:25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"/>
      <c r="AX81" s="2"/>
      <c r="AY81" s="2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</row>
    <row r="82" spans="1:25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"/>
      <c r="AX82" s="2"/>
      <c r="AY82" s="2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</row>
    <row r="83" spans="1:25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"/>
      <c r="AX83" s="2"/>
      <c r="AY83" s="2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</row>
    <row r="84" spans="1:25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"/>
      <c r="AX84" s="2"/>
      <c r="AY84" s="2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pans="1:25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"/>
      <c r="AX85" s="2"/>
      <c r="AY85" s="2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pans="1:25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"/>
      <c r="AX86" s="2"/>
      <c r="AY86" s="2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pans="1:25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"/>
      <c r="AX87" s="2"/>
      <c r="AY87" s="2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</row>
    <row r="88" spans="1:25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"/>
      <c r="AX88" s="2"/>
      <c r="AY88" s="2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</row>
    <row r="89" spans="1:25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"/>
      <c r="AX89" s="2"/>
      <c r="AY89" s="2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</row>
    <row r="90" spans="1:25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"/>
      <c r="AX90" s="2"/>
      <c r="AY90" s="2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</row>
    <row r="91" spans="1:25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"/>
      <c r="AX91" s="2"/>
      <c r="AY91" s="2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pans="1:25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"/>
      <c r="AX92" s="2"/>
      <c r="AY92" s="2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</row>
    <row r="93" spans="1:25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"/>
      <c r="AX93" s="2"/>
      <c r="AY93" s="2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</row>
    <row r="94" spans="1:25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"/>
      <c r="AX94" s="2"/>
      <c r="AY94" s="2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</row>
    <row r="95" spans="1:25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"/>
      <c r="AX95" s="2"/>
      <c r="AY95" s="2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</row>
    <row r="96" spans="1:25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"/>
      <c r="AX96" s="2"/>
      <c r="AY96" s="2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</row>
    <row r="97" spans="1:25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"/>
      <c r="AX97" s="2"/>
      <c r="AY97" s="2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pans="1:25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"/>
      <c r="AX98" s="2"/>
      <c r="AY98" s="2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</row>
    <row r="99" spans="1:25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"/>
      <c r="AX99" s="2"/>
      <c r="AY99" s="2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pans="1:25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"/>
      <c r="AX100" s="2"/>
      <c r="AY100" s="2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</row>
    <row r="101" spans="1:25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"/>
      <c r="AX101" s="2"/>
      <c r="AY101" s="2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</row>
    <row r="102" spans="1:25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"/>
      <c r="AX102" s="2"/>
      <c r="AY102" s="2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</row>
    <row r="103" spans="1:25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"/>
      <c r="AX103" s="2"/>
      <c r="AY103" s="2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</row>
    <row r="104" spans="1:25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"/>
      <c r="AX104" s="2"/>
      <c r="AY104" s="2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</row>
    <row r="105" spans="1:25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"/>
      <c r="AX105" s="2"/>
      <c r="AY105" s="2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</row>
    <row r="106" spans="1:25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"/>
      <c r="AX106" s="2"/>
      <c r="AY106" s="2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</row>
    <row r="107" spans="1:25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"/>
      <c r="AX107" s="2"/>
      <c r="AY107" s="2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</row>
    <row r="108" spans="1:25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"/>
      <c r="AX108" s="2"/>
      <c r="AY108" s="2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</row>
    <row r="109" spans="1:25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"/>
      <c r="AX109" s="2"/>
      <c r="AY109" s="2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pans="1:25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"/>
      <c r="AX110" s="2"/>
      <c r="AY110" s="2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</row>
    <row r="111" spans="1:25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"/>
      <c r="AX111" s="2"/>
      <c r="AY111" s="2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</row>
    <row r="112" spans="1:25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"/>
      <c r="AX112" s="2"/>
      <c r="AY112" s="2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</row>
    <row r="113" spans="1:25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"/>
      <c r="AX113" s="2"/>
      <c r="AY113" s="2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</row>
    <row r="114" spans="1:25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"/>
      <c r="AX114" s="2"/>
      <c r="AY114" s="2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</row>
    <row r="115" spans="1:25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"/>
      <c r="AX115" s="2"/>
      <c r="AY115" s="2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</row>
    <row r="116" spans="1:25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"/>
      <c r="AX116" s="2"/>
      <c r="AY116" s="2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</row>
    <row r="117" spans="1:25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"/>
      <c r="AX117" s="2"/>
      <c r="AY117" s="2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</row>
    <row r="118" spans="1:25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"/>
      <c r="AX118" s="2"/>
      <c r="AY118" s="2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66"/>
  <sheetViews>
    <sheetView topLeftCell="B1" zoomScale="87" zoomScaleNormal="87" workbookViewId="0">
      <selection activeCell="L1" sqref="E1:L1"/>
    </sheetView>
  </sheetViews>
  <sheetFormatPr baseColWidth="10" defaultColWidth="9.7109375" defaultRowHeight="16" x14ac:dyDescent="0.2"/>
  <cols>
    <col min="1" max="1" width="0" hidden="1" customWidth="1"/>
    <col min="2" max="2" width="13.7109375" customWidth="1"/>
    <col min="3" max="3" width="11.7109375" customWidth="1"/>
    <col min="4" max="4" width="3.7109375" customWidth="1"/>
    <col min="5" max="5" width="10.28515625" customWidth="1"/>
    <col min="6" max="6" width="10.7109375" customWidth="1"/>
    <col min="7" max="7" width="11.140625" customWidth="1"/>
    <col min="8" max="8" width="10.7109375" customWidth="1"/>
    <col min="9" max="9" width="11.5703125" customWidth="1"/>
    <col min="10" max="11" width="10.7109375" customWidth="1"/>
    <col min="12" max="12" width="11.5703125" customWidth="1"/>
    <col min="13" max="13" width="3.7109375" customWidth="1"/>
  </cols>
  <sheetData>
    <row r="1" spans="2:19" x14ac:dyDescent="0.2">
      <c r="C1" t="s">
        <v>52</v>
      </c>
      <c r="E1" s="100">
        <v>39923</v>
      </c>
      <c r="F1" s="100">
        <v>39960</v>
      </c>
      <c r="G1" s="100">
        <v>39986</v>
      </c>
      <c r="H1" s="100">
        <v>40078</v>
      </c>
      <c r="I1" s="100">
        <v>40330</v>
      </c>
      <c r="J1" s="100">
        <v>41080</v>
      </c>
      <c r="K1" s="100">
        <v>41472</v>
      </c>
      <c r="L1" s="100">
        <v>41542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</row>
    <row r="2" spans="2:19" x14ac:dyDescent="0.2">
      <c r="C2" t="s">
        <v>53</v>
      </c>
      <c r="E2">
        <v>2.2999999999999998</v>
      </c>
      <c r="F2">
        <v>5.5</v>
      </c>
      <c r="G2">
        <v>5</v>
      </c>
      <c r="H2">
        <v>3.5</v>
      </c>
      <c r="I2">
        <v>1.2</v>
      </c>
      <c r="J2">
        <v>2.8</v>
      </c>
      <c r="K2">
        <v>3.7</v>
      </c>
      <c r="L2">
        <v>1.9</v>
      </c>
      <c r="N2">
        <f>AVERAGE(D2:M2)</f>
        <v>3.2374999999999998</v>
      </c>
      <c r="O2">
        <f>MIN(D2:M2)</f>
        <v>1.2</v>
      </c>
      <c r="P2">
        <f>MAX(D2:M2)</f>
        <v>5.5</v>
      </c>
      <c r="Q2">
        <f>STDEV(D2:M2)</f>
        <v>1.4889473750654472</v>
      </c>
      <c r="R2">
        <f>Q2/N2</f>
        <v>0.45990652511674046</v>
      </c>
      <c r="S2">
        <f>COUNT(D2:M2)</f>
        <v>8</v>
      </c>
    </row>
    <row r="4" spans="2:19" x14ac:dyDescent="0.2">
      <c r="B4" t="s">
        <v>0</v>
      </c>
    </row>
    <row r="6" spans="2:19" x14ac:dyDescent="0.2">
      <c r="B6" t="s">
        <v>1</v>
      </c>
      <c r="C6" t="s">
        <v>54</v>
      </c>
      <c r="E6">
        <v>576</v>
      </c>
      <c r="F6">
        <v>475</v>
      </c>
      <c r="G6">
        <v>426</v>
      </c>
      <c r="H6">
        <v>497</v>
      </c>
      <c r="I6">
        <v>504</v>
      </c>
      <c r="J6">
        <v>627</v>
      </c>
      <c r="K6">
        <v>529</v>
      </c>
      <c r="L6">
        <v>614</v>
      </c>
      <c r="N6">
        <f t="shared" ref="N6:N15" si="0">AVERAGE(D6:M6)</f>
        <v>531</v>
      </c>
      <c r="O6">
        <f t="shared" ref="O6:O15" si="1">MIN(D6:M6)</f>
        <v>426</v>
      </c>
      <c r="P6">
        <f t="shared" ref="P6:P15" si="2">MAX(D6:M6)</f>
        <v>627</v>
      </c>
      <c r="Q6">
        <f t="shared" ref="Q6:Q15" si="3">STDEV(D6:M6)</f>
        <v>69.877443734420794</v>
      </c>
      <c r="R6">
        <f t="shared" ref="R6:R15" si="4">Q6/N6</f>
        <v>0.13159593923619736</v>
      </c>
      <c r="S6">
        <f t="shared" ref="S6:S15" si="5">COUNT(D6:M6)</f>
        <v>8</v>
      </c>
    </row>
    <row r="7" spans="2:19" x14ac:dyDescent="0.2">
      <c r="B7" t="s">
        <v>2</v>
      </c>
      <c r="C7" t="s">
        <v>55</v>
      </c>
      <c r="E7">
        <v>100</v>
      </c>
      <c r="F7">
        <v>15</v>
      </c>
      <c r="H7">
        <v>40</v>
      </c>
      <c r="I7">
        <v>15</v>
      </c>
      <c r="J7">
        <v>20</v>
      </c>
      <c r="K7">
        <v>40</v>
      </c>
      <c r="L7">
        <v>40</v>
      </c>
      <c r="N7">
        <f t="shared" si="0"/>
        <v>38.571428571428569</v>
      </c>
      <c r="O7">
        <f t="shared" si="1"/>
        <v>15</v>
      </c>
      <c r="P7">
        <f t="shared" si="2"/>
        <v>100</v>
      </c>
      <c r="Q7">
        <f t="shared" si="3"/>
        <v>29.540126059633661</v>
      </c>
      <c r="R7">
        <f t="shared" si="4"/>
        <v>0.76585512006457646</v>
      </c>
      <c r="S7">
        <f t="shared" si="5"/>
        <v>7</v>
      </c>
    </row>
    <row r="8" spans="2:19" x14ac:dyDescent="0.2">
      <c r="B8" t="s">
        <v>3</v>
      </c>
      <c r="C8" t="s">
        <v>56</v>
      </c>
      <c r="E8">
        <v>18.86</v>
      </c>
      <c r="F8">
        <v>11.63</v>
      </c>
      <c r="G8">
        <v>9.0399999999999991</v>
      </c>
      <c r="H8">
        <v>8.6</v>
      </c>
      <c r="I8">
        <v>11.42</v>
      </c>
      <c r="J8">
        <v>9.6199999999999992</v>
      </c>
      <c r="K8">
        <v>9.07</v>
      </c>
      <c r="L8">
        <v>9.58</v>
      </c>
      <c r="N8">
        <f t="shared" si="0"/>
        <v>10.977500000000001</v>
      </c>
      <c r="O8">
        <f t="shared" si="1"/>
        <v>8.6</v>
      </c>
      <c r="P8">
        <f t="shared" si="2"/>
        <v>18.86</v>
      </c>
      <c r="Q8">
        <f t="shared" si="3"/>
        <v>3.3720733342305222</v>
      </c>
      <c r="R8">
        <f t="shared" si="4"/>
        <v>0.30718044493104274</v>
      </c>
      <c r="S8">
        <f t="shared" si="5"/>
        <v>8</v>
      </c>
    </row>
    <row r="9" spans="2:19" x14ac:dyDescent="0.2">
      <c r="B9" t="s">
        <v>4</v>
      </c>
      <c r="C9" t="s">
        <v>57</v>
      </c>
      <c r="N9" t="e">
        <f t="shared" si="0"/>
        <v>#DIV/0!</v>
      </c>
      <c r="O9">
        <f t="shared" si="1"/>
        <v>0</v>
      </c>
      <c r="P9">
        <f t="shared" si="2"/>
        <v>0</v>
      </c>
      <c r="Q9" t="e">
        <f t="shared" si="3"/>
        <v>#DIV/0!</v>
      </c>
      <c r="R9" t="e">
        <f t="shared" si="4"/>
        <v>#DIV/0!</v>
      </c>
      <c r="S9">
        <f t="shared" si="5"/>
        <v>0</v>
      </c>
    </row>
    <row r="10" spans="2:19" x14ac:dyDescent="0.2">
      <c r="B10" t="s">
        <v>5</v>
      </c>
      <c r="E10">
        <v>8.2899999999999991</v>
      </c>
      <c r="F10">
        <v>8.5299999999999994</v>
      </c>
      <c r="G10">
        <v>9.02</v>
      </c>
      <c r="H10">
        <v>8.2899999999999991</v>
      </c>
      <c r="I10">
        <v>8.41</v>
      </c>
      <c r="J10">
        <v>8.48</v>
      </c>
      <c r="K10">
        <v>9.1199999999999992</v>
      </c>
      <c r="L10">
        <v>8.94</v>
      </c>
      <c r="N10">
        <f t="shared" si="0"/>
        <v>8.6349999999999998</v>
      </c>
      <c r="O10">
        <f t="shared" si="1"/>
        <v>8.2899999999999991</v>
      </c>
      <c r="P10">
        <f t="shared" si="2"/>
        <v>9.1199999999999992</v>
      </c>
      <c r="Q10">
        <f t="shared" si="3"/>
        <v>0.33810395696336604</v>
      </c>
      <c r="R10">
        <f t="shared" si="4"/>
        <v>3.9155061605485354E-2</v>
      </c>
      <c r="S10">
        <f t="shared" si="5"/>
        <v>8</v>
      </c>
    </row>
    <row r="11" spans="2:19" x14ac:dyDescent="0.2">
      <c r="B11" t="s">
        <v>6</v>
      </c>
      <c r="C11" t="s">
        <v>58</v>
      </c>
      <c r="G11">
        <v>19.7</v>
      </c>
      <c r="H11">
        <v>14.5</v>
      </c>
      <c r="I11">
        <v>13.8</v>
      </c>
      <c r="J11">
        <v>16.399999999999999</v>
      </c>
      <c r="K11">
        <v>21.6</v>
      </c>
      <c r="L11">
        <v>13.7</v>
      </c>
      <c r="N11">
        <f t="shared" si="0"/>
        <v>16.616666666666667</v>
      </c>
      <c r="O11">
        <f t="shared" si="1"/>
        <v>13.7</v>
      </c>
      <c r="P11">
        <f t="shared" si="2"/>
        <v>21.6</v>
      </c>
      <c r="Q11">
        <f t="shared" si="3"/>
        <v>3.3259083972152217</v>
      </c>
      <c r="R11">
        <f t="shared" si="4"/>
        <v>0.20015496873913069</v>
      </c>
      <c r="S11">
        <f t="shared" si="5"/>
        <v>6</v>
      </c>
    </row>
    <row r="12" spans="2:19" x14ac:dyDescent="0.2">
      <c r="B12" t="s">
        <v>7</v>
      </c>
      <c r="C12" t="s">
        <v>59</v>
      </c>
      <c r="E12">
        <v>4.0199999999999996</v>
      </c>
      <c r="F12">
        <v>3.43</v>
      </c>
      <c r="G12">
        <v>2.95</v>
      </c>
      <c r="H12">
        <v>13.5</v>
      </c>
      <c r="I12">
        <v>4.0199999999999996</v>
      </c>
      <c r="J12">
        <v>2.44</v>
      </c>
      <c r="K12">
        <v>9.8699999999999992</v>
      </c>
      <c r="L12">
        <v>11.8</v>
      </c>
      <c r="N12">
        <f t="shared" si="0"/>
        <v>6.5037500000000001</v>
      </c>
      <c r="O12">
        <f t="shared" si="1"/>
        <v>2.44</v>
      </c>
      <c r="P12">
        <f t="shared" si="2"/>
        <v>13.5</v>
      </c>
      <c r="Q12">
        <f t="shared" si="3"/>
        <v>4.4602784586358988</v>
      </c>
      <c r="R12">
        <f t="shared" si="4"/>
        <v>0.68580103150273286</v>
      </c>
      <c r="S12">
        <f t="shared" si="5"/>
        <v>8</v>
      </c>
    </row>
    <row r="13" spans="2:19" x14ac:dyDescent="0.2">
      <c r="B13" t="s">
        <v>8</v>
      </c>
      <c r="C13" t="s">
        <v>56</v>
      </c>
      <c r="E13">
        <v>5</v>
      </c>
      <c r="F13">
        <v>5</v>
      </c>
      <c r="G13">
        <v>2</v>
      </c>
      <c r="H13">
        <v>12</v>
      </c>
      <c r="I13">
        <v>4</v>
      </c>
      <c r="J13">
        <v>1</v>
      </c>
      <c r="K13">
        <v>7</v>
      </c>
      <c r="L13">
        <v>12</v>
      </c>
      <c r="N13">
        <f t="shared" si="0"/>
        <v>6</v>
      </c>
      <c r="O13">
        <f t="shared" si="1"/>
        <v>1</v>
      </c>
      <c r="P13">
        <f t="shared" si="2"/>
        <v>12</v>
      </c>
      <c r="Q13">
        <f t="shared" si="3"/>
        <v>4.1403933560541253</v>
      </c>
      <c r="R13">
        <f t="shared" si="4"/>
        <v>0.69006555934235425</v>
      </c>
      <c r="S13">
        <f t="shared" si="5"/>
        <v>8</v>
      </c>
    </row>
    <row r="14" spans="2:19" x14ac:dyDescent="0.2">
      <c r="B14" t="s">
        <v>9</v>
      </c>
      <c r="C14" t="s">
        <v>56</v>
      </c>
      <c r="E14">
        <v>362</v>
      </c>
      <c r="F14">
        <v>292</v>
      </c>
      <c r="G14">
        <v>258</v>
      </c>
      <c r="H14">
        <v>330</v>
      </c>
      <c r="I14">
        <v>312</v>
      </c>
      <c r="J14">
        <v>406</v>
      </c>
      <c r="K14">
        <v>334</v>
      </c>
      <c r="L14">
        <v>374</v>
      </c>
      <c r="N14">
        <f t="shared" si="0"/>
        <v>333.5</v>
      </c>
      <c r="O14">
        <f t="shared" si="1"/>
        <v>258</v>
      </c>
      <c r="P14">
        <f t="shared" si="2"/>
        <v>406</v>
      </c>
      <c r="Q14">
        <f t="shared" si="3"/>
        <v>47.216825088400128</v>
      </c>
      <c r="R14">
        <f t="shared" si="4"/>
        <v>0.14157968542248914</v>
      </c>
      <c r="S14">
        <f t="shared" si="5"/>
        <v>8</v>
      </c>
    </row>
    <row r="15" spans="2:19" x14ac:dyDescent="0.2">
      <c r="B15" t="s">
        <v>10</v>
      </c>
      <c r="C15" t="s">
        <v>56</v>
      </c>
      <c r="E15">
        <f t="shared" ref="E15:L15" si="6">IF(AND(AND(AND(AND(AND(AND(E23&gt;0,E25&gt;0),E26&gt;0),E28&gt;0),E27&gt;0),E29&gt;0),E30&gt;0),SUM(E22:E30),"--")</f>
        <v>477.30999999999995</v>
      </c>
      <c r="F15">
        <f t="shared" si="6"/>
        <v>372.35500000000002</v>
      </c>
      <c r="G15">
        <f t="shared" si="6"/>
        <v>311.39</v>
      </c>
      <c r="H15">
        <f t="shared" si="6"/>
        <v>388.858</v>
      </c>
      <c r="I15">
        <f t="shared" si="6"/>
        <v>394.17899999999997</v>
      </c>
      <c r="J15">
        <f t="shared" si="6"/>
        <v>483.29999999999995</v>
      </c>
      <c r="K15">
        <f t="shared" si="6"/>
        <v>385.548</v>
      </c>
      <c r="L15">
        <f t="shared" si="6"/>
        <v>465.99</v>
      </c>
      <c r="N15">
        <f t="shared" si="0"/>
        <v>409.86624999999992</v>
      </c>
      <c r="O15">
        <f t="shared" si="1"/>
        <v>311.39</v>
      </c>
      <c r="P15">
        <f t="shared" si="2"/>
        <v>483.29999999999995</v>
      </c>
      <c r="Q15">
        <f t="shared" si="3"/>
        <v>60.325935812409135</v>
      </c>
      <c r="R15">
        <f t="shared" si="4"/>
        <v>0.14718444324803309</v>
      </c>
      <c r="S15">
        <f t="shared" si="5"/>
        <v>8</v>
      </c>
    </row>
    <row r="17" spans="2:19" x14ac:dyDescent="0.2">
      <c r="B17" t="s">
        <v>11</v>
      </c>
    </row>
    <row r="19" spans="2:19" x14ac:dyDescent="0.2">
      <c r="B19" t="s">
        <v>12</v>
      </c>
      <c r="C19" t="s">
        <v>60</v>
      </c>
      <c r="E19">
        <v>0</v>
      </c>
      <c r="F19">
        <v>3.8</v>
      </c>
      <c r="G19">
        <v>11</v>
      </c>
      <c r="H19">
        <v>0</v>
      </c>
      <c r="I19">
        <v>2.5</v>
      </c>
      <c r="J19">
        <v>6</v>
      </c>
      <c r="K19">
        <v>14.5</v>
      </c>
      <c r="L19">
        <v>10</v>
      </c>
      <c r="N19">
        <f t="shared" ref="N19:N30" si="7">AVERAGE(D19:M19)</f>
        <v>5.9749999999999996</v>
      </c>
      <c r="O19">
        <f t="shared" ref="O19:O30" si="8">MIN(D19:M19)</f>
        <v>0</v>
      </c>
      <c r="P19">
        <f t="shared" ref="P19:P30" si="9">MAX(D19:M19)</f>
        <v>14.5</v>
      </c>
      <c r="Q19">
        <f t="shared" ref="Q19:Q30" si="10">STDEV(D19:M19)</f>
        <v>5.3763370430061403</v>
      </c>
      <c r="R19">
        <f t="shared" ref="R19:R30" si="11">Q19/N19</f>
        <v>0.89980536284621604</v>
      </c>
      <c r="S19">
        <f t="shared" ref="S19:S30" si="12">COUNT(D19:M19)</f>
        <v>8</v>
      </c>
    </row>
    <row r="20" spans="2:19" x14ac:dyDescent="0.2">
      <c r="B20" t="s">
        <v>13</v>
      </c>
      <c r="C20" t="s">
        <v>60</v>
      </c>
      <c r="E20">
        <v>195.5</v>
      </c>
      <c r="F20">
        <v>156</v>
      </c>
      <c r="G20">
        <v>121</v>
      </c>
      <c r="H20">
        <v>155.69999999999999</v>
      </c>
      <c r="I20">
        <v>157.5</v>
      </c>
      <c r="J20">
        <v>162</v>
      </c>
      <c r="K20">
        <v>121</v>
      </c>
      <c r="L20">
        <v>142</v>
      </c>
      <c r="N20">
        <f t="shared" si="7"/>
        <v>151.33750000000001</v>
      </c>
      <c r="O20">
        <f t="shared" si="8"/>
        <v>121</v>
      </c>
      <c r="P20">
        <f t="shared" si="9"/>
        <v>195.5</v>
      </c>
      <c r="Q20">
        <f t="shared" si="10"/>
        <v>24.114840569953607</v>
      </c>
      <c r="R20">
        <f t="shared" si="11"/>
        <v>0.15934477951567594</v>
      </c>
      <c r="S20">
        <f t="shared" si="12"/>
        <v>8</v>
      </c>
    </row>
    <row r="21" spans="2:19" x14ac:dyDescent="0.2">
      <c r="B21" t="s">
        <v>14</v>
      </c>
      <c r="C21" t="s">
        <v>60</v>
      </c>
      <c r="E21">
        <v>236.5</v>
      </c>
      <c r="F21">
        <v>184.7</v>
      </c>
      <c r="G21">
        <v>147</v>
      </c>
      <c r="H21">
        <v>182.2</v>
      </c>
      <c r="I21">
        <v>188</v>
      </c>
      <c r="J21">
        <v>206</v>
      </c>
      <c r="K21">
        <v>153</v>
      </c>
      <c r="L21">
        <v>180</v>
      </c>
      <c r="N21">
        <f t="shared" si="7"/>
        <v>184.67500000000001</v>
      </c>
      <c r="O21">
        <f t="shared" si="8"/>
        <v>147</v>
      </c>
      <c r="P21">
        <f t="shared" si="9"/>
        <v>236.5</v>
      </c>
      <c r="Q21">
        <f t="shared" si="10"/>
        <v>28.290167398383595</v>
      </c>
      <c r="R21">
        <f t="shared" si="11"/>
        <v>0.15318893947953752</v>
      </c>
      <c r="S21">
        <f t="shared" si="12"/>
        <v>8</v>
      </c>
    </row>
    <row r="22" spans="2:19" x14ac:dyDescent="0.2">
      <c r="B22" t="s">
        <v>15</v>
      </c>
      <c r="C22" t="s">
        <v>56</v>
      </c>
      <c r="E22">
        <v>0</v>
      </c>
      <c r="F22">
        <v>4.5599999999999996</v>
      </c>
      <c r="G22">
        <v>13.2</v>
      </c>
      <c r="H22">
        <v>0</v>
      </c>
      <c r="I22">
        <v>3</v>
      </c>
      <c r="J22">
        <v>7.2</v>
      </c>
      <c r="K22">
        <v>17</v>
      </c>
      <c r="L22">
        <v>13</v>
      </c>
      <c r="N22">
        <f t="shared" si="7"/>
        <v>7.2449999999999992</v>
      </c>
      <c r="O22">
        <f t="shared" si="8"/>
        <v>0</v>
      </c>
      <c r="P22">
        <f t="shared" si="9"/>
        <v>17</v>
      </c>
      <c r="Q22">
        <f t="shared" si="10"/>
        <v>6.4802270683320096</v>
      </c>
      <c r="R22">
        <f t="shared" si="11"/>
        <v>0.89444127927287931</v>
      </c>
      <c r="S22">
        <f t="shared" si="12"/>
        <v>8</v>
      </c>
    </row>
    <row r="23" spans="2:19" x14ac:dyDescent="0.2">
      <c r="B23" t="s">
        <v>16</v>
      </c>
      <c r="C23" t="s">
        <v>56</v>
      </c>
      <c r="E23">
        <v>238.31</v>
      </c>
      <c r="F23">
        <v>180.9</v>
      </c>
      <c r="G23">
        <v>120.68</v>
      </c>
      <c r="H23">
        <v>186.8</v>
      </c>
      <c r="I23">
        <v>184.7</v>
      </c>
      <c r="J23">
        <v>182</v>
      </c>
      <c r="K23">
        <v>112</v>
      </c>
      <c r="L23">
        <v>148</v>
      </c>
      <c r="N23">
        <f t="shared" si="7"/>
        <v>169.17375000000001</v>
      </c>
      <c r="O23">
        <f t="shared" si="8"/>
        <v>112</v>
      </c>
      <c r="P23">
        <f t="shared" si="9"/>
        <v>238.31</v>
      </c>
      <c r="Q23">
        <f t="shared" si="10"/>
        <v>40.887296293766845</v>
      </c>
      <c r="R23">
        <f t="shared" si="11"/>
        <v>0.24168818326582489</v>
      </c>
      <c r="S23">
        <f t="shared" si="12"/>
        <v>8</v>
      </c>
    </row>
    <row r="24" spans="2:19" x14ac:dyDescent="0.2">
      <c r="B24" t="s">
        <v>17</v>
      </c>
      <c r="C24" t="s">
        <v>56</v>
      </c>
      <c r="E24">
        <v>0</v>
      </c>
      <c r="F24">
        <v>0.02</v>
      </c>
      <c r="G24">
        <v>0.03</v>
      </c>
      <c r="H24">
        <v>3.7999999999999999E-2</v>
      </c>
      <c r="I24">
        <v>2.9000000000000001E-2</v>
      </c>
      <c r="J24">
        <v>8.4000000000000005E-2</v>
      </c>
      <c r="K24">
        <v>7.8E-2</v>
      </c>
      <c r="L24">
        <v>7.0000000000000007E-2</v>
      </c>
      <c r="N24">
        <f t="shared" si="7"/>
        <v>4.3625000000000004E-2</v>
      </c>
      <c r="O24">
        <f t="shared" si="8"/>
        <v>0</v>
      </c>
      <c r="P24">
        <f t="shared" si="9"/>
        <v>8.4000000000000005E-2</v>
      </c>
      <c r="Q24">
        <f t="shared" si="10"/>
        <v>3.0236862554551804E-2</v>
      </c>
      <c r="R24">
        <f t="shared" si="11"/>
        <v>0.69310859723900975</v>
      </c>
      <c r="S24">
        <f t="shared" si="12"/>
        <v>8</v>
      </c>
    </row>
    <row r="25" spans="2:19" x14ac:dyDescent="0.2">
      <c r="B25" t="s">
        <v>18</v>
      </c>
      <c r="C25" t="s">
        <v>56</v>
      </c>
      <c r="E25">
        <v>12.4</v>
      </c>
      <c r="F25">
        <v>10.1</v>
      </c>
      <c r="G25">
        <v>10.11</v>
      </c>
      <c r="H25">
        <v>11.9</v>
      </c>
      <c r="I25">
        <v>12.04</v>
      </c>
      <c r="J25">
        <v>16.600000000000001</v>
      </c>
      <c r="K25">
        <v>14.86</v>
      </c>
      <c r="L25">
        <v>17.809999999999999</v>
      </c>
      <c r="N25">
        <f t="shared" si="7"/>
        <v>13.227500000000001</v>
      </c>
      <c r="O25">
        <f t="shared" si="8"/>
        <v>10.1</v>
      </c>
      <c r="P25">
        <f t="shared" si="9"/>
        <v>17.809999999999999</v>
      </c>
      <c r="Q25">
        <f t="shared" si="10"/>
        <v>2.88828545284963</v>
      </c>
      <c r="R25">
        <f t="shared" si="11"/>
        <v>0.21835459859003059</v>
      </c>
      <c r="S25">
        <f t="shared" si="12"/>
        <v>8</v>
      </c>
    </row>
    <row r="26" spans="2:19" x14ac:dyDescent="0.2">
      <c r="B26" t="s">
        <v>19</v>
      </c>
      <c r="C26" t="s">
        <v>56</v>
      </c>
      <c r="E26">
        <v>56</v>
      </c>
      <c r="F26">
        <v>44</v>
      </c>
      <c r="G26">
        <v>32</v>
      </c>
      <c r="H26">
        <v>43.28</v>
      </c>
      <c r="I26">
        <v>45.4</v>
      </c>
      <c r="J26">
        <v>44.4</v>
      </c>
      <c r="K26">
        <v>28</v>
      </c>
      <c r="L26">
        <v>34.799999999999997</v>
      </c>
      <c r="N26">
        <f t="shared" si="7"/>
        <v>40.984999999999999</v>
      </c>
      <c r="O26">
        <f t="shared" si="8"/>
        <v>28</v>
      </c>
      <c r="P26">
        <f t="shared" si="9"/>
        <v>56</v>
      </c>
      <c r="Q26">
        <f t="shared" si="10"/>
        <v>8.9327375423215027</v>
      </c>
      <c r="R26">
        <f t="shared" si="11"/>
        <v>0.21795138568553135</v>
      </c>
      <c r="S26">
        <f t="shared" si="12"/>
        <v>8</v>
      </c>
    </row>
    <row r="27" spans="2:19" x14ac:dyDescent="0.2">
      <c r="B27" t="s">
        <v>20</v>
      </c>
      <c r="C27" t="s">
        <v>56</v>
      </c>
      <c r="E27">
        <v>4.4000000000000004</v>
      </c>
      <c r="F27">
        <v>3.8250000000000002</v>
      </c>
      <c r="G27">
        <v>3.57</v>
      </c>
      <c r="H27">
        <v>4.42</v>
      </c>
      <c r="I27">
        <v>4.24</v>
      </c>
      <c r="J27">
        <v>6.5060000000000002</v>
      </c>
      <c r="K27">
        <v>6.11</v>
      </c>
      <c r="L27">
        <v>6.41</v>
      </c>
      <c r="N27">
        <f t="shared" si="7"/>
        <v>4.9351250000000011</v>
      </c>
      <c r="O27">
        <f t="shared" si="8"/>
        <v>3.57</v>
      </c>
      <c r="P27">
        <f t="shared" si="9"/>
        <v>6.5060000000000002</v>
      </c>
      <c r="Q27">
        <f t="shared" si="10"/>
        <v>1.204402096774277</v>
      </c>
      <c r="R27">
        <f t="shared" si="11"/>
        <v>0.24404692824888463</v>
      </c>
      <c r="S27">
        <f t="shared" si="12"/>
        <v>8</v>
      </c>
    </row>
    <row r="28" spans="2:19" x14ac:dyDescent="0.2">
      <c r="B28" t="s">
        <v>21</v>
      </c>
      <c r="C28" t="s">
        <v>56</v>
      </c>
      <c r="E28">
        <v>22.2</v>
      </c>
      <c r="F28">
        <v>17.7</v>
      </c>
      <c r="G28">
        <v>17.7</v>
      </c>
      <c r="H28">
        <v>19</v>
      </c>
      <c r="I28">
        <v>19.399999999999999</v>
      </c>
      <c r="J28">
        <v>23.28</v>
      </c>
      <c r="K28">
        <v>20.399999999999999</v>
      </c>
      <c r="L28">
        <v>23.2</v>
      </c>
      <c r="N28">
        <f t="shared" si="7"/>
        <v>20.36</v>
      </c>
      <c r="O28">
        <f t="shared" si="8"/>
        <v>17.7</v>
      </c>
      <c r="P28">
        <f t="shared" si="9"/>
        <v>23.28</v>
      </c>
      <c r="Q28">
        <f t="shared" si="10"/>
        <v>2.2960089596639564</v>
      </c>
      <c r="R28">
        <f t="shared" si="11"/>
        <v>0.11277057758663833</v>
      </c>
      <c r="S28">
        <f t="shared" si="12"/>
        <v>8</v>
      </c>
    </row>
    <row r="29" spans="2:19" x14ac:dyDescent="0.2">
      <c r="B29" t="s">
        <v>22</v>
      </c>
      <c r="C29" t="s">
        <v>56</v>
      </c>
      <c r="E29">
        <v>38.9</v>
      </c>
      <c r="F29">
        <v>30.25</v>
      </c>
      <c r="G29">
        <v>32</v>
      </c>
      <c r="H29">
        <v>35.5</v>
      </c>
      <c r="I29">
        <v>35.299999999999997</v>
      </c>
      <c r="J29">
        <v>51.33</v>
      </c>
      <c r="K29">
        <v>55.8</v>
      </c>
      <c r="L29">
        <v>66.7</v>
      </c>
      <c r="N29">
        <f t="shared" si="7"/>
        <v>43.222499999999997</v>
      </c>
      <c r="O29">
        <f t="shared" si="8"/>
        <v>30.25</v>
      </c>
      <c r="P29">
        <f t="shared" si="9"/>
        <v>66.7</v>
      </c>
      <c r="Q29">
        <f t="shared" si="10"/>
        <v>13.149879684403416</v>
      </c>
      <c r="R29">
        <f t="shared" si="11"/>
        <v>0.30423690634284034</v>
      </c>
      <c r="S29">
        <f t="shared" si="12"/>
        <v>8</v>
      </c>
    </row>
    <row r="30" spans="2:19" x14ac:dyDescent="0.2">
      <c r="B30" t="s">
        <v>23</v>
      </c>
      <c r="C30" t="s">
        <v>56</v>
      </c>
      <c r="E30">
        <v>105.1</v>
      </c>
      <c r="F30">
        <v>81</v>
      </c>
      <c r="G30">
        <v>82.1</v>
      </c>
      <c r="H30">
        <v>87.92</v>
      </c>
      <c r="I30">
        <v>90.07</v>
      </c>
      <c r="J30">
        <v>151.9</v>
      </c>
      <c r="K30">
        <v>131.30000000000001</v>
      </c>
      <c r="L30">
        <v>156</v>
      </c>
      <c r="N30">
        <f t="shared" si="7"/>
        <v>110.67375000000001</v>
      </c>
      <c r="O30">
        <f t="shared" si="8"/>
        <v>81</v>
      </c>
      <c r="P30">
        <f t="shared" si="9"/>
        <v>156</v>
      </c>
      <c r="Q30">
        <f t="shared" si="10"/>
        <v>31.281714849550173</v>
      </c>
      <c r="R30">
        <f t="shared" si="11"/>
        <v>0.28264800686296587</v>
      </c>
      <c r="S30">
        <f t="shared" si="12"/>
        <v>8</v>
      </c>
    </row>
    <row r="32" spans="2:19" x14ac:dyDescent="0.2">
      <c r="B32" t="s">
        <v>24</v>
      </c>
    </row>
    <row r="34" spans="2:19" ht="15" customHeight="1" x14ac:dyDescent="0.2">
      <c r="B34" t="s">
        <v>25</v>
      </c>
      <c r="C34" t="s">
        <v>56</v>
      </c>
      <c r="E34">
        <v>0</v>
      </c>
      <c r="F34">
        <v>0</v>
      </c>
      <c r="H34">
        <v>0.01</v>
      </c>
      <c r="I34">
        <v>0</v>
      </c>
      <c r="J34">
        <v>1.6E-2</v>
      </c>
      <c r="K34">
        <v>0</v>
      </c>
      <c r="L34">
        <v>0</v>
      </c>
      <c r="N34">
        <f t="shared" ref="N34:N43" si="13">AVERAGE(D34:M34)</f>
        <v>3.7142857142857147E-3</v>
      </c>
      <c r="O34">
        <f t="shared" ref="O34:O43" si="14">MIN(D34:M34)</f>
        <v>0</v>
      </c>
      <c r="P34">
        <f t="shared" ref="P34:P43" si="15">MAX(D34:M34)</f>
        <v>1.6E-2</v>
      </c>
      <c r="Q34">
        <f t="shared" ref="Q34:Q43" si="16">STDEV(D34:M34)</f>
        <v>6.5755680544037588E-3</v>
      </c>
      <c r="R34">
        <f t="shared" ref="R34:R43" si="17">Q34/N34</f>
        <v>1.7703452454163964</v>
      </c>
      <c r="S34">
        <f t="shared" ref="S34:S43" si="18">COUNT(D34:M34)</f>
        <v>7</v>
      </c>
    </row>
    <row r="35" spans="2:19" x14ac:dyDescent="0.2">
      <c r="B35" t="s">
        <v>26</v>
      </c>
      <c r="C35" t="s">
        <v>56</v>
      </c>
      <c r="E35">
        <v>3.6999999999999998E-2</v>
      </c>
      <c r="F35">
        <v>6.0000000000000001E-3</v>
      </c>
      <c r="H35">
        <v>0</v>
      </c>
      <c r="I35">
        <v>0</v>
      </c>
      <c r="J35">
        <v>0</v>
      </c>
      <c r="K35">
        <v>0</v>
      </c>
      <c r="L35">
        <v>0</v>
      </c>
      <c r="N35">
        <f t="shared" si="13"/>
        <v>6.1428571428571426E-3</v>
      </c>
      <c r="O35">
        <f t="shared" si="14"/>
        <v>0</v>
      </c>
      <c r="P35">
        <f t="shared" si="15"/>
        <v>3.6999999999999998E-2</v>
      </c>
      <c r="Q35">
        <f t="shared" si="16"/>
        <v>1.3789229751616191E-2</v>
      </c>
      <c r="R35">
        <f t="shared" si="17"/>
        <v>2.2447583316584496</v>
      </c>
      <c r="S35">
        <f t="shared" si="18"/>
        <v>7</v>
      </c>
    </row>
    <row r="36" spans="2:19" x14ac:dyDescent="0.2">
      <c r="B36" t="s">
        <v>27</v>
      </c>
      <c r="C36" t="s">
        <v>56</v>
      </c>
      <c r="E36">
        <v>0.01</v>
      </c>
      <c r="F36">
        <v>0.02</v>
      </c>
      <c r="G36">
        <v>0</v>
      </c>
      <c r="H36">
        <v>0.1</v>
      </c>
      <c r="I36">
        <v>0.03</v>
      </c>
      <c r="J36">
        <v>0.08</v>
      </c>
      <c r="K36">
        <v>0</v>
      </c>
      <c r="L36">
        <v>0.13</v>
      </c>
      <c r="N36">
        <f t="shared" si="13"/>
        <v>4.6249999999999999E-2</v>
      </c>
      <c r="O36">
        <f t="shared" si="14"/>
        <v>0</v>
      </c>
      <c r="P36">
        <f t="shared" si="15"/>
        <v>0.13</v>
      </c>
      <c r="Q36">
        <f t="shared" si="16"/>
        <v>5.0124844139408563E-2</v>
      </c>
      <c r="R36">
        <f t="shared" si="17"/>
        <v>1.08378041382505</v>
      </c>
      <c r="S36">
        <f t="shared" si="18"/>
        <v>8</v>
      </c>
    </row>
    <row r="37" spans="2:19" x14ac:dyDescent="0.2">
      <c r="B37" t="s">
        <v>28</v>
      </c>
      <c r="C37" t="s">
        <v>56</v>
      </c>
      <c r="E37">
        <v>0.56000000000000005</v>
      </c>
      <c r="F37">
        <v>0.4</v>
      </c>
      <c r="G37">
        <v>0.52</v>
      </c>
      <c r="H37">
        <v>0.51</v>
      </c>
      <c r="I37">
        <v>0.56999999999999995</v>
      </c>
      <c r="J37">
        <v>0.47</v>
      </c>
      <c r="K37">
        <v>0.89</v>
      </c>
      <c r="L37">
        <v>0.72</v>
      </c>
      <c r="N37">
        <f t="shared" si="13"/>
        <v>0.58000000000000007</v>
      </c>
      <c r="O37">
        <f t="shared" si="14"/>
        <v>0.4</v>
      </c>
      <c r="P37">
        <f t="shared" si="15"/>
        <v>0.89</v>
      </c>
      <c r="Q37">
        <f t="shared" si="16"/>
        <v>0.15547163269043171</v>
      </c>
      <c r="R37">
        <f t="shared" si="17"/>
        <v>0.26805453912143395</v>
      </c>
      <c r="S37">
        <f t="shared" si="18"/>
        <v>8</v>
      </c>
    </row>
    <row r="38" spans="2:19" x14ac:dyDescent="0.2">
      <c r="B38" t="s">
        <v>29</v>
      </c>
      <c r="C38" t="s">
        <v>56</v>
      </c>
      <c r="E38">
        <v>0</v>
      </c>
      <c r="F38">
        <v>0</v>
      </c>
      <c r="G38">
        <v>0</v>
      </c>
      <c r="H38">
        <v>0</v>
      </c>
      <c r="I38">
        <v>0</v>
      </c>
      <c r="J38">
        <v>5.2999999999999999E-2</v>
      </c>
      <c r="K38">
        <v>0.01</v>
      </c>
      <c r="L38">
        <v>0.03</v>
      </c>
      <c r="N38">
        <f t="shared" si="13"/>
        <v>1.1625E-2</v>
      </c>
      <c r="O38">
        <f t="shared" si="14"/>
        <v>0</v>
      </c>
      <c r="P38">
        <f t="shared" si="15"/>
        <v>5.2999999999999999E-2</v>
      </c>
      <c r="Q38">
        <f t="shared" si="16"/>
        <v>1.9740730193471279E-2</v>
      </c>
      <c r="R38">
        <f t="shared" si="17"/>
        <v>1.6981273284706477</v>
      </c>
      <c r="S38">
        <f t="shared" si="18"/>
        <v>8</v>
      </c>
    </row>
    <row r="39" spans="2:19" x14ac:dyDescent="0.2">
      <c r="B39" t="s">
        <v>30</v>
      </c>
      <c r="C39" t="s">
        <v>61</v>
      </c>
      <c r="E39">
        <v>6</v>
      </c>
      <c r="F39">
        <v>0</v>
      </c>
      <c r="G39">
        <v>2.64</v>
      </c>
      <c r="H39">
        <v>0</v>
      </c>
      <c r="I39">
        <v>0</v>
      </c>
      <c r="J39">
        <v>4.2</v>
      </c>
      <c r="K39">
        <v>4</v>
      </c>
      <c r="L39">
        <v>3</v>
      </c>
      <c r="N39">
        <f t="shared" si="13"/>
        <v>2.48</v>
      </c>
      <c r="O39">
        <f t="shared" si="14"/>
        <v>0</v>
      </c>
      <c r="P39">
        <f t="shared" si="15"/>
        <v>6</v>
      </c>
      <c r="Q39">
        <f t="shared" si="16"/>
        <v>2.2805513117915774</v>
      </c>
      <c r="R39">
        <f t="shared" si="17"/>
        <v>0.91957714185144257</v>
      </c>
      <c r="S39">
        <f t="shared" si="18"/>
        <v>8</v>
      </c>
    </row>
    <row r="40" spans="2:19" x14ac:dyDescent="0.2">
      <c r="B40" t="s">
        <v>31</v>
      </c>
      <c r="C40" t="s">
        <v>61</v>
      </c>
      <c r="E40">
        <v>61</v>
      </c>
      <c r="F40">
        <v>34</v>
      </c>
      <c r="G40">
        <v>34</v>
      </c>
      <c r="H40">
        <v>78.8</v>
      </c>
      <c r="I40">
        <v>47</v>
      </c>
      <c r="J40">
        <v>41.6</v>
      </c>
      <c r="K40">
        <v>63</v>
      </c>
      <c r="L40">
        <v>95</v>
      </c>
      <c r="N40">
        <f t="shared" si="13"/>
        <v>56.800000000000004</v>
      </c>
      <c r="O40">
        <f t="shared" si="14"/>
        <v>34</v>
      </c>
      <c r="P40">
        <f t="shared" si="15"/>
        <v>95</v>
      </c>
      <c r="Q40">
        <f t="shared" si="16"/>
        <v>21.928715681237939</v>
      </c>
      <c r="R40">
        <f t="shared" si="17"/>
        <v>0.38606893804996367</v>
      </c>
      <c r="S40">
        <f t="shared" si="18"/>
        <v>8</v>
      </c>
    </row>
    <row r="41" spans="2:19" x14ac:dyDescent="0.2">
      <c r="B41" t="s">
        <v>32</v>
      </c>
      <c r="C41" t="s">
        <v>61</v>
      </c>
      <c r="E41">
        <v>24</v>
      </c>
      <c r="F41">
        <v>6</v>
      </c>
      <c r="G41">
        <v>5</v>
      </c>
      <c r="H41">
        <v>15</v>
      </c>
      <c r="I41">
        <v>6</v>
      </c>
      <c r="J41">
        <v>6</v>
      </c>
      <c r="K41">
        <v>19</v>
      </c>
      <c r="L41">
        <v>42</v>
      </c>
      <c r="N41">
        <f t="shared" si="13"/>
        <v>15.375</v>
      </c>
      <c r="O41">
        <f t="shared" si="14"/>
        <v>5</v>
      </c>
      <c r="P41">
        <f t="shared" si="15"/>
        <v>42</v>
      </c>
      <c r="Q41">
        <f t="shared" si="16"/>
        <v>12.916628264151823</v>
      </c>
      <c r="R41">
        <f t="shared" si="17"/>
        <v>0.84010590335946822</v>
      </c>
      <c r="S41">
        <f t="shared" si="18"/>
        <v>8</v>
      </c>
    </row>
    <row r="42" spans="2:19" x14ac:dyDescent="0.2">
      <c r="B42" t="s">
        <v>33</v>
      </c>
      <c r="C42" t="s">
        <v>56</v>
      </c>
      <c r="E42">
        <v>5</v>
      </c>
      <c r="F42">
        <v>4.4000000000000004</v>
      </c>
      <c r="G42">
        <v>5</v>
      </c>
      <c r="H42">
        <v>5.3</v>
      </c>
      <c r="I42">
        <v>5.24</v>
      </c>
      <c r="J42">
        <v>5.6</v>
      </c>
      <c r="K42">
        <v>6.3</v>
      </c>
      <c r="L42">
        <v>6.6</v>
      </c>
      <c r="N42">
        <f t="shared" si="13"/>
        <v>5.43</v>
      </c>
      <c r="O42">
        <f t="shared" si="14"/>
        <v>4.4000000000000004</v>
      </c>
      <c r="P42">
        <f t="shared" si="15"/>
        <v>6.6</v>
      </c>
      <c r="Q42">
        <f t="shared" si="16"/>
        <v>0.72095175190260219</v>
      </c>
      <c r="R42">
        <f t="shared" si="17"/>
        <v>0.13277196167635399</v>
      </c>
      <c r="S42">
        <f t="shared" si="18"/>
        <v>8</v>
      </c>
    </row>
    <row r="43" spans="2:19" x14ac:dyDescent="0.2">
      <c r="B43" t="s">
        <v>34</v>
      </c>
      <c r="C43" t="s">
        <v>62</v>
      </c>
      <c r="E43">
        <v>0.92110000000000003</v>
      </c>
      <c r="F43">
        <v>0.84379999999999999</v>
      </c>
      <c r="G43">
        <v>0.84930000000000005</v>
      </c>
      <c r="H43">
        <v>0.93069999999999997</v>
      </c>
      <c r="I43">
        <v>0.88349999999999995</v>
      </c>
      <c r="J43">
        <v>0.97089999999999999</v>
      </c>
      <c r="K43">
        <v>1.0265</v>
      </c>
      <c r="L43">
        <v>1.1034999999999999</v>
      </c>
      <c r="N43">
        <f t="shared" si="13"/>
        <v>0.94116250000000012</v>
      </c>
      <c r="O43">
        <f t="shared" si="14"/>
        <v>0.84379999999999999</v>
      </c>
      <c r="P43">
        <f t="shared" si="15"/>
        <v>1.1034999999999999</v>
      </c>
      <c r="Q43">
        <f t="shared" si="16"/>
        <v>8.9662365691680068E-2</v>
      </c>
      <c r="R43">
        <f t="shared" si="17"/>
        <v>9.5267677677000576E-2</v>
      </c>
      <c r="S43">
        <f t="shared" si="18"/>
        <v>8</v>
      </c>
    </row>
    <row r="45" spans="2:19" ht="15" customHeight="1" x14ac:dyDescent="0.2">
      <c r="B45" t="s">
        <v>35</v>
      </c>
    </row>
    <row r="46" spans="2:19" ht="15" customHeight="1" x14ac:dyDescent="0.2"/>
    <row r="47" spans="2:19" x14ac:dyDescent="0.2">
      <c r="B47" t="s">
        <v>36</v>
      </c>
      <c r="C47" t="s">
        <v>63</v>
      </c>
      <c r="E47">
        <v>48</v>
      </c>
      <c r="F47">
        <v>134</v>
      </c>
      <c r="H47">
        <v>2690</v>
      </c>
      <c r="I47">
        <v>238</v>
      </c>
      <c r="J47">
        <v>540</v>
      </c>
      <c r="K47">
        <v>1075</v>
      </c>
      <c r="L47">
        <v>850</v>
      </c>
      <c r="N47">
        <f>AVERAGE(D47:M47)</f>
        <v>796.42857142857144</v>
      </c>
      <c r="O47">
        <f>MIN(D47:M47)</f>
        <v>48</v>
      </c>
      <c r="P47">
        <f>MAX(D47:M47)</f>
        <v>2690</v>
      </c>
      <c r="Q47">
        <f>STDEV(D47:M47)</f>
        <v>916.75512127337061</v>
      </c>
      <c r="R47">
        <f>Q47/N47</f>
        <v>1.1510826634822591</v>
      </c>
      <c r="S47">
        <f>COUNT(D47:M47)</f>
        <v>7</v>
      </c>
    </row>
    <row r="48" spans="2:19" x14ac:dyDescent="0.2">
      <c r="B48" t="s">
        <v>37</v>
      </c>
      <c r="C48" t="s">
        <v>64</v>
      </c>
      <c r="E48">
        <v>10</v>
      </c>
      <c r="F48">
        <v>20</v>
      </c>
      <c r="H48">
        <v>2400</v>
      </c>
      <c r="I48">
        <v>40</v>
      </c>
      <c r="J48">
        <v>0</v>
      </c>
      <c r="K48">
        <v>4000</v>
      </c>
      <c r="L48">
        <v>1000</v>
      </c>
      <c r="N48">
        <f>AVERAGE(D48:M48)</f>
        <v>1067.1428571428571</v>
      </c>
      <c r="O48">
        <f>MIN(D48:M48)</f>
        <v>0</v>
      </c>
      <c r="P48">
        <f>MAX(D48:M48)</f>
        <v>4000</v>
      </c>
      <c r="Q48">
        <f>STDEV(D48:M48)</f>
        <v>1570.0606600352983</v>
      </c>
      <c r="R48">
        <f>Q48/N48</f>
        <v>1.4712750495645366</v>
      </c>
      <c r="S48">
        <f>COUNT(D48:M48)</f>
        <v>7</v>
      </c>
    </row>
    <row r="49" spans="2:19" x14ac:dyDescent="0.2">
      <c r="B49" t="s">
        <v>38</v>
      </c>
      <c r="C49" t="s">
        <v>64</v>
      </c>
      <c r="E49">
        <v>2</v>
      </c>
      <c r="F49">
        <v>4420</v>
      </c>
      <c r="H49">
        <v>2250</v>
      </c>
      <c r="I49">
        <v>0</v>
      </c>
      <c r="J49">
        <v>1</v>
      </c>
      <c r="K49">
        <v>3</v>
      </c>
      <c r="L49">
        <v>12</v>
      </c>
      <c r="N49">
        <f>AVERAGE(D49:M49)</f>
        <v>955.42857142857144</v>
      </c>
      <c r="O49">
        <f>MIN(D49:M49)</f>
        <v>0</v>
      </c>
      <c r="P49">
        <f>MAX(D49:M49)</f>
        <v>4420</v>
      </c>
      <c r="Q49">
        <f>STDEV(D49:M49)</f>
        <v>1742.0845613940844</v>
      </c>
      <c r="R49">
        <f>Q49/N49</f>
        <v>1.8233540564830428</v>
      </c>
      <c r="S49">
        <f>COUNT(D49:M49)</f>
        <v>7</v>
      </c>
    </row>
    <row r="50" spans="2:19" x14ac:dyDescent="0.2">
      <c r="B50" t="s">
        <v>39</v>
      </c>
      <c r="C50" t="s">
        <v>64</v>
      </c>
      <c r="N50" t="e">
        <f>AVERAGE(D50:M50)</f>
        <v>#DIV/0!</v>
      </c>
      <c r="O50">
        <f>MIN(D50:M50)</f>
        <v>0</v>
      </c>
      <c r="P50">
        <f>MAX(D50:M50)</f>
        <v>0</v>
      </c>
      <c r="Q50" t="e">
        <f>STDEV(D50:M50)</f>
        <v>#DIV/0!</v>
      </c>
      <c r="R50" t="e">
        <f>Q50/N50</f>
        <v>#DIV/0!</v>
      </c>
      <c r="S50">
        <f>COUNT(D50:M50)</f>
        <v>0</v>
      </c>
    </row>
    <row r="52" spans="2:19" x14ac:dyDescent="0.2">
      <c r="B52" t="s">
        <v>40</v>
      </c>
    </row>
    <row r="54" spans="2:19" x14ac:dyDescent="0.2">
      <c r="B54" t="s">
        <v>41</v>
      </c>
      <c r="C54" t="s">
        <v>65</v>
      </c>
      <c r="N54" t="e">
        <f t="shared" ref="N54:N59" si="19">AVERAGE(D54:M54)</f>
        <v>#DIV/0!</v>
      </c>
      <c r="O54">
        <f t="shared" ref="O54:O59" si="20">MIN(D54:M54)</f>
        <v>0</v>
      </c>
      <c r="P54">
        <f t="shared" ref="P54:P59" si="21">MAX(D54:M54)</f>
        <v>0</v>
      </c>
      <c r="Q54" t="e">
        <f t="shared" ref="Q54:Q59" si="22">STDEV(D54:M54)</f>
        <v>#DIV/0!</v>
      </c>
      <c r="R54" t="e">
        <f t="shared" ref="R54:R59" si="23">Q54/N54</f>
        <v>#DIV/0!</v>
      </c>
      <c r="S54">
        <f t="shared" ref="S54:S59" si="24">COUNT(D54:M54)</f>
        <v>0</v>
      </c>
    </row>
    <row r="55" spans="2:19" x14ac:dyDescent="0.2">
      <c r="B55" t="s">
        <v>42</v>
      </c>
      <c r="C55" t="s">
        <v>65</v>
      </c>
      <c r="N55" t="e">
        <f t="shared" si="19"/>
        <v>#DIV/0!</v>
      </c>
      <c r="O55">
        <f t="shared" si="20"/>
        <v>0</v>
      </c>
      <c r="P55">
        <f t="shared" si="21"/>
        <v>0</v>
      </c>
      <c r="Q55" t="e">
        <f t="shared" si="22"/>
        <v>#DIV/0!</v>
      </c>
      <c r="R55" t="e">
        <f t="shared" si="23"/>
        <v>#DIV/0!</v>
      </c>
      <c r="S55">
        <f t="shared" si="24"/>
        <v>0</v>
      </c>
    </row>
    <row r="56" spans="2:19" x14ac:dyDescent="0.2">
      <c r="B56" t="s">
        <v>43</v>
      </c>
      <c r="C56" t="s">
        <v>65</v>
      </c>
      <c r="N56" t="e">
        <f t="shared" si="19"/>
        <v>#DIV/0!</v>
      </c>
      <c r="O56">
        <f t="shared" si="20"/>
        <v>0</v>
      </c>
      <c r="P56">
        <f t="shared" si="21"/>
        <v>0</v>
      </c>
      <c r="Q56" t="e">
        <f t="shared" si="22"/>
        <v>#DIV/0!</v>
      </c>
      <c r="R56" t="e">
        <f t="shared" si="23"/>
        <v>#DIV/0!</v>
      </c>
      <c r="S56">
        <f t="shared" si="24"/>
        <v>0</v>
      </c>
    </row>
    <row r="57" spans="2:19" x14ac:dyDescent="0.2">
      <c r="B57" t="s">
        <v>44</v>
      </c>
      <c r="C57" t="s">
        <v>65</v>
      </c>
      <c r="N57" t="e">
        <f t="shared" si="19"/>
        <v>#DIV/0!</v>
      </c>
      <c r="O57">
        <f t="shared" si="20"/>
        <v>0</v>
      </c>
      <c r="P57">
        <f t="shared" si="21"/>
        <v>0</v>
      </c>
      <c r="Q57" t="e">
        <f t="shared" si="22"/>
        <v>#DIV/0!</v>
      </c>
      <c r="R57" t="e">
        <f t="shared" si="23"/>
        <v>#DIV/0!</v>
      </c>
      <c r="S57">
        <f t="shared" si="24"/>
        <v>0</v>
      </c>
    </row>
    <row r="58" spans="2:19" x14ac:dyDescent="0.2">
      <c r="B58" t="s">
        <v>45</v>
      </c>
      <c r="C58" t="s">
        <v>65</v>
      </c>
      <c r="N58" t="e">
        <f t="shared" si="19"/>
        <v>#DIV/0!</v>
      </c>
      <c r="O58">
        <f t="shared" si="20"/>
        <v>0</v>
      </c>
      <c r="P58">
        <f t="shared" si="21"/>
        <v>0</v>
      </c>
      <c r="Q58" t="e">
        <f t="shared" si="22"/>
        <v>#DIV/0!</v>
      </c>
      <c r="R58" t="e">
        <f t="shared" si="23"/>
        <v>#DIV/0!</v>
      </c>
      <c r="S58">
        <f t="shared" si="24"/>
        <v>0</v>
      </c>
    </row>
    <row r="59" spans="2:19" x14ac:dyDescent="0.2">
      <c r="B59" t="s">
        <v>46</v>
      </c>
      <c r="C59" t="s">
        <v>65</v>
      </c>
      <c r="E59" t="str">
        <f t="shared" ref="E59:L59" si="25">IF(COUNT(E54:E57)&gt;0,SUM(E54:E57),"--")</f>
        <v>--</v>
      </c>
      <c r="F59" t="str">
        <f t="shared" si="25"/>
        <v>--</v>
      </c>
      <c r="G59" t="str">
        <f t="shared" si="25"/>
        <v>--</v>
      </c>
      <c r="H59" t="str">
        <f t="shared" si="25"/>
        <v>--</v>
      </c>
      <c r="I59" t="str">
        <f t="shared" si="25"/>
        <v>--</v>
      </c>
      <c r="J59" t="str">
        <f t="shared" si="25"/>
        <v>--</v>
      </c>
      <c r="K59" t="str">
        <f t="shared" si="25"/>
        <v>--</v>
      </c>
      <c r="L59" t="str">
        <f t="shared" si="25"/>
        <v>--</v>
      </c>
      <c r="N59" t="e">
        <f t="shared" si="19"/>
        <v>#DIV/0!</v>
      </c>
      <c r="O59">
        <f t="shared" si="20"/>
        <v>0</v>
      </c>
      <c r="P59">
        <f t="shared" si="21"/>
        <v>0</v>
      </c>
      <c r="Q59" t="e">
        <f t="shared" si="22"/>
        <v>#DIV/0!</v>
      </c>
      <c r="R59" t="e">
        <f t="shared" si="23"/>
        <v>#DIV/0!</v>
      </c>
      <c r="S59">
        <f t="shared" si="24"/>
        <v>0</v>
      </c>
    </row>
    <row r="61" spans="2:19" x14ac:dyDescent="0.2">
      <c r="B61" t="s">
        <v>47</v>
      </c>
    </row>
    <row r="63" spans="2:19" x14ac:dyDescent="0.2">
      <c r="B63" t="s">
        <v>48</v>
      </c>
      <c r="C63" t="s">
        <v>66</v>
      </c>
      <c r="E63">
        <f t="shared" ref="E63:L63" si="26">IF(AND(AND(AND(E26,E28),E29),E27&gt;0),(E26*0.0499)+(E28*0.0822)+(E29*0.0435)+(E27*0.0256),"--")</f>
        <v>6.4240299999999992</v>
      </c>
      <c r="F63">
        <f t="shared" si="26"/>
        <v>5.0643349999999998</v>
      </c>
      <c r="G63">
        <f t="shared" si="26"/>
        <v>4.5351319999999999</v>
      </c>
      <c r="H63">
        <f t="shared" si="26"/>
        <v>5.3788740000000006</v>
      </c>
      <c r="I63">
        <f t="shared" si="26"/>
        <v>5.5042340000000003</v>
      </c>
      <c r="J63">
        <f t="shared" si="26"/>
        <v>6.5285846000000003</v>
      </c>
      <c r="K63">
        <f t="shared" si="26"/>
        <v>5.6577959999999994</v>
      </c>
      <c r="L63">
        <f t="shared" si="26"/>
        <v>6.7091059999999993</v>
      </c>
      <c r="N63">
        <f>AVERAGE(D63:M63)</f>
        <v>5.7252614499999996</v>
      </c>
      <c r="O63">
        <f>MIN(D63:M63)</f>
        <v>4.5351319999999999</v>
      </c>
      <c r="P63">
        <f>MAX(D63:M63)</f>
        <v>6.7091059999999993</v>
      </c>
      <c r="Q63">
        <f>STDEV(D63:M63)</f>
        <v>0.76794498822146817</v>
      </c>
      <c r="R63">
        <f>Q63/N63</f>
        <v>0.13413273698120254</v>
      </c>
      <c r="S63">
        <f>COUNT(D63:M63)</f>
        <v>8</v>
      </c>
    </row>
    <row r="64" spans="2:19" x14ac:dyDescent="0.2">
      <c r="B64" t="s">
        <v>49</v>
      </c>
      <c r="C64" t="s">
        <v>66</v>
      </c>
      <c r="E64">
        <f t="shared" ref="E64:L64" si="27">IF(AND(AND(E30,E25),E23&gt;0),(E30*0.0208)+(E25*0.0282)+(E23*0.0164)+(E22*0.0333),"--")</f>
        <v>6.4440439999999999</v>
      </c>
      <c r="F64">
        <f t="shared" si="27"/>
        <v>5.088228</v>
      </c>
      <c r="G64">
        <f t="shared" si="27"/>
        <v>4.4114940000000002</v>
      </c>
      <c r="H64">
        <f t="shared" si="27"/>
        <v>5.2278359999999999</v>
      </c>
      <c r="I64">
        <f t="shared" si="27"/>
        <v>5.341963999999999</v>
      </c>
      <c r="J64">
        <f t="shared" si="27"/>
        <v>6.8522000000000007</v>
      </c>
      <c r="K64">
        <f t="shared" si="27"/>
        <v>5.5529919999999997</v>
      </c>
      <c r="L64">
        <f t="shared" si="27"/>
        <v>6.6071419999999996</v>
      </c>
      <c r="N64">
        <f>AVERAGE(D64:M64)</f>
        <v>5.6907374999999991</v>
      </c>
      <c r="O64">
        <f>MIN(D64:M64)</f>
        <v>4.4114940000000002</v>
      </c>
      <c r="P64">
        <f>MAX(D64:M64)</f>
        <v>6.8522000000000007</v>
      </c>
      <c r="Q64">
        <f>STDEV(D64:M64)</f>
        <v>0.85445381344091298</v>
      </c>
      <c r="R64">
        <f>Q64/N64</f>
        <v>0.15014816857057861</v>
      </c>
      <c r="S64">
        <f>COUNT(D64:M64)</f>
        <v>8</v>
      </c>
    </row>
    <row r="65" spans="2:19" x14ac:dyDescent="0.2">
      <c r="B65" t="s">
        <v>50</v>
      </c>
      <c r="C65" t="s">
        <v>66</v>
      </c>
      <c r="E65">
        <f t="shared" ref="E65:L65" si="28">IF((AND(E63,E64))&gt;0,ABS(E64-E63),"--")</f>
        <v>2.0014000000000642E-2</v>
      </c>
      <c r="F65">
        <f t="shared" si="28"/>
        <v>2.3893000000000164E-2</v>
      </c>
      <c r="G65">
        <f t="shared" si="28"/>
        <v>0.12363799999999969</v>
      </c>
      <c r="H65">
        <f t="shared" si="28"/>
        <v>0.15103800000000067</v>
      </c>
      <c r="I65">
        <f t="shared" si="28"/>
        <v>0.16227000000000125</v>
      </c>
      <c r="J65">
        <f t="shared" si="28"/>
        <v>0.32361540000000044</v>
      </c>
      <c r="K65">
        <f t="shared" si="28"/>
        <v>0.10480399999999968</v>
      </c>
      <c r="L65">
        <f t="shared" si="28"/>
        <v>0.10196399999999972</v>
      </c>
      <c r="N65">
        <f>AVERAGE(D65:M65)</f>
        <v>0.12640455000000028</v>
      </c>
      <c r="O65">
        <f>MIN(D65:M65)</f>
        <v>2.0014000000000642E-2</v>
      </c>
      <c r="P65">
        <f>MAX(D65:M65)</f>
        <v>0.32361540000000044</v>
      </c>
      <c r="Q65">
        <f>STDEV(D65:M65)</f>
        <v>9.5382239868661484E-2</v>
      </c>
      <c r="R65">
        <f>Q65/N65</f>
        <v>0.75457916561279847</v>
      </c>
      <c r="S65">
        <f>COUNT(D65:M65)</f>
        <v>8</v>
      </c>
    </row>
    <row r="66" spans="2:19" x14ac:dyDescent="0.2">
      <c r="B66" t="s">
        <v>51</v>
      </c>
      <c r="C66" t="s">
        <v>67</v>
      </c>
      <c r="E66">
        <f t="shared" ref="E66:L66" si="29">IF(AND(E63,E64&gt;0),(E65*100)/(0.5*(E63+E64)),"--")</f>
        <v>0.3110644219173847</v>
      </c>
      <c r="F66">
        <f t="shared" si="29"/>
        <v>0.47067917726785174</v>
      </c>
      <c r="G66">
        <f t="shared" si="29"/>
        <v>2.7639022800327115</v>
      </c>
      <c r="H66">
        <f t="shared" si="29"/>
        <v>2.847970765675703</v>
      </c>
      <c r="I66">
        <f t="shared" si="29"/>
        <v>2.9922005849423225</v>
      </c>
      <c r="J66">
        <f t="shared" si="29"/>
        <v>4.8370168069217767</v>
      </c>
      <c r="K66">
        <f t="shared" si="29"/>
        <v>1.8696990791369827</v>
      </c>
      <c r="L66">
        <f t="shared" si="29"/>
        <v>1.5314223646180176</v>
      </c>
      <c r="N66">
        <f>AVERAGE(D66:M66)</f>
        <v>2.2029944350640935</v>
      </c>
      <c r="O66">
        <f>MIN(D66:M66)</f>
        <v>0.3110644219173847</v>
      </c>
      <c r="P66">
        <f>MAX(D66:M66)</f>
        <v>4.8370168069217767</v>
      </c>
      <c r="Q66">
        <f>STDEV(D66:M66)</f>
        <v>1.4848733686832754</v>
      </c>
      <c r="R66">
        <f>Q66/N66</f>
        <v>0.67402502024026889</v>
      </c>
      <c r="S66">
        <f>COUNT(D66:M66)</f>
        <v>8</v>
      </c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zoomScale="87" zoomScaleNormal="87" workbookViewId="0">
      <selection activeCell="B351" sqref="B351"/>
    </sheetView>
  </sheetViews>
  <sheetFormatPr baseColWidth="10" defaultColWidth="9.7109375" defaultRowHeight="16" x14ac:dyDescent="0.2"/>
  <cols>
    <col min="1" max="1" width="2.7109375" customWidth="1"/>
    <col min="2" max="2" width="13.7109375" customWidth="1"/>
    <col min="3" max="3" width="11.7109375" customWidth="1"/>
    <col min="4" max="4" width="1.7109375" customWidth="1"/>
    <col min="5" max="57" width="9.7109375" customWidth="1"/>
    <col min="58" max="58" width="1.7109375" customWidth="1"/>
    <col min="59" max="59" width="9.7109375" customWidth="1"/>
    <col min="60" max="62" width="8.7109375" customWidth="1"/>
    <col min="63" max="63" width="7.7109375" customWidth="1"/>
    <col min="64" max="64" width="5.7109375" customWidth="1"/>
  </cols>
  <sheetData>
    <row r="4" ht="15" customHeight="1" x14ac:dyDescent="0.2"/>
    <row r="5" ht="15" customHeight="1" x14ac:dyDescent="0.2"/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topLeftCell="A484" zoomScale="87" zoomScaleNormal="87" workbookViewId="0">
      <selection activeCell="A89" sqref="A89"/>
    </sheetView>
  </sheetViews>
  <sheetFormatPr baseColWidth="10" defaultColWidth="9.7109375" defaultRowHeight="16" x14ac:dyDescent="0.2"/>
  <cols>
    <col min="1" max="1" width="2.7109375" style="1" customWidth="1"/>
    <col min="2" max="2" width="13.7109375" style="1" customWidth="1"/>
    <col min="3" max="3" width="11.7109375" style="1" customWidth="1"/>
    <col min="4" max="4" width="1.7109375" style="1" customWidth="1"/>
    <col min="5" max="57" width="9.7109375" style="1" customWidth="1"/>
    <col min="58" max="58" width="1.7109375" style="1" customWidth="1"/>
    <col min="59" max="59" width="9.7109375" style="1" customWidth="1"/>
    <col min="60" max="62" width="8.7109375" style="1" customWidth="1"/>
    <col min="63" max="63" width="7.7109375" style="1" customWidth="1"/>
    <col min="64" max="64" width="5.7109375" style="1" customWidth="1"/>
    <col min="65" max="16384" width="9.7109375" style="1"/>
  </cols>
  <sheetData>
    <row r="1" spans="1:256" x14ac:dyDescent="0.2">
      <c r="A1" s="2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36"/>
      <c r="AX1" s="36"/>
      <c r="AY1" s="36"/>
      <c r="AZ1" s="36"/>
      <c r="BA1" s="36"/>
      <c r="BB1" s="36"/>
      <c r="BC1" s="36"/>
      <c r="BD1" s="36"/>
      <c r="BE1" s="36"/>
      <c r="BF1" s="95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x14ac:dyDescent="0.2">
      <c r="A2" s="2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36"/>
      <c r="AX2" s="36"/>
      <c r="AY2" s="36"/>
      <c r="AZ2" s="36"/>
      <c r="BA2" s="36"/>
      <c r="BB2" s="36"/>
      <c r="BC2" s="36"/>
      <c r="BD2" s="36"/>
      <c r="BE2" s="36"/>
      <c r="BF2" s="95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2">
      <c r="A3" s="13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96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</row>
    <row r="4" spans="1:256" x14ac:dyDescent="0.2">
      <c r="A4" s="2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36"/>
      <c r="AX4" s="36"/>
      <c r="AY4" s="36"/>
      <c r="AZ4" s="36"/>
      <c r="BA4" s="36"/>
      <c r="BB4" s="36"/>
      <c r="BC4" s="36"/>
      <c r="BD4" s="36"/>
      <c r="BE4" s="36"/>
      <c r="BF4" s="95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2">
      <c r="A5" s="41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97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</row>
    <row r="6" spans="1:256" x14ac:dyDescent="0.2">
      <c r="A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96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</row>
    <row r="7" spans="1:256" x14ac:dyDescent="0.2">
      <c r="A7" s="41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97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</row>
    <row r="8" spans="1:256" x14ac:dyDescent="0.2">
      <c r="A8" s="2"/>
      <c r="AZ8" s="90"/>
      <c r="BM8" s="90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x14ac:dyDescent="0.2">
      <c r="A9" s="2"/>
      <c r="AZ9" s="90"/>
      <c r="BM9" s="90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2">
      <c r="A10" s="2"/>
      <c r="AZ10" s="90"/>
      <c r="BM10" s="90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x14ac:dyDescent="0.2">
      <c r="A11" s="2"/>
      <c r="AZ11" s="90"/>
      <c r="BM11" s="90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x14ac:dyDescent="0.2">
      <c r="A12" s="2"/>
      <c r="AZ12" s="90"/>
      <c r="BM12" s="90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x14ac:dyDescent="0.2">
      <c r="A13" s="2"/>
      <c r="AZ13" s="90"/>
      <c r="BM13" s="90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x14ac:dyDescent="0.2">
      <c r="A14" s="2"/>
      <c r="AZ14" s="90"/>
      <c r="BM14" s="90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x14ac:dyDescent="0.2">
      <c r="A15" s="2"/>
      <c r="AZ15" s="90"/>
      <c r="BM15" s="90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2">
      <c r="A16" s="2"/>
      <c r="AZ16" s="90"/>
      <c r="BM16" s="90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x14ac:dyDescent="0.2">
      <c r="A17" s="2"/>
      <c r="AZ17" s="90"/>
      <c r="BM17" s="90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x14ac:dyDescent="0.2">
      <c r="A18" s="2"/>
      <c r="AZ18" s="90"/>
      <c r="BM18" s="90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x14ac:dyDescent="0.2">
      <c r="A19" s="2"/>
      <c r="AZ19" s="90"/>
      <c r="BM19" s="90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2">
      <c r="A20" s="2"/>
      <c r="AZ20" s="90"/>
      <c r="BM20" s="90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x14ac:dyDescent="0.2">
      <c r="A21" s="2"/>
      <c r="AZ21" s="90"/>
      <c r="BM21" s="90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x14ac:dyDescent="0.2">
      <c r="A22" s="2"/>
      <c r="AZ22" s="90"/>
      <c r="BM22" s="90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x14ac:dyDescent="0.2">
      <c r="A23" s="2"/>
      <c r="AZ23" s="90"/>
      <c r="BM23" s="90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x14ac:dyDescent="0.2">
      <c r="A24" s="2"/>
      <c r="AZ24" s="90"/>
      <c r="BM24" s="90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2">
      <c r="A25" s="2"/>
      <c r="AZ25" s="90"/>
      <c r="BM25" s="90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2">
      <c r="A26" s="2"/>
      <c r="AZ26" s="90"/>
      <c r="BM26" s="90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x14ac:dyDescent="0.2">
      <c r="A27" s="2"/>
      <c r="AZ27" s="90"/>
      <c r="BM27" s="90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2"/>
      <c r="AZ28" s="90"/>
      <c r="BM28" s="90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2"/>
      <c r="AZ29" s="90"/>
      <c r="BM29" s="90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2"/>
      <c r="AZ30" s="90"/>
      <c r="BM30" s="90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2"/>
      <c r="AZ31" s="90"/>
      <c r="BM31" s="90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2"/>
      <c r="AZ32" s="90"/>
      <c r="BM32" s="90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2"/>
      <c r="AZ33" s="90"/>
      <c r="BM33" s="90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x14ac:dyDescent="0.2">
      <c r="A34" s="2"/>
      <c r="AZ34" s="90"/>
      <c r="BM34" s="90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x14ac:dyDescent="0.2">
      <c r="A35" s="2"/>
      <c r="AZ35" s="90"/>
      <c r="BM35" s="90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2">
      <c r="A36" s="2"/>
      <c r="AZ36" s="90"/>
      <c r="BM36" s="90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x14ac:dyDescent="0.2">
      <c r="A37" s="2"/>
      <c r="AZ37" s="90"/>
      <c r="BM37" s="90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x14ac:dyDescent="0.2">
      <c r="A38" s="2"/>
      <c r="AZ38" s="90"/>
      <c r="BM38" s="90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x14ac:dyDescent="0.2">
      <c r="A39" s="2"/>
      <c r="AZ39" s="90"/>
      <c r="BM39" s="90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2">
      <c r="A40" s="2"/>
      <c r="AZ40" s="90"/>
      <c r="BM40" s="90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2">
      <c r="A41" s="2"/>
      <c r="AZ41" s="90"/>
      <c r="BM41" s="90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2">
      <c r="A42" s="2"/>
      <c r="AZ42" s="90"/>
      <c r="BM42" s="90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x14ac:dyDescent="0.2">
      <c r="A43" s="2"/>
      <c r="AZ43" s="90"/>
      <c r="BM43" s="90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x14ac:dyDescent="0.2">
      <c r="A44" s="2"/>
      <c r="AZ44" s="90"/>
      <c r="BM44" s="90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x14ac:dyDescent="0.2">
      <c r="A45" s="2"/>
      <c r="AZ45" s="90"/>
      <c r="BM45" s="90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x14ac:dyDescent="0.2">
      <c r="A46" s="2"/>
      <c r="AZ46" s="90"/>
      <c r="BM46" s="90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x14ac:dyDescent="0.2">
      <c r="A47" s="2"/>
      <c r="AZ47" s="90"/>
      <c r="BM47" s="90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x14ac:dyDescent="0.2">
      <c r="A48" s="2"/>
      <c r="AZ48" s="90"/>
      <c r="BM48" s="90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x14ac:dyDescent="0.2">
      <c r="A49" s="2"/>
      <c r="AZ49" s="90"/>
      <c r="BM49" s="90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x14ac:dyDescent="0.2">
      <c r="A50" s="2"/>
      <c r="AZ50" s="90"/>
      <c r="BM50" s="90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x14ac:dyDescent="0.2">
      <c r="A51" s="2"/>
      <c r="AZ51" s="90"/>
      <c r="BM51" s="90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tabSelected="1" topLeftCell="A349" zoomScale="87" zoomScaleNormal="87" workbookViewId="0">
      <selection activeCell="A261" sqref="A261"/>
    </sheetView>
  </sheetViews>
  <sheetFormatPr baseColWidth="10" defaultColWidth="9.7109375" defaultRowHeight="16" x14ac:dyDescent="0.2"/>
  <cols>
    <col min="1" max="1" width="2.7109375" style="1" customWidth="1"/>
    <col min="2" max="2" width="13.7109375" style="1" customWidth="1"/>
    <col min="3" max="3" width="11.7109375" style="1" customWidth="1"/>
    <col min="4" max="4" width="1.7109375" style="1" customWidth="1"/>
    <col min="5" max="57" width="9.7109375" style="1" customWidth="1"/>
    <col min="58" max="58" width="1.7109375" style="1" customWidth="1"/>
    <col min="59" max="59" width="9.7109375" style="1" customWidth="1"/>
    <col min="60" max="62" width="8.7109375" style="1" customWidth="1"/>
    <col min="63" max="63" width="7.7109375" style="1" customWidth="1"/>
    <col min="64" max="64" width="5.7109375" style="1" customWidth="1"/>
    <col min="65" max="16384" width="9.7109375" style="1"/>
  </cols>
  <sheetData>
    <row r="1" spans="1:256" x14ac:dyDescent="0.2">
      <c r="A1" s="2"/>
      <c r="AZ1" s="90"/>
      <c r="BM1" s="90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x14ac:dyDescent="0.2">
      <c r="A2" s="2"/>
      <c r="AZ2" s="90"/>
      <c r="BM2" s="90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2">
      <c r="A3" s="2"/>
      <c r="AZ3" s="90"/>
      <c r="BM3" s="90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x14ac:dyDescent="0.2">
      <c r="A4" s="2"/>
      <c r="AZ4" s="90"/>
      <c r="BM4" s="90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2">
      <c r="A5" s="2"/>
      <c r="AZ5" s="90"/>
      <c r="BM5" s="90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x14ac:dyDescent="0.2">
      <c r="A6" s="2"/>
      <c r="AZ6" s="90"/>
      <c r="BM6" s="90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x14ac:dyDescent="0.2">
      <c r="A7" s="2"/>
      <c r="AZ7" s="90"/>
      <c r="BM7" s="90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x14ac:dyDescent="0.2">
      <c r="A8" s="2"/>
      <c r="AZ8" s="90"/>
      <c r="BM8" s="90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</row>
    <row r="9" spans="1:256" x14ac:dyDescent="0.2">
      <c r="A9" s="2"/>
      <c r="AZ9" s="90"/>
      <c r="BM9" s="90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2">
      <c r="A10" s="2"/>
      <c r="AZ10" s="90"/>
      <c r="BM10" s="90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spans="1:256" x14ac:dyDescent="0.2">
      <c r="A11" s="2"/>
      <c r="AZ11" s="90"/>
      <c r="BM11" s="90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spans="1:256" x14ac:dyDescent="0.2">
      <c r="A12" s="2"/>
      <c r="AZ12" s="90"/>
      <c r="BM12" s="90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spans="1:256" x14ac:dyDescent="0.2">
      <c r="A13" s="2"/>
      <c r="AZ13" s="90"/>
      <c r="BM13" s="90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spans="1:256" x14ac:dyDescent="0.2">
      <c r="A14" s="2"/>
      <c r="AZ14" s="90"/>
      <c r="BM14" s="90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spans="1:256" x14ac:dyDescent="0.2">
      <c r="A15" s="2"/>
      <c r="AZ15" s="90"/>
      <c r="BM15" s="90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2">
      <c r="A16" s="2"/>
      <c r="AZ16" s="90"/>
      <c r="BM16" s="90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x14ac:dyDescent="0.2">
      <c r="A17" s="2"/>
      <c r="AZ17" s="90"/>
      <c r="BM17" s="90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ht="15" customHeight="1" x14ac:dyDescent="0.2">
      <c r="A18" s="2"/>
      <c r="AZ18" s="90"/>
      <c r="BM18" s="90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x14ac:dyDescent="0.2">
      <c r="A19" s="2"/>
      <c r="AZ19" s="90"/>
      <c r="BM19" s="90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2">
      <c r="A20" s="41"/>
      <c r="AZ20" s="90"/>
      <c r="BM20" s="90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 x14ac:dyDescent="0.2">
      <c r="A21" s="41"/>
      <c r="AZ21" s="90"/>
      <c r="BM21" s="90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</row>
    <row r="22" spans="1:256" x14ac:dyDescent="0.2">
      <c r="A22" s="41"/>
      <c r="AZ22" s="90"/>
      <c r="BM22" s="90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</row>
    <row r="23" spans="1:256" x14ac:dyDescent="0.2">
      <c r="A23" s="2"/>
      <c r="AZ23" s="90"/>
      <c r="BM23" s="90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x14ac:dyDescent="0.2">
      <c r="A24" s="2"/>
      <c r="AZ24" s="90"/>
      <c r="BM24" s="90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2">
      <c r="A25" s="2"/>
      <c r="AZ25" s="90"/>
      <c r="BM25" s="90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2">
      <c r="A26" s="13"/>
      <c r="AZ26" s="90"/>
      <c r="BM26" s="90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</row>
    <row r="27" spans="1:256" x14ac:dyDescent="0.2">
      <c r="A27" s="2"/>
      <c r="AZ27" s="90"/>
      <c r="BM27" s="90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ht="15" customHeight="1" x14ac:dyDescent="0.2">
      <c r="A28" s="2"/>
      <c r="AZ28" s="90"/>
      <c r="BM28" s="90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ht="15" customHeight="1" x14ac:dyDescent="0.2">
      <c r="A29" s="2"/>
      <c r="AZ29" s="90"/>
      <c r="BM29" s="90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2"/>
      <c r="AZ30" s="90"/>
      <c r="BM30" s="90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2"/>
      <c r="AZ31" s="90"/>
      <c r="BM31" s="90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2"/>
      <c r="AZ32" s="90"/>
      <c r="BM32" s="90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2"/>
      <c r="AZ33" s="90"/>
      <c r="BM33" s="90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x14ac:dyDescent="0.2">
      <c r="A34" s="2"/>
      <c r="AZ34" s="90"/>
      <c r="BM34" s="90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x14ac:dyDescent="0.2">
      <c r="A35" s="2"/>
      <c r="AZ35" s="90"/>
      <c r="BM35" s="90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2">
      <c r="A36" s="2"/>
      <c r="AZ36" s="90"/>
      <c r="BM36" s="90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x14ac:dyDescent="0.2">
      <c r="A37" s="2"/>
      <c r="AZ37" s="90"/>
      <c r="BM37" s="90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6" x14ac:dyDescent="0.2">
      <c r="A38" s="2"/>
      <c r="AZ38" s="90"/>
      <c r="BM38" s="90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6" x14ac:dyDescent="0.2">
      <c r="A39" s="2"/>
      <c r="AZ39" s="90"/>
      <c r="BM39" s="90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2">
      <c r="A40" s="2"/>
      <c r="AZ40" s="90"/>
      <c r="BM40" s="90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2">
      <c r="A41" s="2"/>
      <c r="AZ41" s="90"/>
      <c r="BM41" s="90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2">
      <c r="A42" s="2"/>
      <c r="AZ42" s="90"/>
      <c r="BM42" s="90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6" x14ac:dyDescent="0.2">
      <c r="A43" s="2"/>
      <c r="AZ43" s="90"/>
      <c r="BM43" s="90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x14ac:dyDescent="0.2">
      <c r="A44" s="2"/>
      <c r="AZ44" s="90"/>
      <c r="BM44" s="90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x14ac:dyDescent="0.2">
      <c r="A45" s="2"/>
      <c r="AZ45" s="90"/>
      <c r="BM45" s="90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x14ac:dyDescent="0.2">
      <c r="A46" s="2"/>
      <c r="AZ46" s="90"/>
      <c r="BM46" s="90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x14ac:dyDescent="0.2">
      <c r="A47" s="2"/>
      <c r="AZ47" s="90"/>
      <c r="BM47" s="90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x14ac:dyDescent="0.2">
      <c r="A48" s="2"/>
      <c r="AZ48" s="90"/>
      <c r="BM48" s="90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x14ac:dyDescent="0.2">
      <c r="A49" s="2"/>
      <c r="AZ49" s="90"/>
      <c r="BM49" s="90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x14ac:dyDescent="0.2">
      <c r="A50" s="2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x14ac:dyDescent="0.2">
      <c r="A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7" zoomScaleNormal="87" workbookViewId="0"/>
  </sheetViews>
  <sheetFormatPr baseColWidth="10" defaultColWidth="9.7109375" defaultRowHeight="16" x14ac:dyDescent="0.2"/>
  <cols>
    <col min="1" max="16384" width="9.7109375" style="1"/>
  </cols>
  <sheetData/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18"/>
  <sheetViews>
    <sheetView zoomScale="87" zoomScaleNormal="87" workbookViewId="0">
      <selection activeCell="BX24" sqref="BX24"/>
    </sheetView>
  </sheetViews>
  <sheetFormatPr baseColWidth="10" defaultColWidth="9.7109375" defaultRowHeight="16" x14ac:dyDescent="0.2"/>
  <cols>
    <col min="1" max="1" width="2.7109375" style="1" customWidth="1"/>
    <col min="2" max="2" width="13.7109375" style="1" customWidth="1"/>
    <col min="3" max="3" width="11.7109375" style="1" customWidth="1"/>
    <col min="4" max="4" width="3.7109375" style="1" customWidth="1"/>
    <col min="5" max="78" width="9.7109375" style="1" customWidth="1"/>
    <col min="79" max="79" width="3.7109375" style="1" customWidth="1"/>
    <col min="80" max="80" width="9.7109375" style="1" customWidth="1"/>
    <col min="81" max="81" width="8.7109375" style="1" customWidth="1"/>
    <col min="82" max="82" width="9.7109375" style="1" customWidth="1"/>
    <col min="83" max="83" width="8.7109375" style="1" customWidth="1"/>
    <col min="84" max="84" width="11.7109375" style="1" customWidth="1"/>
    <col min="85" max="85" width="5.7109375" style="1" customWidth="1"/>
    <col min="86" max="16384" width="9.7109375" style="1"/>
  </cols>
  <sheetData>
    <row r="1" spans="1:256" x14ac:dyDescent="0.2">
      <c r="A1" s="2"/>
      <c r="B1" s="3"/>
      <c r="C1" s="4" t="s">
        <v>52</v>
      </c>
      <c r="D1" s="5"/>
      <c r="E1" s="3" t="s">
        <v>87</v>
      </c>
      <c r="F1" s="3">
        <v>29262</v>
      </c>
      <c r="G1" s="3">
        <v>29277</v>
      </c>
      <c r="H1" s="3">
        <v>29325</v>
      </c>
      <c r="I1" s="6">
        <v>29353</v>
      </c>
      <c r="J1" s="3">
        <v>29382</v>
      </c>
      <c r="K1" s="3">
        <v>29418</v>
      </c>
      <c r="L1" s="3">
        <v>29480</v>
      </c>
      <c r="M1" s="3">
        <v>29537</v>
      </c>
      <c r="N1" s="3">
        <v>29606</v>
      </c>
      <c r="O1" s="3">
        <v>29655</v>
      </c>
      <c r="P1" s="3">
        <v>29717</v>
      </c>
      <c r="Q1" s="3">
        <v>29788</v>
      </c>
      <c r="R1" s="3">
        <v>29844</v>
      </c>
      <c r="S1" s="3">
        <v>29907</v>
      </c>
      <c r="T1" s="3">
        <v>30005</v>
      </c>
      <c r="U1" s="3">
        <v>30033</v>
      </c>
      <c r="V1" s="3">
        <v>30096</v>
      </c>
      <c r="W1" s="3">
        <v>30152</v>
      </c>
      <c r="X1" s="3">
        <v>30236</v>
      </c>
      <c r="Y1" s="3">
        <v>30362</v>
      </c>
      <c r="Z1" s="3">
        <v>30467</v>
      </c>
      <c r="AA1" s="3">
        <v>30508</v>
      </c>
      <c r="AB1" s="3">
        <v>30761</v>
      </c>
      <c r="AC1" s="3">
        <f>'1 L. Dief'!AC1</f>
        <v>32433</v>
      </c>
      <c r="AD1" s="3">
        <v>32581</v>
      </c>
      <c r="AE1" s="3">
        <v>32678</v>
      </c>
      <c r="AF1" s="3">
        <v>32713</v>
      </c>
      <c r="AG1" s="3">
        <v>32734</v>
      </c>
      <c r="AH1" s="3">
        <v>32811</v>
      </c>
      <c r="AI1" s="3">
        <v>32930</v>
      </c>
      <c r="AJ1" s="3">
        <v>32994</v>
      </c>
      <c r="AK1" s="3">
        <v>33028</v>
      </c>
      <c r="AL1" s="3">
        <v>33063</v>
      </c>
      <c r="AM1" s="3">
        <v>33105</v>
      </c>
      <c r="AN1" s="3">
        <v>33310</v>
      </c>
      <c r="AO1" s="3">
        <v>33351</v>
      </c>
      <c r="AP1" s="3">
        <v>33470</v>
      </c>
      <c r="AQ1" s="3">
        <v>33577</v>
      </c>
      <c r="AR1" s="3">
        <v>33722</v>
      </c>
      <c r="AS1" s="3">
        <v>33812</v>
      </c>
      <c r="AT1" s="3">
        <v>33869</v>
      </c>
      <c r="AU1" s="3">
        <v>33952</v>
      </c>
      <c r="AV1" s="3">
        <v>34090</v>
      </c>
      <c r="AW1" s="3">
        <f>'1 L. Dief'!AW1</f>
        <v>34463</v>
      </c>
      <c r="AX1" s="3">
        <f>'1 L. Dief'!AX1</f>
        <v>34834</v>
      </c>
      <c r="AY1" s="3">
        <f>'1 L. Dief'!AY1</f>
        <v>34995</v>
      </c>
      <c r="AZ1" s="3">
        <f>'1 L. Dief'!AZ1</f>
        <v>35212</v>
      </c>
      <c r="BA1" s="3" t="s">
        <v>89</v>
      </c>
      <c r="BB1" s="3">
        <v>35562</v>
      </c>
      <c r="BC1" s="3">
        <v>35660</v>
      </c>
      <c r="BD1" s="3">
        <v>35947</v>
      </c>
      <c r="BE1" s="3">
        <v>36360</v>
      </c>
      <c r="BF1" s="3">
        <v>36654</v>
      </c>
      <c r="BG1" s="3">
        <v>36717</v>
      </c>
      <c r="BH1" s="3">
        <v>36801</v>
      </c>
      <c r="BI1" s="3">
        <v>37039</v>
      </c>
      <c r="BJ1" s="3">
        <v>37116</v>
      </c>
      <c r="BK1" s="3">
        <v>37179</v>
      </c>
      <c r="BL1" s="3">
        <v>37389</v>
      </c>
      <c r="BM1" s="3">
        <v>38152</v>
      </c>
      <c r="BN1" s="3">
        <v>38488</v>
      </c>
      <c r="BO1" s="3">
        <v>38887</v>
      </c>
      <c r="BP1" s="3">
        <v>39244</v>
      </c>
      <c r="BQ1" s="3">
        <v>39594</v>
      </c>
      <c r="BR1" s="3">
        <v>39923</v>
      </c>
      <c r="BS1" s="3">
        <v>39959</v>
      </c>
      <c r="BT1" s="3">
        <v>39986</v>
      </c>
      <c r="BU1" s="3">
        <v>40077</v>
      </c>
      <c r="BV1" s="3">
        <v>40330</v>
      </c>
      <c r="BW1" s="3">
        <v>40722</v>
      </c>
      <c r="BX1" s="3">
        <v>41079</v>
      </c>
      <c r="BY1" s="3">
        <v>41471</v>
      </c>
      <c r="BZ1" s="3">
        <v>41541</v>
      </c>
      <c r="CA1" s="7"/>
      <c r="CB1" s="8" t="s">
        <v>80</v>
      </c>
      <c r="CC1" s="9" t="s">
        <v>81</v>
      </c>
      <c r="CD1" s="9" t="s">
        <v>82</v>
      </c>
      <c r="CE1" s="9" t="s">
        <v>83</v>
      </c>
      <c r="CF1" s="10" t="s">
        <v>84</v>
      </c>
      <c r="CG1" s="11" t="s">
        <v>85</v>
      </c>
      <c r="CH1" s="1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x14ac:dyDescent="0.2">
      <c r="A2" s="13"/>
      <c r="B2" s="14"/>
      <c r="C2" s="15" t="s">
        <v>53</v>
      </c>
      <c r="D2" s="16"/>
      <c r="E2" s="14" t="s">
        <v>68</v>
      </c>
      <c r="F2" s="15"/>
      <c r="G2" s="14" t="s">
        <v>68</v>
      </c>
      <c r="H2" s="14" t="s">
        <v>68</v>
      </c>
      <c r="I2" s="14">
        <v>1</v>
      </c>
      <c r="J2" s="14">
        <v>4</v>
      </c>
      <c r="K2" s="14">
        <v>6.3</v>
      </c>
      <c r="L2" s="14">
        <v>3</v>
      </c>
      <c r="M2" s="14">
        <v>0</v>
      </c>
      <c r="N2" s="14">
        <v>2</v>
      </c>
      <c r="O2" s="14">
        <v>0.7</v>
      </c>
      <c r="P2" s="14">
        <v>10</v>
      </c>
      <c r="Q2" s="14">
        <v>10</v>
      </c>
      <c r="R2" s="14">
        <v>4</v>
      </c>
      <c r="S2" s="14">
        <v>1.5</v>
      </c>
      <c r="T2" s="14">
        <v>1.5</v>
      </c>
      <c r="U2" s="14">
        <v>0</v>
      </c>
      <c r="V2" s="14">
        <v>0</v>
      </c>
      <c r="W2" s="14">
        <v>2</v>
      </c>
      <c r="X2" s="14">
        <v>2</v>
      </c>
      <c r="Y2" s="14">
        <v>1.4</v>
      </c>
      <c r="Z2" s="14">
        <v>1</v>
      </c>
      <c r="AA2" s="14">
        <v>1</v>
      </c>
      <c r="AB2" s="14">
        <v>0</v>
      </c>
      <c r="AC2" s="14">
        <v>1.5</v>
      </c>
      <c r="AD2" s="14">
        <v>1.3</v>
      </c>
      <c r="AE2" s="14">
        <v>12.4</v>
      </c>
      <c r="AF2" s="14">
        <v>9.8000000000000007</v>
      </c>
      <c r="AG2" s="14">
        <v>9.1999999999999993</v>
      </c>
      <c r="AH2" s="14">
        <v>1.7</v>
      </c>
      <c r="AI2" s="14">
        <v>0.5</v>
      </c>
      <c r="AJ2" s="14">
        <v>11.4</v>
      </c>
      <c r="AK2" s="14">
        <v>12.7</v>
      </c>
      <c r="AL2" s="14">
        <v>13.2</v>
      </c>
      <c r="AM2" s="14">
        <v>6</v>
      </c>
      <c r="AN2" s="14">
        <v>1.4</v>
      </c>
      <c r="AO2" s="14">
        <v>6.8</v>
      </c>
      <c r="AP2" s="14">
        <v>4.8</v>
      </c>
      <c r="AQ2" s="14">
        <v>0.5</v>
      </c>
      <c r="AR2" s="14">
        <v>1.8</v>
      </c>
      <c r="AS2" s="14"/>
      <c r="AT2" s="14"/>
      <c r="AU2" s="14"/>
      <c r="AV2" s="14"/>
      <c r="AW2" s="14">
        <v>0</v>
      </c>
      <c r="AX2" s="14">
        <v>6</v>
      </c>
      <c r="AY2" s="14">
        <v>1.5</v>
      </c>
      <c r="AZ2" s="14">
        <v>0</v>
      </c>
      <c r="BA2" s="14">
        <v>3</v>
      </c>
      <c r="BB2" s="14">
        <v>0</v>
      </c>
      <c r="BC2" s="14">
        <v>6</v>
      </c>
      <c r="BD2" s="14"/>
      <c r="BE2" s="14"/>
      <c r="BF2" s="14">
        <v>10</v>
      </c>
      <c r="BG2" s="14">
        <v>0</v>
      </c>
      <c r="BH2" s="14">
        <v>1.5</v>
      </c>
      <c r="BI2" s="14">
        <v>9</v>
      </c>
      <c r="BJ2" s="14">
        <v>8.5</v>
      </c>
      <c r="BK2" s="14">
        <v>2.7</v>
      </c>
      <c r="BL2" s="14">
        <v>8</v>
      </c>
      <c r="BM2" s="14">
        <v>6</v>
      </c>
      <c r="BN2" s="14">
        <v>4</v>
      </c>
      <c r="BO2" s="14">
        <v>3.7</v>
      </c>
      <c r="BP2" s="14">
        <v>3.5</v>
      </c>
      <c r="BQ2" s="14">
        <v>10.6</v>
      </c>
      <c r="BR2" s="14">
        <v>2.2999999999999998</v>
      </c>
      <c r="BS2" s="14">
        <v>5.5</v>
      </c>
      <c r="BT2" s="14">
        <v>5</v>
      </c>
      <c r="BU2" s="14">
        <v>3.5</v>
      </c>
      <c r="BV2" s="14">
        <v>1.2</v>
      </c>
      <c r="BW2" s="14">
        <v>1.4</v>
      </c>
      <c r="BX2" s="14">
        <v>2.8</v>
      </c>
      <c r="BY2" s="14">
        <v>3.7</v>
      </c>
      <c r="BZ2" s="14">
        <v>1.9</v>
      </c>
      <c r="CA2" s="17"/>
      <c r="CB2" s="18">
        <f>AVERAGE(C2:CA2)</f>
        <v>4.0265625000000007</v>
      </c>
      <c r="CC2" s="19">
        <f>MIN(C2:CA2)</f>
        <v>0</v>
      </c>
      <c r="CD2" s="19">
        <f>MAX(C2:CA2)</f>
        <v>13.2</v>
      </c>
      <c r="CE2" s="19">
        <f>STDEV(C2:CA2)</f>
        <v>3.7467548789607075</v>
      </c>
      <c r="CF2" s="20">
        <f>CE2/CB2</f>
        <v>0.93050955472830899</v>
      </c>
      <c r="CG2" s="21">
        <f>COUNT(C2:CA2)</f>
        <v>64</v>
      </c>
      <c r="CH2" s="22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</row>
    <row r="3" spans="1:256" x14ac:dyDescent="0.2">
      <c r="A3" s="2"/>
      <c r="B3" s="23"/>
      <c r="C3" s="23"/>
      <c r="D3" s="24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7"/>
      <c r="CB3" s="26"/>
      <c r="CC3" s="26"/>
      <c r="CD3" s="26"/>
      <c r="CE3" s="26"/>
      <c r="CF3" s="27"/>
      <c r="CG3" s="28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x14ac:dyDescent="0.2">
      <c r="A4" s="2"/>
      <c r="B4" s="29" t="s">
        <v>0</v>
      </c>
      <c r="C4" s="25"/>
      <c r="D4" s="7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"/>
      <c r="AX4" s="2"/>
      <c r="AY4" s="23"/>
      <c r="AZ4" s="25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 s="7"/>
      <c r="CB4"/>
      <c r="CC4"/>
      <c r="CD4"/>
      <c r="CE4"/>
      <c r="CF4"/>
      <c r="CG4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2">
      <c r="A5" s="2"/>
      <c r="B5" s="29"/>
      <c r="C5" s="25"/>
      <c r="D5" s="7"/>
      <c r="E5" s="25"/>
      <c r="F5" s="25"/>
      <c r="G5" s="25"/>
      <c r="H5" s="25"/>
      <c r="I5" s="25"/>
      <c r="J5" s="25"/>
      <c r="K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"/>
      <c r="AX5" s="2"/>
      <c r="AY5" s="23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7"/>
      <c r="CB5"/>
      <c r="CC5"/>
      <c r="CD5"/>
      <c r="CE5"/>
      <c r="CF5"/>
      <c r="CG5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x14ac:dyDescent="0.2">
      <c r="A6" s="2"/>
      <c r="B6" t="s">
        <v>1</v>
      </c>
      <c r="C6" t="s">
        <v>54</v>
      </c>
      <c r="D6"/>
      <c r="E6">
        <v>350</v>
      </c>
      <c r="F6">
        <v>420</v>
      </c>
      <c r="G6" t="s">
        <v>68</v>
      </c>
      <c r="H6">
        <v>860</v>
      </c>
      <c r="I6">
        <v>400</v>
      </c>
      <c r="J6">
        <v>400</v>
      </c>
      <c r="K6">
        <v>380</v>
      </c>
      <c r="L6">
        <v>360</v>
      </c>
      <c r="M6">
        <v>380</v>
      </c>
      <c r="N6">
        <v>400</v>
      </c>
      <c r="O6">
        <v>425</v>
      </c>
      <c r="P6">
        <v>400</v>
      </c>
      <c r="Q6">
        <v>360</v>
      </c>
      <c r="R6">
        <v>375</v>
      </c>
      <c r="S6">
        <v>380</v>
      </c>
      <c r="T6">
        <v>490</v>
      </c>
      <c r="U6">
        <v>1150</v>
      </c>
      <c r="V6">
        <v>1270</v>
      </c>
      <c r="W6" s="25">
        <v>410</v>
      </c>
      <c r="X6" s="25">
        <v>360</v>
      </c>
      <c r="Y6" s="25">
        <v>425</v>
      </c>
      <c r="Z6" s="25">
        <v>390</v>
      </c>
      <c r="AA6" s="25">
        <v>370</v>
      </c>
      <c r="AB6" s="25">
        <v>430</v>
      </c>
      <c r="AC6" s="25">
        <v>380</v>
      </c>
      <c r="AD6" s="25">
        <v>385</v>
      </c>
      <c r="AE6" s="25">
        <v>445</v>
      </c>
      <c r="AF6" s="25">
        <v>428</v>
      </c>
      <c r="AG6" s="25">
        <v>420</v>
      </c>
      <c r="AH6" s="25">
        <v>430</v>
      </c>
      <c r="AI6" s="25">
        <v>480</v>
      </c>
      <c r="AJ6" s="25">
        <v>400</v>
      </c>
      <c r="AK6" s="25">
        <v>430</v>
      </c>
      <c r="AL6" s="25">
        <v>380</v>
      </c>
      <c r="AM6" s="25">
        <v>380</v>
      </c>
      <c r="AN6" s="25">
        <v>400</v>
      </c>
      <c r="AO6" s="25">
        <v>370</v>
      </c>
      <c r="AP6" s="25">
        <v>380</v>
      </c>
      <c r="AQ6" s="25">
        <v>398</v>
      </c>
      <c r="AR6" s="25">
        <v>385</v>
      </c>
      <c r="AS6" s="25">
        <v>390</v>
      </c>
      <c r="AT6" s="25">
        <v>409</v>
      </c>
      <c r="AU6" s="25">
        <v>439</v>
      </c>
      <c r="AV6" s="25">
        <v>418</v>
      </c>
      <c r="AW6">
        <v>923</v>
      </c>
      <c r="AX6">
        <v>442</v>
      </c>
      <c r="AY6">
        <v>399</v>
      </c>
      <c r="AZ6">
        <v>1015</v>
      </c>
      <c r="BA6">
        <v>408</v>
      </c>
      <c r="BB6">
        <v>1036</v>
      </c>
      <c r="BC6">
        <v>399</v>
      </c>
      <c r="BD6">
        <v>416</v>
      </c>
      <c r="BE6">
        <v>417</v>
      </c>
      <c r="BF6">
        <v>415</v>
      </c>
      <c r="BG6"/>
      <c r="BH6">
        <v>424</v>
      </c>
      <c r="BI6">
        <v>433</v>
      </c>
      <c r="BJ6">
        <v>436</v>
      </c>
      <c r="BK6">
        <v>449</v>
      </c>
      <c r="BL6">
        <v>444</v>
      </c>
      <c r="BM6">
        <v>436</v>
      </c>
      <c r="BN6">
        <v>438</v>
      </c>
      <c r="BO6">
        <v>438</v>
      </c>
      <c r="BP6">
        <v>460</v>
      </c>
      <c r="BQ6">
        <v>441</v>
      </c>
      <c r="BR6">
        <v>468</v>
      </c>
      <c r="BS6">
        <v>432</v>
      </c>
      <c r="BT6">
        <v>447</v>
      </c>
      <c r="BU6">
        <v>450</v>
      </c>
      <c r="BV6">
        <v>493</v>
      </c>
      <c r="BW6">
        <v>467</v>
      </c>
      <c r="BX6">
        <v>469</v>
      </c>
      <c r="BY6">
        <v>439</v>
      </c>
      <c r="BZ6">
        <v>423</v>
      </c>
      <c r="CA6"/>
      <c r="CB6">
        <f t="shared" ref="CB6:CB12" si="0">AVERAGE(C6:CA6)</f>
        <v>467.90277777777777</v>
      </c>
      <c r="CC6" s="11">
        <f t="shared" ref="CC6:CC12" si="1">MIN(C6:CA6)</f>
        <v>350</v>
      </c>
      <c r="CD6" s="11">
        <f t="shared" ref="CD6:CD12" si="2">MAX(C6:CA6)</f>
        <v>1270</v>
      </c>
      <c r="CE6" s="11">
        <f t="shared" ref="CE6:CE12" si="3">STDEV(C6:CA6)</f>
        <v>181.62825055763207</v>
      </c>
      <c r="CF6" s="10">
        <f t="shared" ref="CF6:CF15" si="4">CE6/CB6</f>
        <v>0.3881751919068393</v>
      </c>
      <c r="CG6" s="11">
        <f t="shared" ref="CG6:CG12" si="5">COUNT(C6:CA6)</f>
        <v>72</v>
      </c>
      <c r="CH6" s="1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x14ac:dyDescent="0.2">
      <c r="A7" s="2"/>
      <c r="B7" t="s">
        <v>2</v>
      </c>
      <c r="C7" t="s">
        <v>55</v>
      </c>
      <c r="D7"/>
      <c r="E7">
        <v>5</v>
      </c>
      <c r="F7">
        <v>0</v>
      </c>
      <c r="G7" t="s">
        <v>68</v>
      </c>
      <c r="H7">
        <v>30</v>
      </c>
      <c r="I7">
        <v>10</v>
      </c>
      <c r="J7">
        <v>5</v>
      </c>
      <c r="K7">
        <v>0</v>
      </c>
      <c r="L7">
        <v>5</v>
      </c>
      <c r="M7" t="s">
        <v>68</v>
      </c>
      <c r="N7">
        <v>5</v>
      </c>
      <c r="O7">
        <v>10</v>
      </c>
      <c r="P7">
        <v>5</v>
      </c>
      <c r="Q7">
        <v>15</v>
      </c>
      <c r="R7" t="s">
        <v>68</v>
      </c>
      <c r="S7" t="s">
        <v>68</v>
      </c>
      <c r="T7">
        <v>5</v>
      </c>
      <c r="U7">
        <v>40</v>
      </c>
      <c r="V7" t="s">
        <v>68</v>
      </c>
      <c r="W7" s="25" t="s">
        <v>68</v>
      </c>
      <c r="X7" s="25" t="s">
        <v>68</v>
      </c>
      <c r="Y7" s="25">
        <v>5</v>
      </c>
      <c r="Z7" s="25">
        <v>15</v>
      </c>
      <c r="AA7" s="25">
        <v>20</v>
      </c>
      <c r="AB7" s="25">
        <v>5</v>
      </c>
      <c r="AC7" s="25">
        <v>10</v>
      </c>
      <c r="AD7" s="25">
        <v>5</v>
      </c>
      <c r="AE7" s="25">
        <v>5</v>
      </c>
      <c r="AF7" s="25">
        <v>5</v>
      </c>
      <c r="AG7" s="25">
        <v>5</v>
      </c>
      <c r="AH7" s="25">
        <v>5</v>
      </c>
      <c r="AI7" s="25">
        <v>5</v>
      </c>
      <c r="AJ7" s="25">
        <v>10</v>
      </c>
      <c r="AK7" s="25">
        <v>5</v>
      </c>
      <c r="AL7" s="25">
        <v>10</v>
      </c>
      <c r="AM7" s="25">
        <v>5</v>
      </c>
      <c r="AN7" s="25">
        <v>5</v>
      </c>
      <c r="AO7" s="25">
        <v>15</v>
      </c>
      <c r="AP7" s="25">
        <v>10</v>
      </c>
      <c r="AQ7" s="25">
        <v>10</v>
      </c>
      <c r="AR7" s="25">
        <v>10</v>
      </c>
      <c r="AS7" s="25">
        <v>10</v>
      </c>
      <c r="AT7" s="25">
        <v>10</v>
      </c>
      <c r="AU7" s="25">
        <v>10</v>
      </c>
      <c r="AV7" s="25">
        <v>10</v>
      </c>
      <c r="AW7">
        <v>50</v>
      </c>
      <c r="AX7">
        <v>20</v>
      </c>
      <c r="AY7">
        <v>20</v>
      </c>
      <c r="AZ7">
        <v>50</v>
      </c>
      <c r="BA7">
        <v>15</v>
      </c>
      <c r="BB7">
        <v>30</v>
      </c>
      <c r="BC7">
        <v>15</v>
      </c>
      <c r="BD7">
        <v>15</v>
      </c>
      <c r="BE7">
        <v>10</v>
      </c>
      <c r="BF7">
        <v>15</v>
      </c>
      <c r="BG7"/>
      <c r="BH7">
        <v>30</v>
      </c>
      <c r="BI7">
        <v>25</v>
      </c>
      <c r="BJ7">
        <v>10</v>
      </c>
      <c r="BK7">
        <v>10</v>
      </c>
      <c r="BL7">
        <v>15</v>
      </c>
      <c r="BM7">
        <v>15</v>
      </c>
      <c r="BN7">
        <v>15</v>
      </c>
      <c r="BO7">
        <v>20</v>
      </c>
      <c r="BP7">
        <v>10</v>
      </c>
      <c r="BQ7">
        <v>20</v>
      </c>
      <c r="BR7">
        <v>13</v>
      </c>
      <c r="BS7">
        <v>10</v>
      </c>
      <c r="BT7"/>
      <c r="BU7">
        <v>15</v>
      </c>
      <c r="BV7">
        <v>15</v>
      </c>
      <c r="BW7">
        <v>30</v>
      </c>
      <c r="BX7">
        <v>25</v>
      </c>
      <c r="BY7">
        <v>20</v>
      </c>
      <c r="BZ7">
        <v>25</v>
      </c>
      <c r="CA7"/>
      <c r="CB7">
        <f t="shared" si="0"/>
        <v>13.892307692307693</v>
      </c>
      <c r="CC7" s="21">
        <f t="shared" si="1"/>
        <v>0</v>
      </c>
      <c r="CD7" s="21">
        <f t="shared" si="2"/>
        <v>50</v>
      </c>
      <c r="CE7" s="21">
        <f t="shared" si="3"/>
        <v>10.401506917454132</v>
      </c>
      <c r="CF7" s="20">
        <f t="shared" si="4"/>
        <v>0.74872419671596735</v>
      </c>
      <c r="CG7" s="21">
        <f t="shared" si="5"/>
        <v>65</v>
      </c>
      <c r="CH7" s="1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x14ac:dyDescent="0.2">
      <c r="A8" s="13"/>
      <c r="B8" t="s">
        <v>3</v>
      </c>
      <c r="C8" s="14" t="s">
        <v>56</v>
      </c>
      <c r="D8" s="17"/>
      <c r="E8" t="s">
        <v>68</v>
      </c>
      <c r="F8" t="s">
        <v>68</v>
      </c>
      <c r="G8" s="14" t="s">
        <v>68</v>
      </c>
      <c r="H8" s="14" t="s">
        <v>68</v>
      </c>
      <c r="I8" s="14">
        <v>12.1</v>
      </c>
      <c r="J8" s="14" t="s">
        <v>68</v>
      </c>
      <c r="K8" s="14" t="s">
        <v>68</v>
      </c>
      <c r="L8" s="14" t="s">
        <v>68</v>
      </c>
      <c r="M8" s="14" t="s">
        <v>68</v>
      </c>
      <c r="N8" s="14">
        <v>12.4</v>
      </c>
      <c r="O8" s="14" t="s">
        <v>68</v>
      </c>
      <c r="P8" s="14">
        <v>11.7</v>
      </c>
      <c r="Q8" s="14" t="s">
        <v>68</v>
      </c>
      <c r="R8" s="14" t="s">
        <v>68</v>
      </c>
      <c r="S8" s="14" t="s">
        <v>68</v>
      </c>
      <c r="T8" s="14">
        <v>13.4</v>
      </c>
      <c r="U8" s="14" t="s">
        <v>68</v>
      </c>
      <c r="V8" s="14" t="s">
        <v>68</v>
      </c>
      <c r="W8" s="14" t="s">
        <v>68</v>
      </c>
      <c r="X8" s="14">
        <v>14.9</v>
      </c>
      <c r="Y8" s="14">
        <v>9.8000000000000007</v>
      </c>
      <c r="Z8" s="14" t="s">
        <v>68</v>
      </c>
      <c r="AA8" s="14" t="s">
        <v>68</v>
      </c>
      <c r="AB8" s="14">
        <v>13</v>
      </c>
      <c r="AC8" s="14">
        <v>9</v>
      </c>
      <c r="AD8" s="14">
        <v>13.4</v>
      </c>
      <c r="AE8" s="14">
        <v>9.4</v>
      </c>
      <c r="AF8" s="14">
        <v>9.6</v>
      </c>
      <c r="AG8" s="14">
        <v>8.1999999999999993</v>
      </c>
      <c r="AH8" s="14">
        <v>11</v>
      </c>
      <c r="AI8" s="14">
        <v>12.2</v>
      </c>
      <c r="AJ8" s="14">
        <v>13.8</v>
      </c>
      <c r="AK8" s="14">
        <v>10.8</v>
      </c>
      <c r="AL8" s="14">
        <v>9.9</v>
      </c>
      <c r="AM8" s="14"/>
      <c r="AN8" s="14">
        <v>11.8</v>
      </c>
      <c r="AO8" s="14">
        <v>11.9</v>
      </c>
      <c r="AP8" s="14">
        <v>9.4</v>
      </c>
      <c r="AQ8" s="14">
        <v>14</v>
      </c>
      <c r="AR8" s="14">
        <v>11.8</v>
      </c>
      <c r="AS8" s="14">
        <v>9.8000000000000007</v>
      </c>
      <c r="AT8" s="14">
        <v>10</v>
      </c>
      <c r="AU8" s="14">
        <v>11.7</v>
      </c>
      <c r="AV8" s="14">
        <v>13.3</v>
      </c>
      <c r="AW8" s="14">
        <v>10.5</v>
      </c>
      <c r="AX8" s="14">
        <v>11.9</v>
      </c>
      <c r="AY8" s="14">
        <v>10.7</v>
      </c>
      <c r="AZ8" s="14">
        <v>10.199999999999999</v>
      </c>
      <c r="BA8" s="14">
        <v>10.9</v>
      </c>
      <c r="BB8" s="14">
        <v>11.8</v>
      </c>
      <c r="BC8" s="14">
        <v>8.5</v>
      </c>
      <c r="BD8" s="14">
        <v>10.3</v>
      </c>
      <c r="BE8" s="14">
        <v>9.4</v>
      </c>
      <c r="BF8" s="14">
        <v>11.7</v>
      </c>
      <c r="BG8" s="14"/>
      <c r="BH8" s="14">
        <v>9.1999999999999993</v>
      </c>
      <c r="BI8" s="14">
        <v>10.4</v>
      </c>
      <c r="BJ8" s="14">
        <v>9.1999999999999993</v>
      </c>
      <c r="BK8" s="14">
        <v>10.8</v>
      </c>
      <c r="BL8" s="14">
        <v>13.9</v>
      </c>
      <c r="BM8" s="14">
        <v>11.53</v>
      </c>
      <c r="BN8" s="14">
        <v>9.58</v>
      </c>
      <c r="BO8" s="14">
        <v>10.7</v>
      </c>
      <c r="BP8" s="14">
        <v>10.85</v>
      </c>
      <c r="BQ8" s="14">
        <v>11.28</v>
      </c>
      <c r="BR8" s="14">
        <v>16</v>
      </c>
      <c r="BS8" s="14">
        <v>14.89</v>
      </c>
      <c r="BT8" s="14">
        <v>9.98</v>
      </c>
      <c r="BU8" s="14">
        <v>10.130000000000001</v>
      </c>
      <c r="BV8" s="14">
        <v>12.08</v>
      </c>
      <c r="BW8" s="14">
        <v>12.8</v>
      </c>
      <c r="BX8" s="14">
        <v>10.83</v>
      </c>
      <c r="BY8" s="14">
        <v>10.89</v>
      </c>
      <c r="BZ8" s="14">
        <v>9.35</v>
      </c>
      <c r="CA8" s="17"/>
      <c r="CB8" s="18">
        <f t="shared" si="0"/>
        <v>11.247090909090907</v>
      </c>
      <c r="CC8" s="19">
        <f t="shared" si="1"/>
        <v>8.1999999999999993</v>
      </c>
      <c r="CD8" s="19">
        <f t="shared" si="2"/>
        <v>16</v>
      </c>
      <c r="CE8" s="19">
        <f t="shared" si="3"/>
        <v>1.7231513687806588</v>
      </c>
      <c r="CF8" s="20">
        <f t="shared" si="4"/>
        <v>0.1532086281429319</v>
      </c>
      <c r="CG8" s="21">
        <f t="shared" si="5"/>
        <v>55</v>
      </c>
      <c r="CH8" s="22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2">
      <c r="A9" s="2"/>
      <c r="B9" t="s">
        <v>4</v>
      </c>
      <c r="C9" t="s">
        <v>57</v>
      </c>
      <c r="D9"/>
      <c r="E9" t="s">
        <v>68</v>
      </c>
      <c r="F9" t="s">
        <v>68</v>
      </c>
      <c r="G9">
        <v>3</v>
      </c>
      <c r="H9" t="s">
        <v>68</v>
      </c>
      <c r="I9" t="s">
        <v>68</v>
      </c>
      <c r="J9" t="s">
        <v>68</v>
      </c>
      <c r="K9">
        <v>2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>
        <v>10</v>
      </c>
      <c r="W9" s="25" t="s">
        <v>68</v>
      </c>
      <c r="X9" s="25" t="s">
        <v>68</v>
      </c>
      <c r="Y9" s="25" t="s">
        <v>68</v>
      </c>
      <c r="Z9" s="25">
        <v>8</v>
      </c>
      <c r="AA9" s="25">
        <v>10</v>
      </c>
      <c r="AB9" s="25">
        <v>3</v>
      </c>
      <c r="AC9" s="25">
        <v>10</v>
      </c>
      <c r="AD9" s="25">
        <v>6</v>
      </c>
      <c r="AE9" s="25">
        <v>3</v>
      </c>
      <c r="AF9" s="25">
        <v>8</v>
      </c>
      <c r="AG9" s="25">
        <v>6</v>
      </c>
      <c r="AH9" s="25">
        <v>6</v>
      </c>
      <c r="AI9" s="25">
        <v>8</v>
      </c>
      <c r="AJ9" s="25">
        <v>8</v>
      </c>
      <c r="AK9" s="25">
        <v>8</v>
      </c>
      <c r="AL9" s="25">
        <v>16</v>
      </c>
      <c r="AM9" s="25">
        <v>4</v>
      </c>
      <c r="AN9" s="25">
        <v>1</v>
      </c>
      <c r="AO9" s="25">
        <v>4</v>
      </c>
      <c r="AP9" s="25">
        <v>10</v>
      </c>
      <c r="AQ9" s="25">
        <v>2</v>
      </c>
      <c r="AR9" s="25">
        <v>8</v>
      </c>
      <c r="AS9" s="25">
        <v>8</v>
      </c>
      <c r="AT9" s="25">
        <v>4</v>
      </c>
      <c r="AU9" s="25">
        <v>1</v>
      </c>
      <c r="AV9" s="25">
        <v>4</v>
      </c>
      <c r="AW9">
        <v>30</v>
      </c>
      <c r="AX9">
        <v>30</v>
      </c>
      <c r="AY9">
        <v>16</v>
      </c>
      <c r="AZ9">
        <v>40</v>
      </c>
      <c r="BA9">
        <v>60</v>
      </c>
      <c r="BB9">
        <v>60</v>
      </c>
      <c r="BC9">
        <v>20</v>
      </c>
      <c r="BD9">
        <v>40</v>
      </c>
      <c r="BE9">
        <v>18</v>
      </c>
      <c r="BF9">
        <v>30</v>
      </c>
      <c r="BG9"/>
      <c r="BH9">
        <v>30</v>
      </c>
      <c r="BI9">
        <v>43</v>
      </c>
      <c r="BJ9">
        <v>52</v>
      </c>
      <c r="BK9">
        <v>43</v>
      </c>
      <c r="BL9">
        <v>45</v>
      </c>
      <c r="BM9">
        <v>50</v>
      </c>
      <c r="BN9">
        <v>17</v>
      </c>
      <c r="BO9">
        <v>400</v>
      </c>
      <c r="BP9">
        <v>300</v>
      </c>
      <c r="BQ9">
        <v>60</v>
      </c>
      <c r="BR9">
        <v>112.4</v>
      </c>
      <c r="BS9"/>
      <c r="BT9"/>
      <c r="BU9"/>
      <c r="BV9"/>
      <c r="BW9"/>
      <c r="BX9"/>
      <c r="BY9"/>
      <c r="BZ9"/>
      <c r="CA9"/>
      <c r="CB9">
        <f t="shared" si="0"/>
        <v>35.263829787234044</v>
      </c>
      <c r="CC9" s="21">
        <f t="shared" si="1"/>
        <v>1</v>
      </c>
      <c r="CD9" s="21">
        <f t="shared" si="2"/>
        <v>400</v>
      </c>
      <c r="CE9" s="21">
        <f t="shared" si="3"/>
        <v>71.520214307418669</v>
      </c>
      <c r="CF9" s="20">
        <f t="shared" si="4"/>
        <v>2.0281465382217192</v>
      </c>
      <c r="CG9" s="21">
        <f t="shared" si="5"/>
        <v>47</v>
      </c>
      <c r="CH9" s="1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2">
      <c r="A10"/>
      <c r="B10" t="s">
        <v>5</v>
      </c>
      <c r="C10"/>
      <c r="D10"/>
      <c r="E10">
        <v>8.25</v>
      </c>
      <c r="F10">
        <v>8.4499999999999993</v>
      </c>
      <c r="G10">
        <v>8.4</v>
      </c>
      <c r="H10">
        <v>8.6</v>
      </c>
      <c r="I10">
        <v>8.6</v>
      </c>
      <c r="J10">
        <v>8.5</v>
      </c>
      <c r="K10">
        <v>8.6999999999999993</v>
      </c>
      <c r="L10">
        <v>8.8000000000000007</v>
      </c>
      <c r="M10">
        <v>8.4</v>
      </c>
      <c r="N10">
        <v>8.35</v>
      </c>
      <c r="O10">
        <v>8.1</v>
      </c>
      <c r="P10">
        <v>8.5500000000000007</v>
      </c>
      <c r="Q10">
        <v>8.1999999999999993</v>
      </c>
      <c r="R10">
        <v>8.5</v>
      </c>
      <c r="S10">
        <v>8.1999999999999993</v>
      </c>
      <c r="T10">
        <v>8.1999999999999993</v>
      </c>
      <c r="U10">
        <v>8.15</v>
      </c>
      <c r="V10">
        <v>8.4499999999999993</v>
      </c>
      <c r="W10">
        <v>8.5500000000000007</v>
      </c>
      <c r="X10">
        <v>8.6999999999999993</v>
      </c>
      <c r="Y10">
        <v>8.15</v>
      </c>
      <c r="Z10">
        <v>8.6</v>
      </c>
      <c r="AA10">
        <v>8.5</v>
      </c>
      <c r="AB10">
        <v>8.25</v>
      </c>
      <c r="AC10">
        <v>8.65</v>
      </c>
      <c r="AD10">
        <v>8.5</v>
      </c>
      <c r="AE10">
        <v>8.4600000000000009</v>
      </c>
      <c r="AF10">
        <v>8.43</v>
      </c>
      <c r="AG10">
        <v>8.51</v>
      </c>
      <c r="AH10">
        <v>8.3800000000000008</v>
      </c>
      <c r="AI10">
        <v>8.25</v>
      </c>
      <c r="AJ10">
        <v>8.24</v>
      </c>
      <c r="AK10">
        <v>7.93</v>
      </c>
      <c r="AL10">
        <v>8.2899999999999991</v>
      </c>
      <c r="AM10">
        <v>8.34</v>
      </c>
      <c r="AN10">
        <v>8.3800000000000008</v>
      </c>
      <c r="AO10">
        <v>8.27</v>
      </c>
      <c r="AP10">
        <v>8.51</v>
      </c>
      <c r="AQ10">
        <v>8.16</v>
      </c>
      <c r="AR10">
        <v>8.08</v>
      </c>
      <c r="AS10">
        <v>8.32</v>
      </c>
      <c r="AT10">
        <v>8.23</v>
      </c>
      <c r="AU10">
        <v>7.89</v>
      </c>
      <c r="AV10">
        <v>8.43</v>
      </c>
      <c r="AW10">
        <v>8.2799999999999994</v>
      </c>
      <c r="AX10">
        <v>8.2799999999999994</v>
      </c>
      <c r="AY10">
        <v>8.52</v>
      </c>
      <c r="AZ10">
        <v>8.25</v>
      </c>
      <c r="BA10">
        <v>8.66</v>
      </c>
      <c r="BB10">
        <v>8.26</v>
      </c>
      <c r="BC10">
        <v>8.5399999999999991</v>
      </c>
      <c r="BD10">
        <v>8.51</v>
      </c>
      <c r="BE10">
        <v>8.43</v>
      </c>
      <c r="BF10">
        <v>8.4499999999999993</v>
      </c>
      <c r="BG10"/>
      <c r="BH10">
        <v>8.61</v>
      </c>
      <c r="BI10">
        <v>8.42</v>
      </c>
      <c r="BJ10">
        <v>8.57</v>
      </c>
      <c r="BK10">
        <v>8.61</v>
      </c>
      <c r="BL10">
        <v>8.5500000000000007</v>
      </c>
      <c r="BM10">
        <v>8.19</v>
      </c>
      <c r="BN10">
        <v>8.11</v>
      </c>
      <c r="BO10">
        <v>8.43</v>
      </c>
      <c r="BP10">
        <v>8.24</v>
      </c>
      <c r="BQ10">
        <v>8.31</v>
      </c>
      <c r="BR10">
        <v>8.36</v>
      </c>
      <c r="BS10">
        <v>8.36</v>
      </c>
      <c r="BT10">
        <v>8.5500000000000007</v>
      </c>
      <c r="BU10">
        <v>8.59</v>
      </c>
      <c r="BV10">
        <v>8.31</v>
      </c>
      <c r="BW10">
        <v>8.68</v>
      </c>
      <c r="BX10">
        <v>8.42</v>
      </c>
      <c r="BY10">
        <v>8.69</v>
      </c>
      <c r="BZ10">
        <v>8.44</v>
      </c>
      <c r="CA10"/>
      <c r="CB10">
        <f t="shared" si="0"/>
        <v>8.39753424657534</v>
      </c>
      <c r="CC10">
        <f t="shared" si="1"/>
        <v>7.89</v>
      </c>
      <c r="CD10">
        <f t="shared" si="2"/>
        <v>8.8000000000000007</v>
      </c>
      <c r="CE10">
        <f t="shared" si="3"/>
        <v>0.18660550204700863</v>
      </c>
      <c r="CF10" s="20">
        <f t="shared" si="4"/>
        <v>2.2221463654418509E-2</v>
      </c>
      <c r="CG10" s="21">
        <f t="shared" si="5"/>
        <v>73</v>
      </c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x14ac:dyDescent="0.2">
      <c r="A11" s="13"/>
      <c r="B11" t="s">
        <v>6</v>
      </c>
      <c r="C11" s="14" t="s">
        <v>58</v>
      </c>
      <c r="D11" s="17"/>
      <c r="E11">
        <v>12</v>
      </c>
      <c r="F11">
        <v>0.5</v>
      </c>
      <c r="G11" s="14" t="s">
        <v>68</v>
      </c>
      <c r="H11" s="14">
        <v>12.5</v>
      </c>
      <c r="I11" s="14">
        <v>12.8</v>
      </c>
      <c r="J11" s="14">
        <v>14</v>
      </c>
      <c r="K11" s="14">
        <v>19.8</v>
      </c>
      <c r="L11" s="14">
        <v>14.6</v>
      </c>
      <c r="M11" s="14">
        <v>6</v>
      </c>
      <c r="N11" s="14">
        <v>0.6</v>
      </c>
      <c r="O11" s="14" t="s">
        <v>68</v>
      </c>
      <c r="P11" s="14">
        <v>7.9</v>
      </c>
      <c r="Q11" s="14">
        <v>17</v>
      </c>
      <c r="R11" s="14">
        <v>17.8</v>
      </c>
      <c r="S11" s="14" t="s">
        <v>68</v>
      </c>
      <c r="T11" s="14" t="s">
        <v>68</v>
      </c>
      <c r="U11" s="14" t="s">
        <v>68</v>
      </c>
      <c r="V11" s="14">
        <v>18.8</v>
      </c>
      <c r="W11" s="14" t="s">
        <v>68</v>
      </c>
      <c r="X11" s="14">
        <v>11</v>
      </c>
      <c r="Y11" s="14">
        <v>1.3</v>
      </c>
      <c r="Z11" s="14">
        <v>13</v>
      </c>
      <c r="AA11" s="14">
        <v>16.3</v>
      </c>
      <c r="AB11" s="14">
        <v>3.1</v>
      </c>
      <c r="AC11" s="14">
        <v>10.6</v>
      </c>
      <c r="AD11" s="14">
        <v>1.5</v>
      </c>
      <c r="AE11" s="14">
        <v>12.1</v>
      </c>
      <c r="AF11" s="14">
        <v>19.7</v>
      </c>
      <c r="AG11" s="14">
        <v>19.5</v>
      </c>
      <c r="AH11" s="14">
        <v>7.9</v>
      </c>
      <c r="AI11" s="14">
        <v>0.6</v>
      </c>
      <c r="AJ11" s="14">
        <v>3.8</v>
      </c>
      <c r="AK11" s="14">
        <v>9.3000000000000007</v>
      </c>
      <c r="AL11" s="14">
        <v>16.399999999999999</v>
      </c>
      <c r="AM11" s="14"/>
      <c r="AN11" s="14"/>
      <c r="AO11" s="14">
        <v>4.5</v>
      </c>
      <c r="AP11" s="14">
        <v>20.7</v>
      </c>
      <c r="AQ11" s="14">
        <v>0.7</v>
      </c>
      <c r="AR11" s="14">
        <v>6.7</v>
      </c>
      <c r="AS11" s="14">
        <v>17.8</v>
      </c>
      <c r="AT11" s="14">
        <v>11.7</v>
      </c>
      <c r="AU11" s="14">
        <v>0.4</v>
      </c>
      <c r="AV11" s="14">
        <v>7.3</v>
      </c>
      <c r="AW11" s="14">
        <v>12.3</v>
      </c>
      <c r="AX11" s="14">
        <v>6.9</v>
      </c>
      <c r="AY11" s="14">
        <v>8.6999999999999993</v>
      </c>
      <c r="AZ11" s="14">
        <v>11.2</v>
      </c>
      <c r="BA11" s="14">
        <v>8.3000000000000007</v>
      </c>
      <c r="BB11" s="14">
        <v>8.8000000000000007</v>
      </c>
      <c r="BC11" s="14">
        <v>19</v>
      </c>
      <c r="BD11" s="14">
        <v>12.6</v>
      </c>
      <c r="BE11" s="14">
        <v>17.399999999999999</v>
      </c>
      <c r="BF11" s="14">
        <v>8.5</v>
      </c>
      <c r="BG11" s="14"/>
      <c r="BH11" s="14">
        <v>12</v>
      </c>
      <c r="BI11" s="14">
        <v>10.199999999999999</v>
      </c>
      <c r="BJ11" s="14">
        <v>20.399999999999999</v>
      </c>
      <c r="BK11" s="14">
        <v>9.4</v>
      </c>
      <c r="BL11" s="14">
        <v>5.3</v>
      </c>
      <c r="BM11" s="14">
        <v>11.7</v>
      </c>
      <c r="BN11" s="14">
        <v>8.9</v>
      </c>
      <c r="BO11" s="14">
        <v>13</v>
      </c>
      <c r="BP11" s="14">
        <v>12.3</v>
      </c>
      <c r="BQ11" s="14">
        <v>9</v>
      </c>
      <c r="BR11" s="14"/>
      <c r="BS11" s="14"/>
      <c r="BT11" s="14">
        <v>14.4</v>
      </c>
      <c r="BU11" s="14">
        <v>15</v>
      </c>
      <c r="BV11" s="14">
        <v>11.7</v>
      </c>
      <c r="BW11" s="14">
        <v>17.2</v>
      </c>
      <c r="BX11" s="14">
        <v>13.2</v>
      </c>
      <c r="BY11" s="14">
        <v>19.5</v>
      </c>
      <c r="BZ11" s="14">
        <v>15</v>
      </c>
      <c r="CA11" s="17"/>
      <c r="CB11" s="18">
        <f t="shared" si="0"/>
        <v>11.144444444444442</v>
      </c>
      <c r="CC11" s="19">
        <f t="shared" si="1"/>
        <v>0.4</v>
      </c>
      <c r="CD11" s="19">
        <f t="shared" si="2"/>
        <v>20.7</v>
      </c>
      <c r="CE11" s="19">
        <f t="shared" si="3"/>
        <v>5.6982390539018475</v>
      </c>
      <c r="CF11" s="20">
        <f t="shared" si="4"/>
        <v>0.51130759207494159</v>
      </c>
      <c r="CG11" s="21">
        <f t="shared" si="5"/>
        <v>63</v>
      </c>
      <c r="CH11" s="22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</row>
    <row r="12" spans="1:256" x14ac:dyDescent="0.2">
      <c r="A12"/>
      <c r="B12" t="s">
        <v>7</v>
      </c>
      <c r="C12" t="s">
        <v>59</v>
      </c>
      <c r="D12"/>
      <c r="E12">
        <v>1.3</v>
      </c>
      <c r="F12">
        <v>0.8</v>
      </c>
      <c r="G12">
        <v>0.8</v>
      </c>
      <c r="H12">
        <v>2.5</v>
      </c>
      <c r="I12">
        <v>2.5</v>
      </c>
      <c r="J12">
        <v>2.5</v>
      </c>
      <c r="K12">
        <v>1.2</v>
      </c>
      <c r="L12">
        <v>2</v>
      </c>
      <c r="M12">
        <v>1.6</v>
      </c>
      <c r="N12">
        <v>1.9</v>
      </c>
      <c r="O12">
        <v>4.0999999999999996</v>
      </c>
      <c r="P12">
        <v>3.3</v>
      </c>
      <c r="Q12">
        <v>1.6</v>
      </c>
      <c r="R12">
        <v>1.1000000000000001</v>
      </c>
      <c r="S12">
        <v>4.7</v>
      </c>
      <c r="T12">
        <v>0.66</v>
      </c>
      <c r="U12">
        <v>5.7</v>
      </c>
      <c r="V12">
        <v>5</v>
      </c>
      <c r="W12">
        <v>1.3</v>
      </c>
      <c r="X12">
        <v>1</v>
      </c>
      <c r="Y12">
        <v>0.47</v>
      </c>
      <c r="Z12">
        <v>2.9</v>
      </c>
      <c r="AA12">
        <v>2</v>
      </c>
      <c r="AB12">
        <v>1.1000000000000001</v>
      </c>
      <c r="AC12">
        <v>8.5</v>
      </c>
      <c r="AD12">
        <v>1.3</v>
      </c>
      <c r="AE12">
        <v>1.75</v>
      </c>
      <c r="AF12">
        <v>1.86</v>
      </c>
      <c r="AG12">
        <v>1.25</v>
      </c>
      <c r="AH12">
        <v>2.5299999999999998</v>
      </c>
      <c r="AI12">
        <v>1.3</v>
      </c>
      <c r="AJ12">
        <v>1.32</v>
      </c>
      <c r="AK12">
        <v>1.22</v>
      </c>
      <c r="AL12">
        <v>1.08</v>
      </c>
      <c r="AM12">
        <v>0.37</v>
      </c>
      <c r="AN12">
        <v>0.56000000000000005</v>
      </c>
      <c r="AO12">
        <v>1.26</v>
      </c>
      <c r="AP12">
        <v>0.74</v>
      </c>
      <c r="AQ12">
        <v>2.0699999999999998</v>
      </c>
      <c r="AR12">
        <v>2.25</v>
      </c>
      <c r="AS12">
        <v>2.31</v>
      </c>
      <c r="AT12">
        <v>2.27</v>
      </c>
      <c r="AU12">
        <v>2.88</v>
      </c>
      <c r="AV12">
        <v>2.75</v>
      </c>
      <c r="AW12">
        <v>6.37</v>
      </c>
      <c r="AX12">
        <v>2.4500000000000002</v>
      </c>
      <c r="AY12">
        <v>2.42</v>
      </c>
      <c r="AZ12">
        <v>6.03</v>
      </c>
      <c r="BA12">
        <v>1.9</v>
      </c>
      <c r="BB12">
        <v>5.17</v>
      </c>
      <c r="BC12">
        <v>1.58</v>
      </c>
      <c r="BD12">
        <v>2.5099999999999998</v>
      </c>
      <c r="BE12">
        <v>1.74</v>
      </c>
      <c r="BF12">
        <v>3.36</v>
      </c>
      <c r="BG12"/>
      <c r="BH12">
        <v>10.1</v>
      </c>
      <c r="BI12">
        <v>7.1</v>
      </c>
      <c r="BJ12">
        <v>1.29</v>
      </c>
      <c r="BK12">
        <v>4.59</v>
      </c>
      <c r="BL12">
        <v>2.46</v>
      </c>
      <c r="BM12">
        <v>2.11</v>
      </c>
      <c r="BN12">
        <v>2.4900000000000002</v>
      </c>
      <c r="BO12">
        <v>2.88</v>
      </c>
      <c r="BP12">
        <v>2.92</v>
      </c>
      <c r="BQ12">
        <v>3.83</v>
      </c>
      <c r="BR12">
        <v>1.44</v>
      </c>
      <c r="BS12">
        <v>1.82</v>
      </c>
      <c r="BT12">
        <v>1.36</v>
      </c>
      <c r="BU12">
        <v>3.32</v>
      </c>
      <c r="BV12">
        <v>2.82</v>
      </c>
      <c r="BW12">
        <v>4.41</v>
      </c>
      <c r="BX12">
        <v>3.3</v>
      </c>
      <c r="BY12">
        <v>1.75</v>
      </c>
      <c r="BZ12">
        <v>10</v>
      </c>
      <c r="CA12"/>
      <c r="CB12">
        <f t="shared" si="0"/>
        <v>2.6728767123287671</v>
      </c>
      <c r="CC12">
        <f t="shared" si="1"/>
        <v>0.37</v>
      </c>
      <c r="CD12">
        <f t="shared" si="2"/>
        <v>10.1</v>
      </c>
      <c r="CE12">
        <f t="shared" si="3"/>
        <v>2.0337857962786039</v>
      </c>
      <c r="CF12" s="20">
        <f t="shared" si="4"/>
        <v>0.76089772000993283</v>
      </c>
      <c r="CG12" s="21">
        <f t="shared" si="5"/>
        <v>73</v>
      </c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x14ac:dyDescent="0.2">
      <c r="A13"/>
      <c r="B13" t="s">
        <v>8</v>
      </c>
      <c r="C13" t="s">
        <v>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>
        <v>4</v>
      </c>
      <c r="BS13">
        <v>0</v>
      </c>
      <c r="BT13">
        <v>2</v>
      </c>
      <c r="BU13">
        <v>0</v>
      </c>
      <c r="BV13">
        <v>0</v>
      </c>
      <c r="BW13">
        <v>0</v>
      </c>
      <c r="BX13">
        <v>4</v>
      </c>
      <c r="BY13">
        <v>0</v>
      </c>
      <c r="BZ13">
        <v>6</v>
      </c>
      <c r="CA13"/>
      <c r="CB13">
        <f>AVERAGE(D13:CA13)</f>
        <v>1.7777777777777777</v>
      </c>
      <c r="CC13" s="21">
        <f>MIN(D13:CA13)</f>
        <v>0</v>
      </c>
      <c r="CD13" s="21">
        <f>MAX(D13:CA13)</f>
        <v>6</v>
      </c>
      <c r="CE13" s="21">
        <f>STDEV(D13:CA13)</f>
        <v>2.3333333333333335</v>
      </c>
      <c r="CF13" s="20">
        <f t="shared" si="4"/>
        <v>1.3125000000000002</v>
      </c>
      <c r="CG13" s="21">
        <f>COUNT(D13:CA13)</f>
        <v>9</v>
      </c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x14ac:dyDescent="0.2">
      <c r="A14"/>
      <c r="B14" t="s">
        <v>9</v>
      </c>
      <c r="C14" t="s">
        <v>56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>
        <v>248</v>
      </c>
      <c r="BP14">
        <v>290</v>
      </c>
      <c r="BQ14">
        <v>294</v>
      </c>
      <c r="BR14">
        <v>284</v>
      </c>
      <c r="BS14">
        <v>252</v>
      </c>
      <c r="BT14">
        <v>268</v>
      </c>
      <c r="BU14">
        <v>266</v>
      </c>
      <c r="BV14">
        <v>318</v>
      </c>
      <c r="BW14">
        <v>266</v>
      </c>
      <c r="BX14">
        <v>288</v>
      </c>
      <c r="BY14">
        <v>290</v>
      </c>
      <c r="BZ14">
        <v>244</v>
      </c>
      <c r="CA14"/>
      <c r="CB14">
        <f>AVERAGE(D14:CA14)</f>
        <v>275.66666666666669</v>
      </c>
      <c r="CC14">
        <f>MIN(D14:CA14)</f>
        <v>244</v>
      </c>
      <c r="CD14">
        <f>MAX(D14:CA14)</f>
        <v>318</v>
      </c>
      <c r="CE14">
        <f>STDEV(D14:CA14)</f>
        <v>22.022027539935937</v>
      </c>
      <c r="CF14">
        <f t="shared" si="4"/>
        <v>7.9886436057808721E-2</v>
      </c>
      <c r="CG14">
        <f>COUNT(D14:CA14)</f>
        <v>12</v>
      </c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x14ac:dyDescent="0.2">
      <c r="A15" s="2"/>
      <c r="B15" t="s">
        <v>10</v>
      </c>
      <c r="C15" t="s">
        <v>56</v>
      </c>
      <c r="D15"/>
      <c r="E15">
        <f t="shared" ref="E15:AJ15" si="6">IF(AND(AND(AND(AND(AND(AND(E23&gt;0,E25&gt;0),E26&gt;0),E28&gt;0),E27&gt;0),E29&gt;0),E30&gt;0),SUM(E22:E30),"--")</f>
        <v>291</v>
      </c>
      <c r="F15">
        <f t="shared" si="6"/>
        <v>362.6</v>
      </c>
      <c r="G15">
        <f t="shared" si="6"/>
        <v>6</v>
      </c>
      <c r="H15">
        <f t="shared" si="6"/>
        <v>850.5</v>
      </c>
      <c r="I15">
        <f t="shared" si="6"/>
        <v>333.20000000000005</v>
      </c>
      <c r="J15" t="str">
        <f t="shared" si="6"/>
        <v>--</v>
      </c>
      <c r="K15">
        <f t="shared" si="6"/>
        <v>179</v>
      </c>
      <c r="L15">
        <f t="shared" si="6"/>
        <v>234.3</v>
      </c>
      <c r="M15">
        <f t="shared" si="6"/>
        <v>116</v>
      </c>
      <c r="N15">
        <f t="shared" si="6"/>
        <v>351</v>
      </c>
      <c r="O15">
        <f t="shared" si="6"/>
        <v>254.1</v>
      </c>
      <c r="P15">
        <f t="shared" si="6"/>
        <v>328.29999999999995</v>
      </c>
      <c r="Q15">
        <f t="shared" si="6"/>
        <v>314</v>
      </c>
      <c r="R15">
        <f t="shared" si="6"/>
        <v>248.4</v>
      </c>
      <c r="S15">
        <f t="shared" si="6"/>
        <v>234.3</v>
      </c>
      <c r="T15">
        <f t="shared" si="6"/>
        <v>257</v>
      </c>
      <c r="U15">
        <f t="shared" si="6"/>
        <v>803</v>
      </c>
      <c r="V15">
        <f t="shared" si="6"/>
        <v>675</v>
      </c>
      <c r="W15">
        <f t="shared" si="6"/>
        <v>65</v>
      </c>
      <c r="X15">
        <f t="shared" si="6"/>
        <v>288</v>
      </c>
      <c r="Y15">
        <f t="shared" si="6"/>
        <v>345.1</v>
      </c>
      <c r="Z15">
        <f t="shared" si="6"/>
        <v>326</v>
      </c>
      <c r="AA15">
        <f t="shared" si="6"/>
        <v>302.5</v>
      </c>
      <c r="AB15">
        <f t="shared" si="6"/>
        <v>225</v>
      </c>
      <c r="AC15">
        <f t="shared" si="6"/>
        <v>248.82</v>
      </c>
      <c r="AD15">
        <f t="shared" si="6"/>
        <v>281</v>
      </c>
      <c r="AE15">
        <f t="shared" si="6"/>
        <v>272</v>
      </c>
      <c r="AF15">
        <f t="shared" si="6"/>
        <v>259</v>
      </c>
      <c r="AG15">
        <f t="shared" si="6"/>
        <v>252</v>
      </c>
      <c r="AH15">
        <f t="shared" si="6"/>
        <v>245</v>
      </c>
      <c r="AI15">
        <f t="shared" si="6"/>
        <v>280</v>
      </c>
      <c r="AJ15">
        <f t="shared" si="6"/>
        <v>259.2</v>
      </c>
      <c r="AK15">
        <f t="shared" ref="AK15:BF15" si="7">IF(AND(AND(AND(AND(AND(AND(AK23&gt;0,AK25&gt;0),AK26&gt;0),AK28&gt;0),AK27&gt;0),AK29&gt;0),AK30&gt;0),SUM(AK22:AK30),"--")</f>
        <v>262.39999999999998</v>
      </c>
      <c r="AL15">
        <f t="shared" si="7"/>
        <v>261.2</v>
      </c>
      <c r="AM15" t="str">
        <f t="shared" si="7"/>
        <v>--</v>
      </c>
      <c r="AN15" t="str">
        <f t="shared" si="7"/>
        <v>--</v>
      </c>
      <c r="AO15" t="str">
        <f t="shared" si="7"/>
        <v>--</v>
      </c>
      <c r="AP15" t="str">
        <f t="shared" si="7"/>
        <v>--</v>
      </c>
      <c r="AQ15">
        <f t="shared" si="7"/>
        <v>306</v>
      </c>
      <c r="AR15">
        <f t="shared" si="7"/>
        <v>302.10000000000002</v>
      </c>
      <c r="AS15">
        <f t="shared" si="7"/>
        <v>320.89999999999998</v>
      </c>
      <c r="AT15">
        <f t="shared" si="7"/>
        <v>324.8</v>
      </c>
      <c r="AU15">
        <f t="shared" si="7"/>
        <v>333</v>
      </c>
      <c r="AV15">
        <f t="shared" si="7"/>
        <v>324.5</v>
      </c>
      <c r="AW15">
        <f t="shared" si="7"/>
        <v>795</v>
      </c>
      <c r="AX15">
        <f t="shared" si="7"/>
        <v>356</v>
      </c>
      <c r="AY15">
        <f t="shared" si="7"/>
        <v>319.10000000000002</v>
      </c>
      <c r="AZ15">
        <f t="shared" si="7"/>
        <v>1023.7</v>
      </c>
      <c r="BA15">
        <f t="shared" si="7"/>
        <v>320.89999999999998</v>
      </c>
      <c r="BB15">
        <f t="shared" si="7"/>
        <v>864.3</v>
      </c>
      <c r="BC15">
        <f t="shared" si="7"/>
        <v>305.5</v>
      </c>
      <c r="BD15">
        <f t="shared" si="7"/>
        <v>328.5</v>
      </c>
      <c r="BE15">
        <f t="shared" si="7"/>
        <v>333.78</v>
      </c>
      <c r="BF15">
        <f t="shared" si="7"/>
        <v>325.3</v>
      </c>
      <c r="BG15"/>
      <c r="BH15">
        <f t="shared" ref="BH15:BZ15" si="8">IF(AND(AND(AND(AND(AND(AND(BH23&gt;0,BH25&gt;0),BH26&gt;0),BH28&gt;0),BH27&gt;0),BH29&gt;0),BH30&gt;0),SUM(BH22:BH30),"--")</f>
        <v>339.79999999999995</v>
      </c>
      <c r="BI15">
        <f t="shared" si="8"/>
        <v>347.5</v>
      </c>
      <c r="BJ15">
        <f t="shared" si="8"/>
        <v>345.1</v>
      </c>
      <c r="BK15">
        <f t="shared" si="8"/>
        <v>351.6</v>
      </c>
      <c r="BL15">
        <f t="shared" si="8"/>
        <v>358.29999999999995</v>
      </c>
      <c r="BM15">
        <f t="shared" si="8"/>
        <v>342.42</v>
      </c>
      <c r="BN15">
        <f t="shared" si="8"/>
        <v>344.28</v>
      </c>
      <c r="BO15">
        <f t="shared" si="8"/>
        <v>351.24</v>
      </c>
      <c r="BP15">
        <f t="shared" si="8"/>
        <v>366.57000000000005</v>
      </c>
      <c r="BQ15">
        <f t="shared" si="8"/>
        <v>362.72999999999996</v>
      </c>
      <c r="BR15">
        <f t="shared" si="8"/>
        <v>383.78000000000003</v>
      </c>
      <c r="BS15">
        <f t="shared" si="8"/>
        <v>342.55</v>
      </c>
      <c r="BT15">
        <f t="shared" si="8"/>
        <v>351.81500000000005</v>
      </c>
      <c r="BU15">
        <f t="shared" si="8"/>
        <v>355.79500000000002</v>
      </c>
      <c r="BV15">
        <f t="shared" si="8"/>
        <v>396.46799999999996</v>
      </c>
      <c r="BW15">
        <f t="shared" si="8"/>
        <v>372.37</v>
      </c>
      <c r="BX15">
        <f t="shared" si="8"/>
        <v>374.04399999999998</v>
      </c>
      <c r="BY15">
        <f t="shared" si="8"/>
        <v>345.08</v>
      </c>
      <c r="BZ15">
        <f t="shared" si="8"/>
        <v>340.81000000000006</v>
      </c>
      <c r="CA15"/>
      <c r="CB15">
        <f>AVERAGE(C15:CA15)</f>
        <v>348.02282352941165</v>
      </c>
      <c r="CC15">
        <f>MIN(C15:CA15)</f>
        <v>6</v>
      </c>
      <c r="CD15">
        <f>MAX(C15:CA15)</f>
        <v>1023.7</v>
      </c>
      <c r="CE15">
        <f>STDEV(C15:CA15)</f>
        <v>170.15353729806225</v>
      </c>
      <c r="CF15">
        <f t="shared" si="4"/>
        <v>0.48891488084741214</v>
      </c>
      <c r="CG15">
        <f>COUNT(C15:CA15)</f>
        <v>68</v>
      </c>
      <c r="CH15" s="1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2">
      <c r="A16" s="2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 s="26"/>
      <c r="CC16" s="26"/>
      <c r="CD16" s="26"/>
      <c r="CE16" s="26"/>
      <c r="CF16" s="27"/>
      <c r="CG16" s="28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x14ac:dyDescent="0.2">
      <c r="A17" s="2"/>
      <c r="B17" s="29" t="s">
        <v>11</v>
      </c>
      <c r="C17" s="25"/>
      <c r="D17" s="7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"/>
      <c r="AX17" s="2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7"/>
      <c r="CB17"/>
      <c r="CC17"/>
      <c r="CD17"/>
      <c r="CE17"/>
      <c r="CF17"/>
      <c r="CG17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x14ac:dyDescent="0.2">
      <c r="A18" s="2"/>
      <c r="B18" s="29"/>
      <c r="C18" s="25"/>
      <c r="D18" s="7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"/>
      <c r="AX18" s="2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7"/>
      <c r="CB18"/>
      <c r="CC18"/>
      <c r="CD18"/>
      <c r="CE18"/>
      <c r="CF18"/>
      <c r="CG18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x14ac:dyDescent="0.2">
      <c r="A19" s="2"/>
      <c r="B19" t="s">
        <v>12</v>
      </c>
      <c r="C19" t="s">
        <v>60</v>
      </c>
      <c r="D19"/>
      <c r="E19">
        <v>3</v>
      </c>
      <c r="F19">
        <v>4</v>
      </c>
      <c r="G19" t="s">
        <v>68</v>
      </c>
      <c r="H19">
        <v>10.6</v>
      </c>
      <c r="I19">
        <v>4</v>
      </c>
      <c r="J19">
        <v>5</v>
      </c>
      <c r="K19">
        <v>7</v>
      </c>
      <c r="L19">
        <v>4.2</v>
      </c>
      <c r="M19" t="s">
        <v>68</v>
      </c>
      <c r="N19">
        <v>1</v>
      </c>
      <c r="O19">
        <v>0</v>
      </c>
      <c r="P19">
        <v>5</v>
      </c>
      <c r="Q19">
        <v>1</v>
      </c>
      <c r="R19">
        <v>4</v>
      </c>
      <c r="S19">
        <v>1</v>
      </c>
      <c r="T19">
        <v>1</v>
      </c>
      <c r="U19">
        <v>0</v>
      </c>
      <c r="V19">
        <v>6</v>
      </c>
      <c r="W19" s="25" t="s">
        <v>68</v>
      </c>
      <c r="X19" s="25">
        <v>5</v>
      </c>
      <c r="Y19" s="25">
        <v>0</v>
      </c>
      <c r="Z19" s="25">
        <v>8</v>
      </c>
      <c r="AA19" s="25">
        <v>1</v>
      </c>
      <c r="AB19" s="25">
        <v>1</v>
      </c>
      <c r="AC19" s="25">
        <v>3</v>
      </c>
      <c r="AD19" s="25">
        <v>1</v>
      </c>
      <c r="AE19" s="25">
        <v>3</v>
      </c>
      <c r="AF19" s="25">
        <v>3</v>
      </c>
      <c r="AG19" s="25">
        <v>3</v>
      </c>
      <c r="AH19" s="25">
        <v>2</v>
      </c>
      <c r="AI19" s="25">
        <v>0</v>
      </c>
      <c r="AJ19" s="25">
        <v>0</v>
      </c>
      <c r="AK19" s="25">
        <v>0</v>
      </c>
      <c r="AL19" s="25">
        <v>0</v>
      </c>
      <c r="AM19" s="25">
        <v>1</v>
      </c>
      <c r="AN19" s="25">
        <v>1</v>
      </c>
      <c r="AO19" s="25">
        <v>0</v>
      </c>
      <c r="AP19" s="25">
        <v>2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>
        <v>3</v>
      </c>
      <c r="AX19">
        <v>2</v>
      </c>
      <c r="AY19">
        <v>2</v>
      </c>
      <c r="AZ19">
        <v>0</v>
      </c>
      <c r="BA19">
        <v>2</v>
      </c>
      <c r="BB19">
        <v>5</v>
      </c>
      <c r="BC19">
        <v>0</v>
      </c>
      <c r="BD19">
        <v>4</v>
      </c>
      <c r="BE19">
        <v>2</v>
      </c>
      <c r="BF19">
        <v>4</v>
      </c>
      <c r="BG19"/>
      <c r="BH19">
        <v>3</v>
      </c>
      <c r="BI19">
        <v>0</v>
      </c>
      <c r="BJ19">
        <v>3</v>
      </c>
      <c r="BK19">
        <v>2</v>
      </c>
      <c r="BL19">
        <v>2</v>
      </c>
      <c r="BM19">
        <v>0</v>
      </c>
      <c r="BN19">
        <v>0</v>
      </c>
      <c r="BO19">
        <v>2.9</v>
      </c>
      <c r="BP19">
        <v>0</v>
      </c>
      <c r="BQ19">
        <v>0</v>
      </c>
      <c r="BR19">
        <v>1.8</v>
      </c>
      <c r="BS19">
        <v>1.1000000000000001</v>
      </c>
      <c r="BT19">
        <v>4</v>
      </c>
      <c r="BU19">
        <v>2.5</v>
      </c>
      <c r="BV19">
        <v>0.6</v>
      </c>
      <c r="BW19">
        <v>7</v>
      </c>
      <c r="BX19">
        <v>3</v>
      </c>
      <c r="BY19">
        <v>6</v>
      </c>
      <c r="BZ19">
        <v>3</v>
      </c>
      <c r="CA19"/>
      <c r="CB19">
        <f t="shared" ref="CB19:CB30" si="9">AVERAGE(C19:CA19)</f>
        <v>2.2528571428571431</v>
      </c>
      <c r="CC19" s="11">
        <f t="shared" ref="CC19:CC30" si="10">MIN(C19:CA19)</f>
        <v>0</v>
      </c>
      <c r="CD19" s="11">
        <f t="shared" ref="CD19:CD30" si="11">MAX(C19:CA19)</f>
        <v>10.6</v>
      </c>
      <c r="CE19" s="11">
        <f t="shared" ref="CE19:CE30" si="12">STDEV(C19:CA19)</f>
        <v>2.2720559181582867</v>
      </c>
      <c r="CF19" s="10">
        <f t="shared" ref="CF19:CF30" si="13">CE19/CB19</f>
        <v>1.0085219674767283</v>
      </c>
      <c r="CG19" s="11">
        <f t="shared" ref="CG19:CG30" si="14">COUNT(C19:CA19)</f>
        <v>70</v>
      </c>
      <c r="CH19" s="1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2">
      <c r="A20" s="2"/>
      <c r="B20" t="s">
        <v>13</v>
      </c>
      <c r="C20" t="s">
        <v>60</v>
      </c>
      <c r="D20"/>
      <c r="E20">
        <v>137</v>
      </c>
      <c r="F20">
        <v>169</v>
      </c>
      <c r="G20" t="s">
        <v>68</v>
      </c>
      <c r="H20">
        <v>395</v>
      </c>
      <c r="I20">
        <v>156</v>
      </c>
      <c r="J20">
        <v>164</v>
      </c>
      <c r="K20">
        <v>154</v>
      </c>
      <c r="L20">
        <v>151</v>
      </c>
      <c r="M20">
        <v>161</v>
      </c>
      <c r="N20">
        <v>164</v>
      </c>
      <c r="O20">
        <v>160</v>
      </c>
      <c r="P20">
        <v>152</v>
      </c>
      <c r="Q20">
        <v>150</v>
      </c>
      <c r="R20">
        <v>149</v>
      </c>
      <c r="S20">
        <v>146</v>
      </c>
      <c r="T20">
        <v>162</v>
      </c>
      <c r="U20">
        <v>404</v>
      </c>
      <c r="V20">
        <v>420</v>
      </c>
      <c r="W20" s="25">
        <v>143</v>
      </c>
      <c r="X20" s="25">
        <v>148</v>
      </c>
      <c r="Y20" s="25">
        <v>164</v>
      </c>
      <c r="Z20" s="25">
        <v>152</v>
      </c>
      <c r="AA20" s="25">
        <v>148</v>
      </c>
      <c r="AB20" s="25">
        <v>185</v>
      </c>
      <c r="AC20" s="25">
        <v>157</v>
      </c>
      <c r="AD20" s="25">
        <v>176</v>
      </c>
      <c r="AE20" s="25">
        <v>175</v>
      </c>
      <c r="AF20" s="25">
        <v>166</v>
      </c>
      <c r="AG20" s="25">
        <v>161</v>
      </c>
      <c r="AH20" s="25">
        <v>155</v>
      </c>
      <c r="AI20" s="25">
        <v>177</v>
      </c>
      <c r="AJ20" s="25">
        <v>144</v>
      </c>
      <c r="AK20" s="25">
        <v>145</v>
      </c>
      <c r="AL20" s="25">
        <v>152</v>
      </c>
      <c r="AM20" s="25">
        <v>145</v>
      </c>
      <c r="AN20" s="25">
        <v>156</v>
      </c>
      <c r="AO20" s="25">
        <v>155</v>
      </c>
      <c r="AP20" s="25">
        <v>144</v>
      </c>
      <c r="AQ20" s="25">
        <v>142</v>
      </c>
      <c r="AR20" s="25">
        <v>144</v>
      </c>
      <c r="AS20" s="25">
        <v>152</v>
      </c>
      <c r="AT20" s="25">
        <v>149</v>
      </c>
      <c r="AU20" s="25">
        <v>156</v>
      </c>
      <c r="AV20" s="25">
        <v>156</v>
      </c>
      <c r="AW20">
        <v>368</v>
      </c>
      <c r="AX20">
        <v>168</v>
      </c>
      <c r="AY20">
        <v>158</v>
      </c>
      <c r="AZ20">
        <v>387</v>
      </c>
      <c r="BA20">
        <v>149</v>
      </c>
      <c r="BB20">
        <v>384</v>
      </c>
      <c r="BC20">
        <v>136</v>
      </c>
      <c r="BD20">
        <v>151</v>
      </c>
      <c r="BE20">
        <v>148</v>
      </c>
      <c r="BF20">
        <v>147</v>
      </c>
      <c r="BG20"/>
      <c r="BH20">
        <v>153</v>
      </c>
      <c r="BI20">
        <v>152</v>
      </c>
      <c r="BJ20">
        <v>152</v>
      </c>
      <c r="BK20">
        <v>154</v>
      </c>
      <c r="BL20">
        <v>160</v>
      </c>
      <c r="BM20">
        <v>147.69999999999999</v>
      </c>
      <c r="BN20">
        <v>146.57</v>
      </c>
      <c r="BO20">
        <v>158.6</v>
      </c>
      <c r="BP20">
        <v>157.69999999999999</v>
      </c>
      <c r="BQ20">
        <v>162</v>
      </c>
      <c r="BR20">
        <v>172.2</v>
      </c>
      <c r="BS20">
        <v>154</v>
      </c>
      <c r="BT20">
        <v>158.5</v>
      </c>
      <c r="BU20">
        <v>155</v>
      </c>
      <c r="BV20">
        <v>171.5</v>
      </c>
      <c r="BW20">
        <v>151</v>
      </c>
      <c r="BX20">
        <v>159</v>
      </c>
      <c r="BY20">
        <v>150</v>
      </c>
      <c r="BZ20">
        <v>150</v>
      </c>
      <c r="CA20"/>
      <c r="CB20">
        <f t="shared" si="9"/>
        <v>175.02458333333337</v>
      </c>
      <c r="CC20" s="21">
        <f t="shared" si="10"/>
        <v>136</v>
      </c>
      <c r="CD20" s="21">
        <f t="shared" si="11"/>
        <v>420</v>
      </c>
      <c r="CE20" s="21">
        <f t="shared" si="12"/>
        <v>66.994439688079368</v>
      </c>
      <c r="CF20" s="20">
        <f t="shared" si="13"/>
        <v>0.38277159935006855</v>
      </c>
      <c r="CG20" s="21">
        <f t="shared" si="14"/>
        <v>72</v>
      </c>
      <c r="CH20" s="1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x14ac:dyDescent="0.2">
      <c r="A21" s="2"/>
      <c r="B21" t="s">
        <v>14</v>
      </c>
      <c r="C21" t="s">
        <v>60</v>
      </c>
      <c r="D21"/>
      <c r="E21" t="s">
        <v>68</v>
      </c>
      <c r="F21">
        <v>179</v>
      </c>
      <c r="G21" t="s">
        <v>68</v>
      </c>
      <c r="H21">
        <v>144</v>
      </c>
      <c r="I21">
        <v>166</v>
      </c>
      <c r="J21">
        <v>169</v>
      </c>
      <c r="K21">
        <v>167</v>
      </c>
      <c r="L21">
        <v>154</v>
      </c>
      <c r="M21">
        <v>155</v>
      </c>
      <c r="N21">
        <v>169</v>
      </c>
      <c r="O21">
        <v>167</v>
      </c>
      <c r="P21">
        <v>156</v>
      </c>
      <c r="Q21">
        <v>156</v>
      </c>
      <c r="R21">
        <v>155</v>
      </c>
      <c r="S21">
        <v>168</v>
      </c>
      <c r="T21">
        <v>179</v>
      </c>
      <c r="U21">
        <v>162</v>
      </c>
      <c r="V21">
        <v>164</v>
      </c>
      <c r="W21" s="25">
        <v>162</v>
      </c>
      <c r="X21" s="25">
        <v>163</v>
      </c>
      <c r="Y21" s="25">
        <v>182</v>
      </c>
      <c r="Z21" s="25">
        <v>167</v>
      </c>
      <c r="AA21" s="25">
        <v>164</v>
      </c>
      <c r="AB21" s="25">
        <v>185</v>
      </c>
      <c r="AC21" s="25">
        <v>179</v>
      </c>
      <c r="AD21" s="25">
        <v>192</v>
      </c>
      <c r="AE21" s="25">
        <v>183</v>
      </c>
      <c r="AF21" s="25">
        <v>170</v>
      </c>
      <c r="AG21" s="25">
        <v>171</v>
      </c>
      <c r="AH21" s="25">
        <v>178</v>
      </c>
      <c r="AI21" s="25">
        <v>189</v>
      </c>
      <c r="AJ21" s="25">
        <v>171</v>
      </c>
      <c r="AK21" s="25">
        <v>174</v>
      </c>
      <c r="AL21" s="25">
        <v>169</v>
      </c>
      <c r="AM21" s="25">
        <v>164</v>
      </c>
      <c r="AN21" s="25">
        <v>178</v>
      </c>
      <c r="AO21" s="25">
        <v>179</v>
      </c>
      <c r="AP21" s="25">
        <v>159</v>
      </c>
      <c r="AQ21" s="25">
        <v>174</v>
      </c>
      <c r="AR21" s="25">
        <v>163</v>
      </c>
      <c r="AS21" s="25">
        <v>177</v>
      </c>
      <c r="AT21" s="25">
        <v>175</v>
      </c>
      <c r="AU21" s="25">
        <v>178</v>
      </c>
      <c r="AV21" s="25">
        <v>181</v>
      </c>
      <c r="AW21">
        <v>162</v>
      </c>
      <c r="AX21">
        <v>182</v>
      </c>
      <c r="AY21">
        <v>156</v>
      </c>
      <c r="AZ21">
        <v>183.5</v>
      </c>
      <c r="BA21">
        <v>168</v>
      </c>
      <c r="BB21">
        <v>191</v>
      </c>
      <c r="BC21">
        <v>158</v>
      </c>
      <c r="BD21">
        <v>173</v>
      </c>
      <c r="BE21">
        <v>173</v>
      </c>
      <c r="BF21">
        <v>174</v>
      </c>
      <c r="BG21"/>
      <c r="BH21">
        <v>176</v>
      </c>
      <c r="BI21">
        <v>183</v>
      </c>
      <c r="BJ21">
        <v>178</v>
      </c>
      <c r="BK21">
        <v>184</v>
      </c>
      <c r="BL21">
        <v>185</v>
      </c>
      <c r="BM21">
        <v>179</v>
      </c>
      <c r="BN21">
        <v>182.5</v>
      </c>
      <c r="BO21">
        <v>192</v>
      </c>
      <c r="BP21">
        <v>191.2</v>
      </c>
      <c r="BQ21">
        <v>186</v>
      </c>
      <c r="BR21">
        <v>196.5</v>
      </c>
      <c r="BS21">
        <v>180.5</v>
      </c>
      <c r="BT21">
        <v>184.2</v>
      </c>
      <c r="BU21">
        <v>187.7</v>
      </c>
      <c r="BV21">
        <v>192.5</v>
      </c>
      <c r="BW21">
        <v>181.2</v>
      </c>
      <c r="BX21">
        <v>191.5</v>
      </c>
      <c r="BY21">
        <v>178</v>
      </c>
      <c r="BZ21">
        <v>176</v>
      </c>
      <c r="CA21"/>
      <c r="CB21">
        <f t="shared" si="9"/>
        <v>174.11690140845076</v>
      </c>
      <c r="CC21" s="21">
        <f t="shared" si="10"/>
        <v>144</v>
      </c>
      <c r="CD21" s="21">
        <f t="shared" si="11"/>
        <v>196.5</v>
      </c>
      <c r="CE21" s="21">
        <f t="shared" si="12"/>
        <v>11.370977918938978</v>
      </c>
      <c r="CF21" s="20">
        <f t="shared" si="13"/>
        <v>6.5306571774238389E-2</v>
      </c>
      <c r="CG21" s="21">
        <f t="shared" si="14"/>
        <v>71</v>
      </c>
      <c r="CH21" s="1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x14ac:dyDescent="0.2">
      <c r="A22" s="2"/>
      <c r="B22" t="s">
        <v>15</v>
      </c>
      <c r="C22" t="s">
        <v>56</v>
      </c>
      <c r="D22"/>
      <c r="E22">
        <v>4</v>
      </c>
      <c r="F22">
        <v>4.8</v>
      </c>
      <c r="G22" t="s">
        <v>68</v>
      </c>
      <c r="H22">
        <v>12.7</v>
      </c>
      <c r="I22">
        <v>4.8</v>
      </c>
      <c r="J22">
        <v>6</v>
      </c>
      <c r="K22">
        <v>8</v>
      </c>
      <c r="L22">
        <v>5</v>
      </c>
      <c r="M22" t="s">
        <v>68</v>
      </c>
      <c r="N22">
        <v>1</v>
      </c>
      <c r="O22">
        <v>0</v>
      </c>
      <c r="P22">
        <v>6</v>
      </c>
      <c r="Q22">
        <v>1</v>
      </c>
      <c r="R22">
        <v>5</v>
      </c>
      <c r="S22">
        <v>1</v>
      </c>
      <c r="T22">
        <v>1</v>
      </c>
      <c r="U22">
        <v>0</v>
      </c>
      <c r="V22">
        <v>7</v>
      </c>
      <c r="W22" t="s">
        <v>68</v>
      </c>
      <c r="X22">
        <v>6</v>
      </c>
      <c r="Y22">
        <v>0</v>
      </c>
      <c r="Z22">
        <v>16</v>
      </c>
      <c r="AA22">
        <v>2</v>
      </c>
      <c r="AB22">
        <v>2</v>
      </c>
      <c r="AC22">
        <f>(AC19*2*0.6)</f>
        <v>3.5999999999999996</v>
      </c>
      <c r="AD22">
        <v>0</v>
      </c>
      <c r="AE22">
        <v>3</v>
      </c>
      <c r="AF22">
        <v>2</v>
      </c>
      <c r="AG22">
        <v>2</v>
      </c>
      <c r="AH22">
        <v>1</v>
      </c>
      <c r="AI22" s="25">
        <v>0</v>
      </c>
      <c r="AJ22">
        <v>0</v>
      </c>
      <c r="AK22">
        <v>0</v>
      </c>
      <c r="AL22">
        <v>0</v>
      </c>
      <c r="AM22">
        <v>1.2</v>
      </c>
      <c r="AN22">
        <v>1</v>
      </c>
      <c r="AO22">
        <v>0</v>
      </c>
      <c r="AP22">
        <v>3</v>
      </c>
      <c r="AQ22">
        <v>0</v>
      </c>
      <c r="AR22" s="25">
        <v>0</v>
      </c>
      <c r="AS22">
        <v>0</v>
      </c>
      <c r="AT22">
        <v>0</v>
      </c>
      <c r="AU22" s="25">
        <v>0</v>
      </c>
      <c r="AV22">
        <v>1</v>
      </c>
      <c r="AW22">
        <v>4</v>
      </c>
      <c r="AX22">
        <v>3</v>
      </c>
      <c r="AY22">
        <v>2</v>
      </c>
      <c r="AZ22">
        <v>0</v>
      </c>
      <c r="BA22">
        <v>2</v>
      </c>
      <c r="BB22">
        <v>6</v>
      </c>
      <c r="BC22">
        <v>0</v>
      </c>
      <c r="BD22">
        <v>5</v>
      </c>
      <c r="BE22">
        <v>2</v>
      </c>
      <c r="BF22">
        <v>4.8</v>
      </c>
      <c r="BG22"/>
      <c r="BH22">
        <v>4</v>
      </c>
      <c r="BI22">
        <v>0</v>
      </c>
      <c r="BJ22">
        <v>4</v>
      </c>
      <c r="BK22">
        <v>2</v>
      </c>
      <c r="BL22">
        <v>2</v>
      </c>
      <c r="BM22">
        <v>0</v>
      </c>
      <c r="BN22">
        <v>0</v>
      </c>
      <c r="BO22">
        <v>3.5</v>
      </c>
      <c r="BP22">
        <v>0</v>
      </c>
      <c r="BQ22">
        <v>0</v>
      </c>
      <c r="BR22">
        <v>2.16</v>
      </c>
      <c r="BS22">
        <v>1.3</v>
      </c>
      <c r="BT22">
        <v>4.8</v>
      </c>
      <c r="BU22">
        <v>3</v>
      </c>
      <c r="BV22">
        <v>0.6</v>
      </c>
      <c r="BW22">
        <v>8.4</v>
      </c>
      <c r="BX22">
        <v>3.6</v>
      </c>
      <c r="BY22">
        <v>7</v>
      </c>
      <c r="BZ22">
        <v>4</v>
      </c>
      <c r="CA22"/>
      <c r="CB22">
        <f t="shared" si="9"/>
        <v>2.7180000000000004</v>
      </c>
      <c r="CC22" s="21">
        <f t="shared" si="10"/>
        <v>0</v>
      </c>
      <c r="CD22" s="21">
        <f t="shared" si="11"/>
        <v>16</v>
      </c>
      <c r="CE22" s="21">
        <f t="shared" si="12"/>
        <v>3.0673807927181511</v>
      </c>
      <c r="CF22" s="20">
        <f t="shared" si="13"/>
        <v>1.1285433380125647</v>
      </c>
      <c r="CG22" s="21">
        <f t="shared" si="14"/>
        <v>70</v>
      </c>
      <c r="CH22" s="1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x14ac:dyDescent="0.2">
      <c r="A23" s="2"/>
      <c r="B23" t="s">
        <v>16</v>
      </c>
      <c r="C23" t="s">
        <v>56</v>
      </c>
      <c r="D23"/>
      <c r="E23">
        <v>160</v>
      </c>
      <c r="F23">
        <v>196</v>
      </c>
      <c r="G23" t="s">
        <v>68</v>
      </c>
      <c r="H23">
        <v>456</v>
      </c>
      <c r="I23">
        <v>181</v>
      </c>
      <c r="J23">
        <v>188</v>
      </c>
      <c r="K23">
        <v>171</v>
      </c>
      <c r="L23">
        <v>173</v>
      </c>
      <c r="M23" t="s">
        <v>68</v>
      </c>
      <c r="N23">
        <v>198</v>
      </c>
      <c r="O23">
        <v>195</v>
      </c>
      <c r="P23">
        <v>179</v>
      </c>
      <c r="Q23">
        <v>180</v>
      </c>
      <c r="R23">
        <v>172</v>
      </c>
      <c r="S23">
        <v>176</v>
      </c>
      <c r="T23">
        <v>195</v>
      </c>
      <c r="U23">
        <v>493</v>
      </c>
      <c r="V23">
        <v>498</v>
      </c>
      <c r="W23" t="s">
        <v>68</v>
      </c>
      <c r="X23">
        <v>168</v>
      </c>
      <c r="Y23">
        <v>200</v>
      </c>
      <c r="Z23">
        <v>166</v>
      </c>
      <c r="AA23">
        <v>178</v>
      </c>
      <c r="AB23">
        <v>223</v>
      </c>
      <c r="AC23">
        <f>((AC20-(2*AC19))*2*0.61)</f>
        <v>184.22</v>
      </c>
      <c r="AD23">
        <v>215</v>
      </c>
      <c r="AE23">
        <v>206</v>
      </c>
      <c r="AF23">
        <v>199</v>
      </c>
      <c r="AG23">
        <v>192</v>
      </c>
      <c r="AH23">
        <v>184</v>
      </c>
      <c r="AI23" s="25">
        <v>216</v>
      </c>
      <c r="AJ23">
        <v>176</v>
      </c>
      <c r="AK23">
        <v>177</v>
      </c>
      <c r="AL23">
        <v>181</v>
      </c>
      <c r="AM23">
        <v>174</v>
      </c>
      <c r="AN23">
        <v>188</v>
      </c>
      <c r="AO23">
        <v>189</v>
      </c>
      <c r="AP23">
        <v>170</v>
      </c>
      <c r="AQ23">
        <v>173</v>
      </c>
      <c r="AR23">
        <v>176</v>
      </c>
      <c r="AS23">
        <v>185</v>
      </c>
      <c r="AT23">
        <v>182</v>
      </c>
      <c r="AU23">
        <v>190</v>
      </c>
      <c r="AV23">
        <v>187</v>
      </c>
      <c r="AW23">
        <v>441</v>
      </c>
      <c r="AX23">
        <v>200</v>
      </c>
      <c r="AY23">
        <v>188</v>
      </c>
      <c r="AZ23">
        <v>471.8</v>
      </c>
      <c r="BA23">
        <v>182</v>
      </c>
      <c r="BB23">
        <v>457</v>
      </c>
      <c r="BC23">
        <v>166</v>
      </c>
      <c r="BD23">
        <v>174</v>
      </c>
      <c r="BE23">
        <v>180</v>
      </c>
      <c r="BF23">
        <v>169</v>
      </c>
      <c r="BG23"/>
      <c r="BH23">
        <v>179</v>
      </c>
      <c r="BI23">
        <v>185</v>
      </c>
      <c r="BJ23">
        <v>178</v>
      </c>
      <c r="BK23">
        <v>183</v>
      </c>
      <c r="BL23">
        <v>190</v>
      </c>
      <c r="BM23">
        <v>180</v>
      </c>
      <c r="BN23">
        <v>178.67</v>
      </c>
      <c r="BO23">
        <v>186.2</v>
      </c>
      <c r="BP23">
        <v>192.24</v>
      </c>
      <c r="BQ23">
        <v>197</v>
      </c>
      <c r="BR23">
        <v>205.52</v>
      </c>
      <c r="BS23">
        <v>185</v>
      </c>
      <c r="BT23">
        <v>183.46</v>
      </c>
      <c r="BU23">
        <v>182.9</v>
      </c>
      <c r="BV23">
        <v>207.6</v>
      </c>
      <c r="BW23">
        <v>167</v>
      </c>
      <c r="BX23">
        <v>186.5</v>
      </c>
      <c r="BY23">
        <v>168</v>
      </c>
      <c r="BZ23">
        <v>175</v>
      </c>
      <c r="CA23"/>
      <c r="CB23">
        <f t="shared" si="9"/>
        <v>208.98728571428572</v>
      </c>
      <c r="CC23" s="21">
        <f t="shared" si="10"/>
        <v>160</v>
      </c>
      <c r="CD23" s="21">
        <f t="shared" si="11"/>
        <v>498</v>
      </c>
      <c r="CE23" s="21">
        <f t="shared" si="12"/>
        <v>81.499563934486076</v>
      </c>
      <c r="CF23" s="20">
        <f t="shared" si="13"/>
        <v>0.3899737902998901</v>
      </c>
      <c r="CG23" s="21">
        <f t="shared" si="14"/>
        <v>70</v>
      </c>
      <c r="CH23" s="1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x14ac:dyDescent="0.2">
      <c r="A24" s="2"/>
      <c r="B24" t="s">
        <v>17</v>
      </c>
      <c r="C24" t="s">
        <v>56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 s="25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>
        <v>0</v>
      </c>
      <c r="BS24">
        <v>0</v>
      </c>
      <c r="BT24">
        <v>0</v>
      </c>
      <c r="BU24">
        <v>0</v>
      </c>
      <c r="BV24">
        <v>1.7999999999999999E-2</v>
      </c>
      <c r="BW24">
        <v>0</v>
      </c>
      <c r="BX24">
        <v>0.02</v>
      </c>
      <c r="BY24">
        <v>0</v>
      </c>
      <c r="BZ24">
        <v>0</v>
      </c>
      <c r="CA24"/>
      <c r="CB24">
        <f t="shared" si="9"/>
        <v>4.2222222222222218E-3</v>
      </c>
      <c r="CC24">
        <f t="shared" si="10"/>
        <v>0</v>
      </c>
      <c r="CD24">
        <f t="shared" si="11"/>
        <v>0.02</v>
      </c>
      <c r="CE24">
        <f t="shared" si="12"/>
        <v>8.3931188746761143E-3</v>
      </c>
      <c r="CF24">
        <f t="shared" si="13"/>
        <v>1.9878439440022377</v>
      </c>
      <c r="CG24" s="21">
        <f t="shared" si="14"/>
        <v>9</v>
      </c>
      <c r="CH24" s="1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2">
      <c r="A25" s="2"/>
      <c r="B25" t="s">
        <v>18</v>
      </c>
      <c r="C25" s="14" t="s">
        <v>56</v>
      </c>
      <c r="D25" s="17"/>
      <c r="E25">
        <v>4</v>
      </c>
      <c r="F25" t="s">
        <v>68</v>
      </c>
      <c r="G25" s="14">
        <v>6</v>
      </c>
      <c r="H25" t="s">
        <v>68</v>
      </c>
      <c r="I25">
        <v>5</v>
      </c>
      <c r="J25" s="14" t="s">
        <v>68</v>
      </c>
      <c r="K25" s="14" t="s">
        <v>68</v>
      </c>
      <c r="L25" s="14" t="s">
        <v>68</v>
      </c>
      <c r="M25" t="s">
        <v>68</v>
      </c>
      <c r="N25" s="14">
        <v>7</v>
      </c>
      <c r="O25" s="14" t="s">
        <v>68</v>
      </c>
      <c r="P25" s="14">
        <v>6.5</v>
      </c>
      <c r="Q25" s="14" t="s">
        <v>68</v>
      </c>
      <c r="R25" s="14" t="s">
        <v>68</v>
      </c>
      <c r="S25" s="14" t="s">
        <v>68</v>
      </c>
      <c r="T25" s="14" t="s">
        <v>68</v>
      </c>
      <c r="U25" s="14">
        <v>23</v>
      </c>
      <c r="V25" s="14" t="s">
        <v>68</v>
      </c>
      <c r="W25" s="25" t="s">
        <v>68</v>
      </c>
      <c r="X25" s="25" t="s">
        <v>68</v>
      </c>
      <c r="Y25" s="25">
        <v>5.5</v>
      </c>
      <c r="Z25" s="25" t="s">
        <v>68</v>
      </c>
      <c r="AA25" s="25">
        <v>6.5</v>
      </c>
      <c r="AB25" s="25" t="s">
        <v>68</v>
      </c>
      <c r="AC25" s="25" t="s">
        <v>68</v>
      </c>
      <c r="AD25" s="25" t="s">
        <v>68</v>
      </c>
      <c r="AE25" s="25" t="s">
        <v>68</v>
      </c>
      <c r="AF25" s="25" t="s">
        <v>68</v>
      </c>
      <c r="AG25" s="25" t="s">
        <v>68</v>
      </c>
      <c r="AH25" s="25" t="s">
        <v>68</v>
      </c>
      <c r="AI25" s="25" t="s">
        <v>68</v>
      </c>
      <c r="AJ25" s="25" t="s">
        <v>68</v>
      </c>
      <c r="AK25" s="25" t="s">
        <v>68</v>
      </c>
      <c r="AL25" s="25" t="s">
        <v>68</v>
      </c>
      <c r="AM25" s="25"/>
      <c r="AN25" s="25"/>
      <c r="AO25" s="25"/>
      <c r="AP25" s="25"/>
      <c r="AQ25" s="25">
        <v>4.4000000000000004</v>
      </c>
      <c r="AR25" s="14">
        <v>4</v>
      </c>
      <c r="AS25" s="25">
        <v>4.5</v>
      </c>
      <c r="AT25" s="25">
        <v>4.9000000000000004</v>
      </c>
      <c r="AU25" s="14">
        <v>4.7</v>
      </c>
      <c r="AV25" s="25">
        <v>4.2</v>
      </c>
      <c r="AW25" s="14">
        <v>22.9</v>
      </c>
      <c r="AX25" s="14">
        <v>5.0999999999999996</v>
      </c>
      <c r="AY25" s="14">
        <v>3.4</v>
      </c>
      <c r="AZ25" s="14">
        <v>25.8</v>
      </c>
      <c r="BA25" s="14">
        <v>4.8</v>
      </c>
      <c r="BB25" s="14">
        <v>26.4</v>
      </c>
      <c r="BC25" s="14">
        <v>5.9</v>
      </c>
      <c r="BD25" s="14">
        <v>5.4</v>
      </c>
      <c r="BE25" s="14">
        <v>5.98</v>
      </c>
      <c r="BF25" s="14">
        <v>5.7</v>
      </c>
      <c r="BG25" s="14"/>
      <c r="BH25" s="14">
        <v>6.6</v>
      </c>
      <c r="BI25" s="14">
        <v>6.8</v>
      </c>
      <c r="BJ25" s="14">
        <v>7.3</v>
      </c>
      <c r="BK25" s="14">
        <v>7.7</v>
      </c>
      <c r="BL25" s="14">
        <v>7.6</v>
      </c>
      <c r="BM25" s="14">
        <v>9.1</v>
      </c>
      <c r="BN25" s="14">
        <v>8.3000000000000007</v>
      </c>
      <c r="BO25" s="14">
        <v>6.97</v>
      </c>
      <c r="BP25" s="14">
        <v>7.7</v>
      </c>
      <c r="BQ25" s="14">
        <v>8</v>
      </c>
      <c r="BR25" s="14">
        <v>7.36</v>
      </c>
      <c r="BS25" s="14">
        <v>7.44</v>
      </c>
      <c r="BT25" s="14">
        <v>7.83</v>
      </c>
      <c r="BU25" s="14">
        <v>9.0399999999999991</v>
      </c>
      <c r="BV25" s="14">
        <v>9.89</v>
      </c>
      <c r="BW25" s="14">
        <v>8.8000000000000007</v>
      </c>
      <c r="BX25" s="14">
        <v>7.98</v>
      </c>
      <c r="BY25" s="14">
        <v>8.2200000000000006</v>
      </c>
      <c r="BZ25" s="14">
        <v>7.36</v>
      </c>
      <c r="CA25" s="17"/>
      <c r="CB25" s="18">
        <f t="shared" si="9"/>
        <v>8.1760465116279093</v>
      </c>
      <c r="CC25" s="19">
        <f t="shared" si="10"/>
        <v>3.4</v>
      </c>
      <c r="CD25" s="19">
        <f t="shared" si="11"/>
        <v>26.4</v>
      </c>
      <c r="CE25" s="19">
        <f t="shared" si="12"/>
        <v>5.5451025751751128</v>
      </c>
      <c r="CF25" s="20">
        <f t="shared" si="13"/>
        <v>0.67821318864672697</v>
      </c>
      <c r="CG25" s="21">
        <f t="shared" si="14"/>
        <v>43</v>
      </c>
      <c r="CH25" s="1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2">
      <c r="A26" s="2"/>
      <c r="B26" t="s">
        <v>19</v>
      </c>
      <c r="C26" t="s">
        <v>56</v>
      </c>
      <c r="D26"/>
      <c r="E26" t="s">
        <v>68</v>
      </c>
      <c r="F26">
        <v>44</v>
      </c>
      <c r="G26" t="s">
        <v>68</v>
      </c>
      <c r="H26">
        <v>42.8</v>
      </c>
      <c r="I26">
        <v>43.6</v>
      </c>
      <c r="J26" t="s">
        <v>68</v>
      </c>
      <c r="K26" t="s">
        <v>68</v>
      </c>
      <c r="L26">
        <v>48</v>
      </c>
      <c r="M26">
        <v>46</v>
      </c>
      <c r="N26">
        <v>49</v>
      </c>
      <c r="O26">
        <v>47.2</v>
      </c>
      <c r="P26">
        <v>45.6</v>
      </c>
      <c r="Q26">
        <v>43</v>
      </c>
      <c r="R26">
        <v>44.4</v>
      </c>
      <c r="S26">
        <v>42</v>
      </c>
      <c r="T26">
        <v>45</v>
      </c>
      <c r="U26">
        <v>38</v>
      </c>
      <c r="V26">
        <v>36</v>
      </c>
      <c r="W26" s="25" t="s">
        <v>68</v>
      </c>
      <c r="X26" s="25">
        <v>42</v>
      </c>
      <c r="Y26" s="25">
        <v>47.6</v>
      </c>
      <c r="Z26" s="25">
        <v>45</v>
      </c>
      <c r="AA26" s="25">
        <v>42</v>
      </c>
      <c r="AB26" s="25" t="s">
        <v>68</v>
      </c>
      <c r="AC26" s="25">
        <v>44</v>
      </c>
      <c r="AD26" s="25">
        <v>48</v>
      </c>
      <c r="AE26" s="25">
        <v>47</v>
      </c>
      <c r="AF26" s="25">
        <v>43</v>
      </c>
      <c r="AG26" s="25">
        <v>42</v>
      </c>
      <c r="AH26" s="25">
        <v>44</v>
      </c>
      <c r="AI26" s="25">
        <v>46</v>
      </c>
      <c r="AJ26" s="25">
        <v>44</v>
      </c>
      <c r="AK26" s="25">
        <v>45</v>
      </c>
      <c r="AL26" s="25">
        <v>43</v>
      </c>
      <c r="AM26" s="25">
        <v>44</v>
      </c>
      <c r="AN26" s="25">
        <v>52</v>
      </c>
      <c r="AO26" s="25">
        <v>40</v>
      </c>
      <c r="AP26" s="25">
        <v>42</v>
      </c>
      <c r="AQ26" s="25">
        <v>48.8</v>
      </c>
      <c r="AR26" s="25">
        <v>43</v>
      </c>
      <c r="AS26" s="25">
        <v>47</v>
      </c>
      <c r="AT26" s="25">
        <v>50</v>
      </c>
      <c r="AU26" s="25">
        <v>46</v>
      </c>
      <c r="AV26" s="25">
        <v>47</v>
      </c>
      <c r="AW26">
        <v>34</v>
      </c>
      <c r="AX26">
        <v>47</v>
      </c>
      <c r="AY26">
        <v>40</v>
      </c>
      <c r="AZ26">
        <v>37.200000000000003</v>
      </c>
      <c r="BA26">
        <v>45</v>
      </c>
      <c r="BB26">
        <v>42</v>
      </c>
      <c r="BC26">
        <v>42</v>
      </c>
      <c r="BD26">
        <v>45</v>
      </c>
      <c r="BE26">
        <v>45</v>
      </c>
      <c r="BF26">
        <v>42</v>
      </c>
      <c r="BG26"/>
      <c r="BH26">
        <v>46</v>
      </c>
      <c r="BI26">
        <v>52</v>
      </c>
      <c r="BJ26">
        <v>46</v>
      </c>
      <c r="BK26">
        <v>46</v>
      </c>
      <c r="BL26">
        <v>48</v>
      </c>
      <c r="BM26">
        <v>45.48</v>
      </c>
      <c r="BN26">
        <v>45.72</v>
      </c>
      <c r="BO26">
        <v>49</v>
      </c>
      <c r="BP26">
        <v>48.92</v>
      </c>
      <c r="BQ26">
        <v>47.2</v>
      </c>
      <c r="BR26">
        <v>50.8</v>
      </c>
      <c r="BS26">
        <v>46.8</v>
      </c>
      <c r="BT26">
        <v>48.4</v>
      </c>
      <c r="BU26">
        <v>47.8</v>
      </c>
      <c r="BV26">
        <v>48.4</v>
      </c>
      <c r="BW26">
        <v>46.2</v>
      </c>
      <c r="BX26">
        <v>47.8</v>
      </c>
      <c r="BY26">
        <v>45.8</v>
      </c>
      <c r="BZ26">
        <v>45.3</v>
      </c>
      <c r="CA26"/>
      <c r="CB26">
        <f t="shared" si="9"/>
        <v>45.042089552238814</v>
      </c>
      <c r="CC26" s="21">
        <f t="shared" si="10"/>
        <v>34</v>
      </c>
      <c r="CD26" s="21">
        <f t="shared" si="11"/>
        <v>52</v>
      </c>
      <c r="CE26" s="21">
        <f t="shared" si="12"/>
        <v>3.4621032919282015</v>
      </c>
      <c r="CF26" s="20">
        <f t="shared" si="13"/>
        <v>7.6863736259680654E-2</v>
      </c>
      <c r="CG26" s="21">
        <f t="shared" si="14"/>
        <v>67</v>
      </c>
      <c r="CH26" s="1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x14ac:dyDescent="0.2">
      <c r="A27" s="2"/>
      <c r="B27" t="s">
        <v>20</v>
      </c>
      <c r="C27" s="14" t="s">
        <v>56</v>
      </c>
      <c r="D27" s="17"/>
      <c r="E27" t="s">
        <v>68</v>
      </c>
      <c r="F27" t="s">
        <v>68</v>
      </c>
      <c r="G27" s="14" t="s">
        <v>68</v>
      </c>
      <c r="H27" t="s">
        <v>68</v>
      </c>
      <c r="I27" t="s">
        <v>68</v>
      </c>
      <c r="J27" s="14" t="s">
        <v>68</v>
      </c>
      <c r="K27" s="14" t="s">
        <v>68</v>
      </c>
      <c r="L27" s="14" t="s">
        <v>68</v>
      </c>
      <c r="M27" s="14" t="s">
        <v>68</v>
      </c>
      <c r="N27" s="14" t="s">
        <v>68</v>
      </c>
      <c r="O27" s="14" t="s">
        <v>68</v>
      </c>
      <c r="P27" s="14" t="s">
        <v>68</v>
      </c>
      <c r="Q27" s="14" t="s">
        <v>68</v>
      </c>
      <c r="R27" s="14" t="s">
        <v>68</v>
      </c>
      <c r="S27" s="14" t="s">
        <v>68</v>
      </c>
      <c r="T27" s="14" t="s">
        <v>68</v>
      </c>
      <c r="U27" s="14" t="s">
        <v>68</v>
      </c>
      <c r="V27" s="14" t="s">
        <v>68</v>
      </c>
      <c r="W27" s="14" t="s">
        <v>68</v>
      </c>
      <c r="X27" s="14" t="s">
        <v>68</v>
      </c>
      <c r="Y27" s="14" t="s">
        <v>68</v>
      </c>
      <c r="Z27" s="14" t="s">
        <v>68</v>
      </c>
      <c r="AA27" s="14" t="s">
        <v>68</v>
      </c>
      <c r="AB27" s="14" t="s">
        <v>68</v>
      </c>
      <c r="AC27" s="14" t="s">
        <v>68</v>
      </c>
      <c r="AD27" s="14" t="s">
        <v>68</v>
      </c>
      <c r="AE27" s="14" t="s">
        <v>68</v>
      </c>
      <c r="AF27" s="14" t="s">
        <v>68</v>
      </c>
      <c r="AG27" s="14" t="s">
        <v>68</v>
      </c>
      <c r="AH27" s="14" t="s">
        <v>68</v>
      </c>
      <c r="AI27" s="25" t="s">
        <v>68</v>
      </c>
      <c r="AJ27" s="14">
        <v>2.2000000000000002</v>
      </c>
      <c r="AK27" s="14">
        <v>2.4</v>
      </c>
      <c r="AL27" s="14">
        <v>2.2000000000000002</v>
      </c>
      <c r="AM27" s="14">
        <v>2.2000000000000002</v>
      </c>
      <c r="AN27" s="14">
        <v>2.2999999999999998</v>
      </c>
      <c r="AO27" s="14">
        <v>2.2999999999999998</v>
      </c>
      <c r="AP27" s="14">
        <v>2.2000000000000002</v>
      </c>
      <c r="AQ27" s="14">
        <v>2.2000000000000002</v>
      </c>
      <c r="AR27" s="25">
        <v>2.1</v>
      </c>
      <c r="AS27" s="14">
        <v>2.4</v>
      </c>
      <c r="AT27" s="14">
        <v>1.9</v>
      </c>
      <c r="AU27">
        <v>2.2999999999999998</v>
      </c>
      <c r="AV27" s="14">
        <v>2.2999999999999998</v>
      </c>
      <c r="AW27" s="14">
        <v>3.1</v>
      </c>
      <c r="AX27" s="14">
        <v>2.9</v>
      </c>
      <c r="AY27" s="14">
        <v>2.7</v>
      </c>
      <c r="AZ27" s="14">
        <v>3.9</v>
      </c>
      <c r="BA27" s="14">
        <v>3.1</v>
      </c>
      <c r="BB27" s="14">
        <v>3.9</v>
      </c>
      <c r="BC27" s="14">
        <v>3.6</v>
      </c>
      <c r="BD27" s="14">
        <v>3.1</v>
      </c>
      <c r="BE27" s="14">
        <v>2.8</v>
      </c>
      <c r="BF27" s="14">
        <v>2.8</v>
      </c>
      <c r="BG27" s="14"/>
      <c r="BH27" s="14">
        <v>3.2</v>
      </c>
      <c r="BI27" s="14">
        <v>2.7</v>
      </c>
      <c r="BJ27" s="14">
        <v>2.8</v>
      </c>
      <c r="BK27" s="14">
        <v>2.9</v>
      </c>
      <c r="BL27" s="14">
        <v>2.7</v>
      </c>
      <c r="BM27" s="14">
        <v>2.72</v>
      </c>
      <c r="BN27" s="14">
        <v>2.79</v>
      </c>
      <c r="BO27" s="14">
        <v>2.57</v>
      </c>
      <c r="BP27" s="14">
        <v>2.84</v>
      </c>
      <c r="BQ27" s="14">
        <v>3.23</v>
      </c>
      <c r="BR27" s="14">
        <v>2.89</v>
      </c>
      <c r="BS27" s="14">
        <v>2.56</v>
      </c>
      <c r="BT27" s="14">
        <v>2.5249999999999999</v>
      </c>
      <c r="BU27" s="14">
        <v>2.6749999999999998</v>
      </c>
      <c r="BV27" s="14">
        <v>2.77</v>
      </c>
      <c r="BW27" s="14">
        <v>4.62</v>
      </c>
      <c r="BX27" s="14">
        <v>3.1539999999999999</v>
      </c>
      <c r="BY27" s="14">
        <v>3.06</v>
      </c>
      <c r="BZ27" s="14">
        <v>3.05</v>
      </c>
      <c r="CA27" s="17"/>
      <c r="CB27" s="18">
        <f t="shared" si="9"/>
        <v>2.7774761904761909</v>
      </c>
      <c r="CC27" s="19">
        <f t="shared" si="10"/>
        <v>1.9</v>
      </c>
      <c r="CD27" s="19">
        <f t="shared" si="11"/>
        <v>4.62</v>
      </c>
      <c r="CE27" s="19">
        <f t="shared" si="12"/>
        <v>0.53897505431641102</v>
      </c>
      <c r="CF27" s="20">
        <f t="shared" si="13"/>
        <v>0.19405208806632657</v>
      </c>
      <c r="CG27" s="21">
        <f t="shared" si="14"/>
        <v>42</v>
      </c>
      <c r="CH27" s="1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2"/>
      <c r="B28" t="s">
        <v>21</v>
      </c>
      <c r="C28" t="s">
        <v>56</v>
      </c>
      <c r="D28"/>
      <c r="E28" t="s">
        <v>68</v>
      </c>
      <c r="F28">
        <v>16.8</v>
      </c>
      <c r="G28" t="s">
        <v>68</v>
      </c>
      <c r="H28">
        <v>9</v>
      </c>
      <c r="I28">
        <v>13.8</v>
      </c>
      <c r="J28" t="s">
        <v>68</v>
      </c>
      <c r="K28" t="s">
        <v>68</v>
      </c>
      <c r="L28">
        <v>8.3000000000000007</v>
      </c>
      <c r="M28">
        <v>10</v>
      </c>
      <c r="N28">
        <v>11</v>
      </c>
      <c r="O28">
        <v>11.9</v>
      </c>
      <c r="P28">
        <v>10.199999999999999</v>
      </c>
      <c r="Q28">
        <v>12</v>
      </c>
      <c r="R28">
        <v>11</v>
      </c>
      <c r="S28">
        <v>15.3</v>
      </c>
      <c r="T28">
        <v>16</v>
      </c>
      <c r="U28">
        <v>16</v>
      </c>
      <c r="V28">
        <v>18</v>
      </c>
      <c r="W28" s="25" t="s">
        <v>68</v>
      </c>
      <c r="X28" s="25">
        <v>14</v>
      </c>
      <c r="Y28" s="25">
        <v>15</v>
      </c>
      <c r="Z28" s="25">
        <v>13</v>
      </c>
      <c r="AA28" s="25">
        <v>14</v>
      </c>
      <c r="AB28" s="25" t="s">
        <v>68</v>
      </c>
      <c r="AC28" s="25">
        <v>17</v>
      </c>
      <c r="AD28" s="25">
        <v>18</v>
      </c>
      <c r="AE28" s="25">
        <v>16</v>
      </c>
      <c r="AF28" s="25">
        <v>15</v>
      </c>
      <c r="AG28" s="25">
        <v>16</v>
      </c>
      <c r="AH28" s="25">
        <v>16</v>
      </c>
      <c r="AI28" s="25">
        <v>18</v>
      </c>
      <c r="AJ28" s="25">
        <v>15</v>
      </c>
      <c r="AK28" s="25">
        <v>15</v>
      </c>
      <c r="AL28" s="25">
        <v>15</v>
      </c>
      <c r="AM28" s="25">
        <v>13</v>
      </c>
      <c r="AN28" s="25">
        <v>12</v>
      </c>
      <c r="AO28" s="25">
        <v>15</v>
      </c>
      <c r="AP28" s="25">
        <v>13</v>
      </c>
      <c r="AQ28" s="25">
        <v>12.6</v>
      </c>
      <c r="AR28" s="14">
        <v>13</v>
      </c>
      <c r="AS28" s="25">
        <v>14</v>
      </c>
      <c r="AT28" s="25">
        <v>12</v>
      </c>
      <c r="AU28" s="25">
        <v>15</v>
      </c>
      <c r="AV28" s="25">
        <v>15</v>
      </c>
      <c r="AW28">
        <v>19</v>
      </c>
      <c r="AX28">
        <v>16</v>
      </c>
      <c r="AY28">
        <v>14</v>
      </c>
      <c r="AZ28">
        <v>22</v>
      </c>
      <c r="BA28">
        <v>13</v>
      </c>
      <c r="BB28">
        <v>21</v>
      </c>
      <c r="BC28">
        <v>13</v>
      </c>
      <c r="BD28">
        <v>15</v>
      </c>
      <c r="BE28">
        <v>15</v>
      </c>
      <c r="BF28">
        <v>17</v>
      </c>
      <c r="BG28"/>
      <c r="BH28">
        <v>15</v>
      </c>
      <c r="BI28">
        <v>13</v>
      </c>
      <c r="BJ28">
        <v>15</v>
      </c>
      <c r="BK28">
        <v>16</v>
      </c>
      <c r="BL28">
        <v>16</v>
      </c>
      <c r="BM28">
        <v>15.82</v>
      </c>
      <c r="BN28">
        <v>16.600000000000001</v>
      </c>
      <c r="BO28">
        <v>17</v>
      </c>
      <c r="BP28">
        <v>17.2</v>
      </c>
      <c r="BQ28">
        <v>16.600000000000001</v>
      </c>
      <c r="BR28">
        <v>17.25</v>
      </c>
      <c r="BS28">
        <v>15.6</v>
      </c>
      <c r="BT28">
        <v>16.8</v>
      </c>
      <c r="BU28">
        <v>17.2</v>
      </c>
      <c r="BV28">
        <v>18.3</v>
      </c>
      <c r="BW28">
        <v>17.329999999999998</v>
      </c>
      <c r="BX28">
        <v>18.13</v>
      </c>
      <c r="BY28">
        <v>15.1</v>
      </c>
      <c r="BZ28">
        <v>15.4</v>
      </c>
      <c r="CA28"/>
      <c r="CB28">
        <f t="shared" si="9"/>
        <v>15.003432835820899</v>
      </c>
      <c r="CC28" s="21">
        <f t="shared" si="10"/>
        <v>8.3000000000000007</v>
      </c>
      <c r="CD28" s="21">
        <f t="shared" si="11"/>
        <v>22</v>
      </c>
      <c r="CE28" s="21">
        <f t="shared" si="12"/>
        <v>2.5775543683762834</v>
      </c>
      <c r="CF28" s="20">
        <f t="shared" si="13"/>
        <v>0.17179764101868322</v>
      </c>
      <c r="CG28" s="21">
        <f t="shared" si="14"/>
        <v>67</v>
      </c>
      <c r="CH28" s="1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2"/>
      <c r="B29" t="s">
        <v>22</v>
      </c>
      <c r="C29" t="s">
        <v>56</v>
      </c>
      <c r="D29"/>
      <c r="E29">
        <v>28</v>
      </c>
      <c r="F29">
        <v>21</v>
      </c>
      <c r="G29" t="s">
        <v>68</v>
      </c>
      <c r="H29">
        <v>190</v>
      </c>
      <c r="I29" t="s">
        <v>68</v>
      </c>
      <c r="J29"/>
      <c r="K29" t="s">
        <v>68</v>
      </c>
      <c r="L29" t="s">
        <v>68</v>
      </c>
      <c r="M29" t="s">
        <v>68</v>
      </c>
      <c r="N29">
        <v>20</v>
      </c>
      <c r="O29" t="s">
        <v>68</v>
      </c>
      <c r="P29">
        <v>21</v>
      </c>
      <c r="Q29">
        <v>21</v>
      </c>
      <c r="R29">
        <v>16</v>
      </c>
      <c r="S29" t="s">
        <v>68</v>
      </c>
      <c r="T29" t="s">
        <v>68</v>
      </c>
      <c r="U29">
        <v>117</v>
      </c>
      <c r="V29">
        <v>116</v>
      </c>
      <c r="W29" s="25" t="s">
        <v>68</v>
      </c>
      <c r="X29" s="25" t="s">
        <v>68</v>
      </c>
      <c r="Y29" s="25">
        <v>17</v>
      </c>
      <c r="Z29" s="25">
        <v>26</v>
      </c>
      <c r="AA29" s="25" t="s">
        <v>68</v>
      </c>
      <c r="AB29" s="25" t="s">
        <v>68</v>
      </c>
      <c r="AC29" s="25" t="s">
        <v>68</v>
      </c>
      <c r="AD29" s="25" t="s">
        <v>68</v>
      </c>
      <c r="AE29" s="25" t="s">
        <v>68</v>
      </c>
      <c r="AF29" s="25" t="s">
        <v>68</v>
      </c>
      <c r="AG29" s="25" t="s">
        <v>68</v>
      </c>
      <c r="AH29" s="25" t="s">
        <v>68</v>
      </c>
      <c r="AI29" s="25" t="s">
        <v>68</v>
      </c>
      <c r="AJ29" s="25">
        <v>22</v>
      </c>
      <c r="AK29" s="25">
        <v>23</v>
      </c>
      <c r="AL29" s="25">
        <v>20</v>
      </c>
      <c r="AM29" s="25">
        <v>19</v>
      </c>
      <c r="AN29" s="25">
        <v>19</v>
      </c>
      <c r="AO29" s="25">
        <v>19</v>
      </c>
      <c r="AP29" s="25">
        <v>17</v>
      </c>
      <c r="AQ29" s="25">
        <v>18</v>
      </c>
      <c r="AR29" s="25">
        <v>18</v>
      </c>
      <c r="AS29" s="25">
        <v>19</v>
      </c>
      <c r="AT29" s="25">
        <v>18</v>
      </c>
      <c r="AU29" s="25">
        <v>22</v>
      </c>
      <c r="AV29" s="25">
        <v>20</v>
      </c>
      <c r="AW29">
        <v>163</v>
      </c>
      <c r="AX29">
        <v>23</v>
      </c>
      <c r="AY29">
        <v>22</v>
      </c>
      <c r="AZ29">
        <v>316</v>
      </c>
      <c r="BA29">
        <v>22</v>
      </c>
      <c r="BB29">
        <v>172</v>
      </c>
      <c r="BC29">
        <v>24</v>
      </c>
      <c r="BD29">
        <v>23</v>
      </c>
      <c r="BE29">
        <v>23</v>
      </c>
      <c r="BF29">
        <v>24</v>
      </c>
      <c r="BG29"/>
      <c r="BH29">
        <v>24</v>
      </c>
      <c r="BI29">
        <v>24</v>
      </c>
      <c r="BJ29">
        <v>25</v>
      </c>
      <c r="BK29">
        <v>25</v>
      </c>
      <c r="BL29">
        <v>24</v>
      </c>
      <c r="BM29">
        <v>22.5</v>
      </c>
      <c r="BN29">
        <v>22.4</v>
      </c>
      <c r="BO29">
        <v>21.4</v>
      </c>
      <c r="BP29">
        <v>24.61</v>
      </c>
      <c r="BQ29">
        <v>24.4</v>
      </c>
      <c r="BR29">
        <v>27</v>
      </c>
      <c r="BS29">
        <v>21.65</v>
      </c>
      <c r="BT29">
        <v>23.7</v>
      </c>
      <c r="BU29">
        <v>24.3</v>
      </c>
      <c r="BV29">
        <v>31.8</v>
      </c>
      <c r="BW29">
        <v>32</v>
      </c>
      <c r="BX29">
        <v>25.76</v>
      </c>
      <c r="BY29">
        <v>25.4</v>
      </c>
      <c r="BZ29">
        <v>22.4</v>
      </c>
      <c r="CA29"/>
      <c r="CB29">
        <f t="shared" si="9"/>
        <v>40.194716981132089</v>
      </c>
      <c r="CC29" s="21">
        <f t="shared" si="10"/>
        <v>16</v>
      </c>
      <c r="CD29" s="21">
        <f t="shared" si="11"/>
        <v>316</v>
      </c>
      <c r="CE29" s="21">
        <f t="shared" si="12"/>
        <v>55.105495454131272</v>
      </c>
      <c r="CF29" s="20">
        <f t="shared" si="13"/>
        <v>1.3709636388284185</v>
      </c>
      <c r="CG29" s="21">
        <f t="shared" si="14"/>
        <v>53</v>
      </c>
      <c r="CH29" s="1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2"/>
      <c r="B30" t="s">
        <v>23</v>
      </c>
      <c r="C30" t="s">
        <v>56</v>
      </c>
      <c r="D30"/>
      <c r="E30">
        <v>95</v>
      </c>
      <c r="F30">
        <v>80</v>
      </c>
      <c r="G30" t="s">
        <v>68</v>
      </c>
      <c r="H30">
        <v>140</v>
      </c>
      <c r="I30">
        <v>85</v>
      </c>
      <c r="J30" t="s">
        <v>68</v>
      </c>
      <c r="K30" t="s">
        <v>68</v>
      </c>
      <c r="L30" t="s">
        <v>68</v>
      </c>
      <c r="M30">
        <v>60</v>
      </c>
      <c r="N30">
        <v>65</v>
      </c>
      <c r="O30" t="s">
        <v>68</v>
      </c>
      <c r="P30">
        <v>60</v>
      </c>
      <c r="Q30">
        <v>57</v>
      </c>
      <c r="R30" t="s">
        <v>68</v>
      </c>
      <c r="S30" t="s">
        <v>68</v>
      </c>
      <c r="T30" t="s">
        <v>68</v>
      </c>
      <c r="U30">
        <v>116</v>
      </c>
      <c r="V30" t="s">
        <v>68</v>
      </c>
      <c r="W30" s="25">
        <v>65</v>
      </c>
      <c r="X30" s="25">
        <v>58</v>
      </c>
      <c r="Y30" s="25">
        <v>60</v>
      </c>
      <c r="Z30" s="25">
        <v>60</v>
      </c>
      <c r="AA30" s="25">
        <v>60</v>
      </c>
      <c r="AB30" s="25" t="s">
        <v>68</v>
      </c>
      <c r="AC30" s="25" t="s">
        <v>68</v>
      </c>
      <c r="AD30" s="25" t="s">
        <v>68</v>
      </c>
      <c r="AE30" s="25" t="s">
        <v>68</v>
      </c>
      <c r="AF30" s="25" t="s">
        <v>68</v>
      </c>
      <c r="AG30" s="25" t="s">
        <v>68</v>
      </c>
      <c r="AH30" s="25" t="s">
        <v>68</v>
      </c>
      <c r="AI30" s="25" t="s">
        <v>68</v>
      </c>
      <c r="AJ30" s="25" t="s">
        <v>68</v>
      </c>
      <c r="AK30" s="25" t="s">
        <v>68</v>
      </c>
      <c r="AL30" s="25" t="s">
        <v>68</v>
      </c>
      <c r="AM30" s="25"/>
      <c r="AN30" s="25"/>
      <c r="AO30" s="25"/>
      <c r="AP30" s="25"/>
      <c r="AQ30" s="25">
        <v>47</v>
      </c>
      <c r="AR30" s="25">
        <v>46</v>
      </c>
      <c r="AS30" s="25">
        <v>49</v>
      </c>
      <c r="AT30" s="25">
        <v>56</v>
      </c>
      <c r="AU30" s="25">
        <v>53</v>
      </c>
      <c r="AV30" s="25">
        <v>48</v>
      </c>
      <c r="AW30">
        <v>108</v>
      </c>
      <c r="AX30">
        <v>59</v>
      </c>
      <c r="AY30">
        <v>47</v>
      </c>
      <c r="AZ30">
        <v>147</v>
      </c>
      <c r="BA30">
        <v>49</v>
      </c>
      <c r="BB30">
        <v>136</v>
      </c>
      <c r="BC30">
        <v>51</v>
      </c>
      <c r="BD30">
        <v>58</v>
      </c>
      <c r="BE30">
        <v>60</v>
      </c>
      <c r="BF30">
        <v>60</v>
      </c>
      <c r="BG30"/>
      <c r="BH30">
        <v>62</v>
      </c>
      <c r="BI30">
        <v>64</v>
      </c>
      <c r="BJ30">
        <v>67</v>
      </c>
      <c r="BK30">
        <v>69</v>
      </c>
      <c r="BL30">
        <v>68</v>
      </c>
      <c r="BM30">
        <v>66.8</v>
      </c>
      <c r="BN30">
        <v>69.8</v>
      </c>
      <c r="BO30">
        <v>64.599999999999994</v>
      </c>
      <c r="BP30">
        <v>73.06</v>
      </c>
      <c r="BQ30">
        <v>66.3</v>
      </c>
      <c r="BR30">
        <v>70.8</v>
      </c>
      <c r="BS30">
        <v>62.2</v>
      </c>
      <c r="BT30">
        <v>64.3</v>
      </c>
      <c r="BU30">
        <v>68.88</v>
      </c>
      <c r="BV30">
        <v>77.09</v>
      </c>
      <c r="BW30">
        <v>88.02</v>
      </c>
      <c r="BX30">
        <v>81.099999999999994</v>
      </c>
      <c r="BY30">
        <v>72.5</v>
      </c>
      <c r="BZ30">
        <v>68.3</v>
      </c>
      <c r="CA30"/>
      <c r="CB30">
        <f t="shared" si="9"/>
        <v>70.586734693877574</v>
      </c>
      <c r="CC30" s="21">
        <f t="shared" si="10"/>
        <v>46</v>
      </c>
      <c r="CD30" s="21">
        <f t="shared" si="11"/>
        <v>147</v>
      </c>
      <c r="CE30" s="21">
        <f t="shared" si="12"/>
        <v>23.108073930605098</v>
      </c>
      <c r="CF30" s="20">
        <f t="shared" si="13"/>
        <v>0.32737134010831931</v>
      </c>
      <c r="CG30" s="21">
        <f t="shared" si="14"/>
        <v>49</v>
      </c>
      <c r="CH30" s="1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2"/>
      <c r="B31" s="2"/>
      <c r="C31" s="2"/>
      <c r="D31" s="7"/>
      <c r="E31" s="25"/>
      <c r="F31" s="25"/>
      <c r="G31" s="25"/>
      <c r="H31"/>
      <c r="I31"/>
      <c r="J31" s="25"/>
      <c r="K31" s="25"/>
      <c r="L31" s="25"/>
      <c r="M31" s="25"/>
      <c r="N31" s="2"/>
      <c r="O31" s="2"/>
      <c r="P31" s="2"/>
      <c r="Q31" s="2"/>
      <c r="R31" s="2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5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/>
      <c r="CB31" s="26"/>
      <c r="CC31" s="26"/>
      <c r="CD31" s="26"/>
      <c r="CE31" s="26"/>
      <c r="CF31" s="27"/>
      <c r="CG31" s="28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2"/>
      <c r="B32" s="29" t="s">
        <v>24</v>
      </c>
      <c r="C32" s="25"/>
      <c r="D32" s="7"/>
      <c r="E32" s="25"/>
      <c r="F32" s="25"/>
      <c r="G32" s="25"/>
      <c r="H32"/>
      <c r="I3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"/>
      <c r="AS32" s="25"/>
      <c r="AT32" s="25"/>
      <c r="AU32" s="2"/>
      <c r="AV32" s="25"/>
      <c r="AW32" s="23"/>
      <c r="AX32" s="2"/>
      <c r="AY32" s="23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7"/>
      <c r="CB32"/>
      <c r="CC32"/>
      <c r="CD32"/>
      <c r="CE32"/>
      <c r="CF32"/>
      <c r="CG3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2"/>
      <c r="B33" s="29"/>
      <c r="C33" s="25"/>
      <c r="D33" s="7"/>
      <c r="E33" s="25"/>
      <c r="F33" s="25"/>
      <c r="G33" s="25"/>
      <c r="H33"/>
      <c r="I3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"/>
      <c r="AV33" s="25"/>
      <c r="AW33" s="23"/>
      <c r="AX33" s="2"/>
      <c r="AY33" s="23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7"/>
      <c r="CB33"/>
      <c r="CC33"/>
      <c r="CD33"/>
      <c r="CE33"/>
      <c r="CF33"/>
      <c r="CG33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ht="15" customHeight="1" x14ac:dyDescent="0.2">
      <c r="A34" s="2"/>
      <c r="B34" t="s">
        <v>25</v>
      </c>
      <c r="C34" t="s">
        <v>56</v>
      </c>
      <c r="D34"/>
      <c r="E34" t="s">
        <v>68</v>
      </c>
      <c r="F34">
        <v>0.09</v>
      </c>
      <c r="G34" t="s">
        <v>68</v>
      </c>
      <c r="H34" t="s">
        <v>68</v>
      </c>
      <c r="I34" t="s">
        <v>68</v>
      </c>
      <c r="J34">
        <v>0.27</v>
      </c>
      <c r="K34">
        <v>0.06</v>
      </c>
      <c r="L34">
        <v>0.1</v>
      </c>
      <c r="M34" t="s">
        <v>68</v>
      </c>
      <c r="N34">
        <v>0.22</v>
      </c>
      <c r="O34">
        <v>0.37</v>
      </c>
      <c r="P34">
        <v>0.26</v>
      </c>
      <c r="Q34">
        <v>0.16</v>
      </c>
      <c r="R34">
        <v>0.16</v>
      </c>
      <c r="S34" t="s">
        <v>68</v>
      </c>
      <c r="T34" t="s">
        <v>68</v>
      </c>
      <c r="U34">
        <v>0.62</v>
      </c>
      <c r="V34">
        <v>0.64</v>
      </c>
      <c r="W34" s="25" t="s">
        <v>68</v>
      </c>
      <c r="X34" s="25" t="s">
        <v>68</v>
      </c>
      <c r="Y34" s="25">
        <v>0.05</v>
      </c>
      <c r="Z34" s="25">
        <v>0.38</v>
      </c>
      <c r="AA34" s="25">
        <v>0.08</v>
      </c>
      <c r="AB34" s="25" t="s">
        <v>68</v>
      </c>
      <c r="AC34" s="25">
        <v>0.05</v>
      </c>
      <c r="AD34" s="25">
        <v>0.1</v>
      </c>
      <c r="AE34" s="25">
        <v>0.06</v>
      </c>
      <c r="AF34" s="25">
        <v>0</v>
      </c>
      <c r="AG34" s="25">
        <v>0</v>
      </c>
      <c r="AH34" s="25">
        <v>0.18</v>
      </c>
      <c r="AI34" s="25">
        <v>0.1</v>
      </c>
      <c r="AJ34" s="25">
        <v>0.02</v>
      </c>
      <c r="AK34" s="25" t="s">
        <v>68</v>
      </c>
      <c r="AL34" s="25">
        <v>0.13</v>
      </c>
      <c r="AM34" s="25">
        <v>0.04</v>
      </c>
      <c r="AN34" s="25">
        <v>0.06</v>
      </c>
      <c r="AO34">
        <v>0.02</v>
      </c>
      <c r="AP34" s="25">
        <v>0.06</v>
      </c>
      <c r="AQ34" s="25">
        <v>0.04</v>
      </c>
      <c r="AR34" s="25">
        <v>0.08</v>
      </c>
      <c r="AS34" s="25">
        <v>0.04</v>
      </c>
      <c r="AT34" s="25">
        <v>0.06</v>
      </c>
      <c r="AU34">
        <v>7.0000000000000007E-2</v>
      </c>
      <c r="AV34" s="25">
        <v>7.0000000000000007E-2</v>
      </c>
      <c r="AW34">
        <v>0.64</v>
      </c>
      <c r="AX34">
        <v>0.1</v>
      </c>
      <c r="AY34">
        <v>0.1</v>
      </c>
      <c r="AZ34">
        <v>0.64</v>
      </c>
      <c r="BA34">
        <v>7.0000000000000007E-2</v>
      </c>
      <c r="BB34">
        <v>0.68</v>
      </c>
      <c r="BC34">
        <v>0.08</v>
      </c>
      <c r="BD34">
        <v>0.08</v>
      </c>
      <c r="BE34">
        <v>0.04</v>
      </c>
      <c r="BF34">
        <v>0.1</v>
      </c>
      <c r="BG34"/>
      <c r="BH34">
        <v>0.28000000000000003</v>
      </c>
      <c r="BI34">
        <v>0.17</v>
      </c>
      <c r="BJ34">
        <v>0.04</v>
      </c>
      <c r="BK34">
        <v>0.09</v>
      </c>
      <c r="BL34">
        <v>0.05</v>
      </c>
      <c r="BM34">
        <v>0</v>
      </c>
      <c r="BN34">
        <v>0</v>
      </c>
      <c r="BO34">
        <v>0.02</v>
      </c>
      <c r="BP34">
        <v>0</v>
      </c>
      <c r="BQ34">
        <v>0</v>
      </c>
      <c r="BR34">
        <v>0</v>
      </c>
      <c r="BS34">
        <v>0</v>
      </c>
      <c r="BT34"/>
      <c r="BU34">
        <v>0</v>
      </c>
      <c r="BV34">
        <v>0.01</v>
      </c>
      <c r="BW34">
        <v>0</v>
      </c>
      <c r="BX34">
        <v>0</v>
      </c>
      <c r="BY34">
        <v>0</v>
      </c>
      <c r="BZ34">
        <v>0</v>
      </c>
      <c r="CA34"/>
      <c r="CB34">
        <f t="shared" ref="CB34:CB42" si="15">AVERAGE(C34:CA34)</f>
        <v>0.12836065573770486</v>
      </c>
      <c r="CC34">
        <f t="shared" ref="CC34:CC42" si="16">MIN(C34:CA34)</f>
        <v>0</v>
      </c>
      <c r="CD34">
        <f t="shared" ref="CD34:CD42" si="17">MAX(C34:CA34)</f>
        <v>0.68</v>
      </c>
      <c r="CE34">
        <f t="shared" ref="CE34:CE42" si="18">STDEV(C34:CA34)</f>
        <v>0.17794362710203906</v>
      </c>
      <c r="CF34" s="10">
        <f t="shared" ref="CF34:CF42" si="19">CE34/CB34</f>
        <v>1.3862785764015821</v>
      </c>
      <c r="CG34" s="11">
        <f t="shared" ref="CG34:CG42" si="20">COUNT(C34:CA34)</f>
        <v>61</v>
      </c>
      <c r="CH34" s="1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x14ac:dyDescent="0.2">
      <c r="A35" s="2"/>
      <c r="B35" t="s">
        <v>26</v>
      </c>
      <c r="C35" t="s">
        <v>56</v>
      </c>
      <c r="D35"/>
      <c r="E35" t="s">
        <v>68</v>
      </c>
      <c r="F35">
        <v>0.1</v>
      </c>
      <c r="G35" t="s">
        <v>68</v>
      </c>
      <c r="H35" t="s">
        <v>68</v>
      </c>
      <c r="I35" t="s">
        <v>68</v>
      </c>
      <c r="J35">
        <v>0.2</v>
      </c>
      <c r="K35">
        <v>0.1</v>
      </c>
      <c r="L35">
        <v>0.1</v>
      </c>
      <c r="M35" t="s">
        <v>68</v>
      </c>
      <c r="N35">
        <v>0</v>
      </c>
      <c r="O35" t="s">
        <v>68</v>
      </c>
      <c r="P35">
        <v>0</v>
      </c>
      <c r="Q35" t="s">
        <v>68</v>
      </c>
      <c r="R35" t="s">
        <v>68</v>
      </c>
      <c r="S35" t="s">
        <v>68</v>
      </c>
      <c r="T35" t="s">
        <v>68</v>
      </c>
      <c r="U35">
        <v>0.46</v>
      </c>
      <c r="V35">
        <v>0.2</v>
      </c>
      <c r="W35" s="25" t="s">
        <v>68</v>
      </c>
      <c r="X35" s="25" t="s">
        <v>68</v>
      </c>
      <c r="Y35" s="25">
        <v>0</v>
      </c>
      <c r="Z35" s="25">
        <v>0</v>
      </c>
      <c r="AA35" s="25">
        <v>0</v>
      </c>
      <c r="AB35" s="25" t="s">
        <v>68</v>
      </c>
      <c r="AC35" s="25">
        <v>0.01</v>
      </c>
      <c r="AD35" s="25">
        <v>0.01</v>
      </c>
      <c r="AE35" s="25">
        <v>0</v>
      </c>
      <c r="AF35" s="25">
        <v>0</v>
      </c>
      <c r="AG35" s="25">
        <v>0</v>
      </c>
      <c r="AH35" s="25">
        <v>0.02</v>
      </c>
      <c r="AI35" s="25">
        <v>0.01</v>
      </c>
      <c r="AJ35" s="25">
        <v>0.02</v>
      </c>
      <c r="AK35" s="25" t="s">
        <v>68</v>
      </c>
      <c r="AL35" s="25">
        <v>0.01</v>
      </c>
      <c r="AM35" s="25">
        <v>0.02</v>
      </c>
      <c r="AN35" s="25">
        <v>0</v>
      </c>
      <c r="AO35" s="25">
        <v>0.01</v>
      </c>
      <c r="AP35" s="25">
        <v>0.01</v>
      </c>
      <c r="AQ35" s="25">
        <v>0.02</v>
      </c>
      <c r="AR35" s="25">
        <v>0.03</v>
      </c>
      <c r="AS35" s="25">
        <v>0</v>
      </c>
      <c r="AT35" s="25">
        <v>0.01</v>
      </c>
      <c r="AU35" s="25">
        <v>0.01</v>
      </c>
      <c r="AV35" s="25">
        <v>0.02</v>
      </c>
      <c r="AW35">
        <v>0.16</v>
      </c>
      <c r="AX35">
        <v>0.02</v>
      </c>
      <c r="AY35">
        <v>0.01</v>
      </c>
      <c r="AZ35">
        <v>0.24</v>
      </c>
      <c r="BA35">
        <v>0.01</v>
      </c>
      <c r="BB35">
        <v>0.24</v>
      </c>
      <c r="BC35">
        <v>0.02</v>
      </c>
      <c r="BD35">
        <v>0</v>
      </c>
      <c r="BE35">
        <v>0.02</v>
      </c>
      <c r="BF35">
        <v>0.01</v>
      </c>
      <c r="BG35"/>
      <c r="BH35">
        <v>0.03</v>
      </c>
      <c r="BI35">
        <v>0.02</v>
      </c>
      <c r="BJ35">
        <v>0</v>
      </c>
      <c r="BK35">
        <v>0.02</v>
      </c>
      <c r="BL35">
        <v>0.02</v>
      </c>
      <c r="BM35">
        <v>0</v>
      </c>
      <c r="BN35">
        <v>0</v>
      </c>
      <c r="BO35">
        <v>0</v>
      </c>
      <c r="BP35">
        <v>7.0000000000000001E-3</v>
      </c>
      <c r="BQ35">
        <v>0</v>
      </c>
      <c r="BR35">
        <v>7.0000000000000001E-3</v>
      </c>
      <c r="BS35">
        <v>0</v>
      </c>
      <c r="BT35"/>
      <c r="BU35">
        <v>0</v>
      </c>
      <c r="BV35">
        <v>0.01</v>
      </c>
      <c r="BW35">
        <v>0</v>
      </c>
      <c r="BX35">
        <v>5.1000000000000004E-3</v>
      </c>
      <c r="BY35">
        <v>0</v>
      </c>
      <c r="BZ35">
        <v>0</v>
      </c>
      <c r="CA35"/>
      <c r="CB35">
        <f t="shared" si="15"/>
        <v>3.8260344827586203E-2</v>
      </c>
      <c r="CC35">
        <f t="shared" si="16"/>
        <v>0</v>
      </c>
      <c r="CD35">
        <f t="shared" si="17"/>
        <v>0.46</v>
      </c>
      <c r="CE35">
        <f t="shared" si="18"/>
        <v>8.2187257175210998E-2</v>
      </c>
      <c r="CF35" s="20">
        <f t="shared" si="19"/>
        <v>2.1481055005012113</v>
      </c>
      <c r="CG35" s="21">
        <f t="shared" si="20"/>
        <v>58</v>
      </c>
      <c r="CH35" s="1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2">
      <c r="A36" t="s">
        <v>86</v>
      </c>
      <c r="B36" t="s">
        <v>27</v>
      </c>
      <c r="C36" t="s">
        <v>56</v>
      </c>
      <c r="D36"/>
      <c r="E36" t="s">
        <v>68</v>
      </c>
      <c r="F36" t="s">
        <v>68</v>
      </c>
      <c r="G36" t="s">
        <v>68</v>
      </c>
      <c r="H36">
        <v>0.51</v>
      </c>
      <c r="I36">
        <v>0.19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>
        <v>0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W36" t="s">
        <v>68</v>
      </c>
      <c r="X36" t="s">
        <v>68</v>
      </c>
      <c r="Y36" t="s">
        <v>68</v>
      </c>
      <c r="Z36" t="s">
        <v>68</v>
      </c>
      <c r="AA36">
        <v>0.05</v>
      </c>
      <c r="AB36" t="s">
        <v>68</v>
      </c>
      <c r="AC36" t="s">
        <v>68</v>
      </c>
      <c r="AD36" t="s">
        <v>68</v>
      </c>
      <c r="AE36" t="s">
        <v>68</v>
      </c>
      <c r="AF36" t="s">
        <v>68</v>
      </c>
      <c r="AG36" t="s">
        <v>68</v>
      </c>
      <c r="AH36" t="s">
        <v>68</v>
      </c>
      <c r="AI36" t="s">
        <v>68</v>
      </c>
      <c r="AJ36" t="s">
        <v>68</v>
      </c>
      <c r="AK36" t="s">
        <v>68</v>
      </c>
      <c r="AL36" t="s">
        <v>68</v>
      </c>
      <c r="AM36" t="s">
        <v>68</v>
      </c>
      <c r="AN36"/>
      <c r="AO36">
        <v>0.01</v>
      </c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>
        <v>0.02</v>
      </c>
      <c r="BO36">
        <v>0</v>
      </c>
      <c r="BP36">
        <v>0</v>
      </c>
      <c r="BQ36">
        <v>0</v>
      </c>
      <c r="BR36">
        <v>0.01</v>
      </c>
      <c r="BS36">
        <v>0.02</v>
      </c>
      <c r="BT36">
        <v>0.03</v>
      </c>
      <c r="BU36">
        <v>0.01</v>
      </c>
      <c r="BV36">
        <v>0.15</v>
      </c>
      <c r="BW36">
        <v>0.04</v>
      </c>
      <c r="BX36">
        <v>0</v>
      </c>
      <c r="BY36">
        <v>0</v>
      </c>
      <c r="BZ36">
        <v>0</v>
      </c>
      <c r="CA36"/>
      <c r="CB36">
        <f t="shared" si="15"/>
        <v>5.7777777777777782E-2</v>
      </c>
      <c r="CC36">
        <f t="shared" si="16"/>
        <v>0</v>
      </c>
      <c r="CD36">
        <f t="shared" si="17"/>
        <v>0.51</v>
      </c>
      <c r="CE36">
        <f t="shared" si="18"/>
        <v>0.12478478204518914</v>
      </c>
      <c r="CF36" s="20">
        <f t="shared" si="19"/>
        <v>2.159736612320581</v>
      </c>
      <c r="CG36" s="21">
        <f t="shared" si="20"/>
        <v>18</v>
      </c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x14ac:dyDescent="0.2">
      <c r="A37"/>
      <c r="B37" t="s">
        <v>28</v>
      </c>
      <c r="C37" t="s">
        <v>56</v>
      </c>
      <c r="D37"/>
      <c r="E37" t="s">
        <v>68</v>
      </c>
      <c r="F37">
        <v>0.97</v>
      </c>
      <c r="G37" t="s">
        <v>68</v>
      </c>
      <c r="H37">
        <v>0.96</v>
      </c>
      <c r="I37">
        <v>0.59</v>
      </c>
      <c r="J37" t="s">
        <v>68</v>
      </c>
      <c r="K37">
        <v>0.65</v>
      </c>
      <c r="L37">
        <v>0.51</v>
      </c>
      <c r="M37" t="s">
        <v>68</v>
      </c>
      <c r="N37" t="s">
        <v>68</v>
      </c>
      <c r="O37" t="s">
        <v>68</v>
      </c>
      <c r="P37">
        <v>0.54</v>
      </c>
      <c r="Q37">
        <v>0.63</v>
      </c>
      <c r="R37" t="s">
        <v>68</v>
      </c>
      <c r="S37" t="s">
        <v>68</v>
      </c>
      <c r="T37" t="s">
        <v>68</v>
      </c>
      <c r="U37">
        <v>0.66</v>
      </c>
      <c r="V37" t="s">
        <v>68</v>
      </c>
      <c r="W37" t="s">
        <v>68</v>
      </c>
      <c r="X37" t="s">
        <v>68</v>
      </c>
      <c r="Y37">
        <v>0.32</v>
      </c>
      <c r="Z37">
        <v>0.36</v>
      </c>
      <c r="AA37">
        <v>0.21</v>
      </c>
      <c r="AB37">
        <v>0.25</v>
      </c>
      <c r="AC37" t="s">
        <v>68</v>
      </c>
      <c r="AD37" t="s">
        <v>68</v>
      </c>
      <c r="AE37" t="s">
        <v>68</v>
      </c>
      <c r="AF37" t="s">
        <v>68</v>
      </c>
      <c r="AG37" t="s">
        <v>68</v>
      </c>
      <c r="AH37" t="s">
        <v>68</v>
      </c>
      <c r="AI37" t="s">
        <v>68</v>
      </c>
      <c r="AJ37" t="s">
        <v>68</v>
      </c>
      <c r="AK37" t="s">
        <v>68</v>
      </c>
      <c r="AL37" t="s">
        <v>68</v>
      </c>
      <c r="AM37">
        <v>0.21</v>
      </c>
      <c r="AN37">
        <v>0.34</v>
      </c>
      <c r="AO37">
        <v>0.28000000000000003</v>
      </c>
      <c r="AP37">
        <v>210</v>
      </c>
      <c r="AQ37">
        <v>0.28000000000000003</v>
      </c>
      <c r="AR37">
        <v>0.3</v>
      </c>
      <c r="AS37">
        <v>0.26</v>
      </c>
      <c r="AT37">
        <v>0.38</v>
      </c>
      <c r="AU37">
        <v>0.28000000000000003</v>
      </c>
      <c r="AV37">
        <v>0.25</v>
      </c>
      <c r="AW37">
        <v>0.62</v>
      </c>
      <c r="AX37">
        <v>0.36</v>
      </c>
      <c r="AY37">
        <v>0.38</v>
      </c>
      <c r="AZ37">
        <v>0.57999999999999996</v>
      </c>
      <c r="BA37">
        <v>0.51</v>
      </c>
      <c r="BB37">
        <v>0.61</v>
      </c>
      <c r="BC37">
        <v>0.62</v>
      </c>
      <c r="BD37">
        <v>0.53</v>
      </c>
      <c r="BE37">
        <v>0.36</v>
      </c>
      <c r="BF37">
        <v>0.4</v>
      </c>
      <c r="BG37"/>
      <c r="BH37">
        <v>0.45</v>
      </c>
      <c r="BI37">
        <v>0.34</v>
      </c>
      <c r="BJ37">
        <v>0.35</v>
      </c>
      <c r="BK37">
        <v>0.32</v>
      </c>
      <c r="BL37">
        <v>0.31</v>
      </c>
      <c r="BM37">
        <v>0.39</v>
      </c>
      <c r="BN37">
        <v>0</v>
      </c>
      <c r="BO37">
        <v>0.44</v>
      </c>
      <c r="BP37">
        <v>0.36409999999999998</v>
      </c>
      <c r="BQ37">
        <v>0.31</v>
      </c>
      <c r="BR37">
        <v>0.25</v>
      </c>
      <c r="BS37">
        <v>0.22</v>
      </c>
      <c r="BT37">
        <v>0.21</v>
      </c>
      <c r="BU37">
        <v>0.27</v>
      </c>
      <c r="BV37">
        <v>0.28000000000000003</v>
      </c>
      <c r="BW37">
        <v>0.75</v>
      </c>
      <c r="BX37">
        <v>0.35799999999999998</v>
      </c>
      <c r="BY37">
        <v>0.36</v>
      </c>
      <c r="BZ37">
        <v>0.39</v>
      </c>
      <c r="CA37"/>
      <c r="CB37">
        <f t="shared" si="15"/>
        <v>4.5208254901960796</v>
      </c>
      <c r="CC37">
        <f t="shared" si="16"/>
        <v>0</v>
      </c>
      <c r="CD37">
        <f t="shared" si="17"/>
        <v>210</v>
      </c>
      <c r="CE37">
        <f t="shared" si="18"/>
        <v>29.348886968352598</v>
      </c>
      <c r="CF37" s="20">
        <f t="shared" si="19"/>
        <v>6.4919309608386726</v>
      </c>
      <c r="CG37" s="21">
        <f t="shared" si="20"/>
        <v>51</v>
      </c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x14ac:dyDescent="0.2">
      <c r="A38"/>
      <c r="B38" t="s">
        <v>29</v>
      </c>
      <c r="C38" t="s">
        <v>56</v>
      </c>
      <c r="D38"/>
      <c r="E38" t="s">
        <v>68</v>
      </c>
      <c r="F38">
        <v>0.05</v>
      </c>
      <c r="G38" t="s">
        <v>68</v>
      </c>
      <c r="H38">
        <v>0.01</v>
      </c>
      <c r="I38">
        <v>0</v>
      </c>
      <c r="J38">
        <v>0.09</v>
      </c>
      <c r="K38" t="s">
        <v>68</v>
      </c>
      <c r="L38" t="s">
        <v>68</v>
      </c>
      <c r="M38" t="s">
        <v>68</v>
      </c>
      <c r="N38">
        <v>0.12</v>
      </c>
      <c r="O38">
        <v>0.14000000000000001</v>
      </c>
      <c r="P38">
        <v>0.03</v>
      </c>
      <c r="Q38">
        <v>0.16</v>
      </c>
      <c r="R38">
        <v>0.1</v>
      </c>
      <c r="S38">
        <v>0.06</v>
      </c>
      <c r="T38">
        <v>0.04</v>
      </c>
      <c r="U38">
        <v>0.02</v>
      </c>
      <c r="V38">
        <v>0.02</v>
      </c>
      <c r="W38">
        <v>0.05</v>
      </c>
      <c r="X38" t="s">
        <v>68</v>
      </c>
      <c r="Y38">
        <v>0.11</v>
      </c>
      <c r="Z38">
        <v>0</v>
      </c>
      <c r="AA38">
        <v>0.03</v>
      </c>
      <c r="AB38">
        <v>0.02</v>
      </c>
      <c r="AC38">
        <v>0.02</v>
      </c>
      <c r="AD38">
        <v>0.11</v>
      </c>
      <c r="AE38">
        <v>0.05</v>
      </c>
      <c r="AF38">
        <v>0.18</v>
      </c>
      <c r="AG38">
        <v>0.56000000000000005</v>
      </c>
      <c r="AH38">
        <v>1.29</v>
      </c>
      <c r="AI38">
        <v>0.21</v>
      </c>
      <c r="AJ38">
        <v>0</v>
      </c>
      <c r="AK38">
        <v>0</v>
      </c>
      <c r="AL38">
        <v>0.56000000000000005</v>
      </c>
      <c r="AM38">
        <v>0.54</v>
      </c>
      <c r="AN38">
        <v>0.9</v>
      </c>
      <c r="AO38">
        <v>0.62</v>
      </c>
      <c r="AP38">
        <v>0.54</v>
      </c>
      <c r="AQ38">
        <v>0.64</v>
      </c>
      <c r="AR38">
        <v>0.46</v>
      </c>
      <c r="AS38">
        <v>0.03</v>
      </c>
      <c r="AT38">
        <v>0.1</v>
      </c>
      <c r="AU38"/>
      <c r="AV38">
        <v>0.19</v>
      </c>
      <c r="AW38">
        <v>0.08</v>
      </c>
      <c r="AX38">
        <v>0.34</v>
      </c>
      <c r="AY38">
        <v>0.7</v>
      </c>
      <c r="AZ38">
        <v>7.0000000000000007E-2</v>
      </c>
      <c r="BA38">
        <v>0.96</v>
      </c>
      <c r="BB38">
        <v>7.0000000000000007E-2</v>
      </c>
      <c r="BC38">
        <v>1.21</v>
      </c>
      <c r="BD38">
        <v>0.6</v>
      </c>
      <c r="BE38">
        <v>0.24</v>
      </c>
      <c r="BF38">
        <v>0.04</v>
      </c>
      <c r="BG38"/>
      <c r="BH38">
        <v>0</v>
      </c>
      <c r="BI38">
        <v>0</v>
      </c>
      <c r="BJ38">
        <v>0</v>
      </c>
      <c r="BK38">
        <v>0</v>
      </c>
      <c r="BL38" t="s">
        <v>76</v>
      </c>
      <c r="BM38">
        <v>0.1</v>
      </c>
      <c r="BN38">
        <v>7.0000000000000007E-2</v>
      </c>
      <c r="BO38">
        <v>0.14000000000000001</v>
      </c>
      <c r="BP38">
        <v>0.13</v>
      </c>
      <c r="BQ38">
        <v>0.18</v>
      </c>
      <c r="BR38">
        <v>0.2</v>
      </c>
      <c r="BS38">
        <v>0.18</v>
      </c>
      <c r="BT38">
        <v>0.14000000000000001</v>
      </c>
      <c r="BU38">
        <v>8.6999999999999994E-2</v>
      </c>
      <c r="BV38">
        <v>8.1000000000000003E-2</v>
      </c>
      <c r="BW38">
        <v>0.223</v>
      </c>
      <c r="BX38">
        <v>0.254</v>
      </c>
      <c r="BY38">
        <v>0.26</v>
      </c>
      <c r="BZ38">
        <v>0.34</v>
      </c>
      <c r="CA38"/>
      <c r="CB38">
        <f t="shared" si="15"/>
        <v>0.22684615384615384</v>
      </c>
      <c r="CC38">
        <f t="shared" si="16"/>
        <v>0</v>
      </c>
      <c r="CD38">
        <f t="shared" si="17"/>
        <v>1.29</v>
      </c>
      <c r="CE38">
        <f t="shared" si="18"/>
        <v>0.29317572752794263</v>
      </c>
      <c r="CF38" s="20">
        <f t="shared" si="19"/>
        <v>1.292398934507716</v>
      </c>
      <c r="CG38" s="21">
        <f t="shared" si="20"/>
        <v>65</v>
      </c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x14ac:dyDescent="0.2">
      <c r="A39" s="2"/>
      <c r="B39" t="s">
        <v>30</v>
      </c>
      <c r="C39" t="s">
        <v>61</v>
      </c>
      <c r="D39"/>
      <c r="E39" t="s">
        <v>68</v>
      </c>
      <c r="F39" t="s">
        <v>68</v>
      </c>
      <c r="G39" t="s">
        <v>68</v>
      </c>
      <c r="H39">
        <v>78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 t="s">
        <v>68</v>
      </c>
      <c r="R39" t="s">
        <v>68</v>
      </c>
      <c r="S39" t="s">
        <v>68</v>
      </c>
      <c r="T39" t="s">
        <v>68</v>
      </c>
      <c r="U39" t="s">
        <v>68</v>
      </c>
      <c r="V39" t="s">
        <v>68</v>
      </c>
      <c r="W39" s="25" t="s">
        <v>68</v>
      </c>
      <c r="X39" s="25" t="s">
        <v>68</v>
      </c>
      <c r="Y39" s="25">
        <v>0</v>
      </c>
      <c r="Z39" s="25">
        <v>0</v>
      </c>
      <c r="AA39" s="25">
        <v>5</v>
      </c>
      <c r="AB39" s="25">
        <v>5</v>
      </c>
      <c r="AC39" s="25">
        <v>2</v>
      </c>
      <c r="AD39" s="25">
        <v>0</v>
      </c>
      <c r="AE39" s="25" t="s">
        <v>68</v>
      </c>
      <c r="AF39" s="25">
        <v>2</v>
      </c>
      <c r="AG39" s="25">
        <v>2</v>
      </c>
      <c r="AH39" s="25">
        <v>0</v>
      </c>
      <c r="AI39" s="25">
        <v>9</v>
      </c>
      <c r="AJ39" s="25">
        <v>22</v>
      </c>
      <c r="AK39" s="25">
        <v>0</v>
      </c>
      <c r="AL39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4</v>
      </c>
      <c r="AT39" s="25">
        <v>0</v>
      </c>
      <c r="AU39" s="25">
        <v>0</v>
      </c>
      <c r="AV39" s="25" t="s">
        <v>88</v>
      </c>
      <c r="AW39">
        <v>45</v>
      </c>
      <c r="AX39">
        <v>0</v>
      </c>
      <c r="AY39">
        <v>4</v>
      </c>
      <c r="AZ39">
        <v>63</v>
      </c>
      <c r="BA39">
        <v>2</v>
      </c>
      <c r="BB39">
        <v>6</v>
      </c>
      <c r="BC39">
        <v>3</v>
      </c>
      <c r="BD39">
        <v>2</v>
      </c>
      <c r="BE39">
        <v>8</v>
      </c>
      <c r="BF39">
        <v>3</v>
      </c>
      <c r="BG39"/>
      <c r="BH39">
        <v>0</v>
      </c>
      <c r="BI39">
        <v>0</v>
      </c>
      <c r="BJ39">
        <v>2</v>
      </c>
      <c r="BK39">
        <v>2</v>
      </c>
      <c r="BL39">
        <v>2</v>
      </c>
      <c r="BM39">
        <v>4</v>
      </c>
      <c r="BN39">
        <v>2</v>
      </c>
      <c r="BO39">
        <v>1.51</v>
      </c>
      <c r="BP39">
        <v>0</v>
      </c>
      <c r="BQ39">
        <v>0</v>
      </c>
      <c r="BR39">
        <v>6</v>
      </c>
      <c r="BS39">
        <v>0</v>
      </c>
      <c r="BT39">
        <v>0.91100000000000003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/>
      <c r="CB39">
        <f t="shared" si="15"/>
        <v>5.4888653846153845</v>
      </c>
      <c r="CC39" s="21">
        <f t="shared" si="16"/>
        <v>0</v>
      </c>
      <c r="CD39" s="21">
        <f t="shared" si="17"/>
        <v>78</v>
      </c>
      <c r="CE39" s="21">
        <f t="shared" si="18"/>
        <v>14.929555221076429</v>
      </c>
      <c r="CF39" s="20">
        <f t="shared" si="19"/>
        <v>2.7199711005706457</v>
      </c>
      <c r="CG39" s="21">
        <f t="shared" si="20"/>
        <v>52</v>
      </c>
      <c r="CH39" s="1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2">
      <c r="A40" s="2"/>
      <c r="B40" t="s">
        <v>31</v>
      </c>
      <c r="C40" t="s">
        <v>61</v>
      </c>
      <c r="D40"/>
      <c r="E40" t="s">
        <v>68</v>
      </c>
      <c r="F40">
        <v>0</v>
      </c>
      <c r="G40" t="s">
        <v>68</v>
      </c>
      <c r="H40">
        <v>193</v>
      </c>
      <c r="I40">
        <v>0</v>
      </c>
      <c r="J40">
        <v>14</v>
      </c>
      <c r="K40">
        <v>0</v>
      </c>
      <c r="L40">
        <v>0</v>
      </c>
      <c r="M40" t="s">
        <v>68</v>
      </c>
      <c r="N40">
        <v>28</v>
      </c>
      <c r="O40" t="s">
        <v>68</v>
      </c>
      <c r="P40">
        <v>20</v>
      </c>
      <c r="Q40">
        <v>18</v>
      </c>
      <c r="R40">
        <v>26</v>
      </c>
      <c r="S40" t="s">
        <v>68</v>
      </c>
      <c r="T40">
        <v>27</v>
      </c>
      <c r="U40" t="s">
        <v>68</v>
      </c>
      <c r="V40">
        <v>138</v>
      </c>
      <c r="W40" s="25">
        <v>17</v>
      </c>
      <c r="X40" s="25">
        <v>14</v>
      </c>
      <c r="Y40" s="25">
        <v>21</v>
      </c>
      <c r="Z40" s="25">
        <v>46</v>
      </c>
      <c r="AA40" s="25">
        <v>40</v>
      </c>
      <c r="AB40" s="25">
        <v>24</v>
      </c>
      <c r="AC40" s="25">
        <v>2</v>
      </c>
      <c r="AD40" s="25">
        <v>20</v>
      </c>
      <c r="AE40" s="25" t="s">
        <v>68</v>
      </c>
      <c r="AF40" s="25">
        <v>14</v>
      </c>
      <c r="AG40" s="25">
        <v>2</v>
      </c>
      <c r="AH40" s="25">
        <v>24</v>
      </c>
      <c r="AI40" s="25">
        <v>52</v>
      </c>
      <c r="AJ40" s="25">
        <v>20</v>
      </c>
      <c r="AK40" s="25">
        <v>26</v>
      </c>
      <c r="AL40" s="25">
        <v>0</v>
      </c>
      <c r="AM40" s="25">
        <v>18</v>
      </c>
      <c r="AN40" s="25">
        <v>13</v>
      </c>
      <c r="AO40" s="25">
        <v>20</v>
      </c>
      <c r="AP40" s="25">
        <v>0</v>
      </c>
      <c r="AQ40" s="25">
        <v>13</v>
      </c>
      <c r="AR40" s="25">
        <v>12</v>
      </c>
      <c r="AS40" s="25">
        <v>10</v>
      </c>
      <c r="AT40" s="25">
        <v>20</v>
      </c>
      <c r="AU40" s="25">
        <v>19</v>
      </c>
      <c r="AV40" s="25">
        <v>15</v>
      </c>
      <c r="AW40">
        <v>100</v>
      </c>
      <c r="AX40">
        <v>22</v>
      </c>
      <c r="AY40">
        <v>18</v>
      </c>
      <c r="AZ40">
        <v>152</v>
      </c>
      <c r="BA40">
        <v>29</v>
      </c>
      <c r="BB40">
        <v>139</v>
      </c>
      <c r="BC40">
        <v>22</v>
      </c>
      <c r="BD40">
        <v>15</v>
      </c>
      <c r="BE40">
        <v>13</v>
      </c>
      <c r="BF40">
        <v>26</v>
      </c>
      <c r="BG40"/>
      <c r="BH40">
        <v>44</v>
      </c>
      <c r="BI40">
        <v>35</v>
      </c>
      <c r="BJ40">
        <v>11</v>
      </c>
      <c r="BK40">
        <v>18</v>
      </c>
      <c r="BL40" t="s">
        <v>76</v>
      </c>
      <c r="BM40">
        <v>11</v>
      </c>
      <c r="BN40">
        <v>18</v>
      </c>
      <c r="BO40">
        <v>20.9</v>
      </c>
      <c r="BP40">
        <v>19.100000000000001</v>
      </c>
      <c r="BQ40">
        <v>22</v>
      </c>
      <c r="BR40">
        <v>10</v>
      </c>
      <c r="BS40">
        <v>24</v>
      </c>
      <c r="BT40">
        <v>12</v>
      </c>
      <c r="BU40">
        <v>18.600000000000001</v>
      </c>
      <c r="BV40">
        <v>19</v>
      </c>
      <c r="BW40">
        <v>45</v>
      </c>
      <c r="BX40">
        <v>25</v>
      </c>
      <c r="BY40">
        <v>14</v>
      </c>
      <c r="BZ40">
        <v>36</v>
      </c>
      <c r="CA40"/>
      <c r="CB40">
        <f t="shared" si="15"/>
        <v>28.686153846153843</v>
      </c>
      <c r="CC40" s="21">
        <f t="shared" si="16"/>
        <v>0</v>
      </c>
      <c r="CD40" s="21">
        <f t="shared" si="17"/>
        <v>193</v>
      </c>
      <c r="CE40" s="21">
        <f t="shared" si="18"/>
        <v>36.44717443147632</v>
      </c>
      <c r="CF40" s="20">
        <f t="shared" si="19"/>
        <v>1.2705493607454472</v>
      </c>
      <c r="CG40" s="21">
        <f t="shared" si="20"/>
        <v>65</v>
      </c>
      <c r="CH40" s="1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2">
      <c r="A41" t="s">
        <v>86</v>
      </c>
      <c r="B41" t="s">
        <v>32</v>
      </c>
      <c r="C41" t="s">
        <v>61</v>
      </c>
      <c r="D41"/>
      <c r="E41" t="s">
        <v>68</v>
      </c>
      <c r="F41" t="s">
        <v>68</v>
      </c>
      <c r="G41" t="s">
        <v>68</v>
      </c>
      <c r="H41" t="s">
        <v>68</v>
      </c>
      <c r="I41" t="s">
        <v>68</v>
      </c>
      <c r="J41" t="s">
        <v>68</v>
      </c>
      <c r="K41" t="s">
        <v>68</v>
      </c>
      <c r="L41" t="s">
        <v>68</v>
      </c>
      <c r="M41" t="s">
        <v>68</v>
      </c>
      <c r="N41" t="s">
        <v>68</v>
      </c>
      <c r="O41" t="s">
        <v>68</v>
      </c>
      <c r="P41" t="s">
        <v>68</v>
      </c>
      <c r="Q41" t="s">
        <v>68</v>
      </c>
      <c r="R41" t="s">
        <v>68</v>
      </c>
      <c r="S41" t="s">
        <v>68</v>
      </c>
      <c r="T41" t="s">
        <v>68</v>
      </c>
      <c r="U41" t="s">
        <v>68</v>
      </c>
      <c r="V41" t="s">
        <v>68</v>
      </c>
      <c r="W41" s="25" t="s">
        <v>68</v>
      </c>
      <c r="X41" s="25" t="s">
        <v>68</v>
      </c>
      <c r="Y41" s="25" t="s">
        <v>68</v>
      </c>
      <c r="Z41" s="25">
        <v>9</v>
      </c>
      <c r="AA41" s="25">
        <v>10</v>
      </c>
      <c r="AB41" s="25">
        <v>0</v>
      </c>
      <c r="AC41" s="25"/>
      <c r="AD41" s="25" t="s">
        <v>68</v>
      </c>
      <c r="AE41" s="25" t="s">
        <v>68</v>
      </c>
      <c r="AF41" s="25" t="s">
        <v>68</v>
      </c>
      <c r="AG41" s="25" t="s">
        <v>68</v>
      </c>
      <c r="AH41" s="25" t="s">
        <v>68</v>
      </c>
      <c r="AI41" s="25" t="s">
        <v>68</v>
      </c>
      <c r="AJ41" s="25" t="s">
        <v>68</v>
      </c>
      <c r="AK41" s="25" t="s">
        <v>68</v>
      </c>
      <c r="AL41" s="25" t="s">
        <v>68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>
        <f t="shared" si="15"/>
        <v>6.333333333333333</v>
      </c>
      <c r="CC41" s="21">
        <f t="shared" si="16"/>
        <v>0</v>
      </c>
      <c r="CD41" s="21">
        <f t="shared" si="17"/>
        <v>10</v>
      </c>
      <c r="CE41" s="21">
        <f t="shared" si="18"/>
        <v>5.5075705472861021</v>
      </c>
      <c r="CF41" s="20">
        <f t="shared" si="19"/>
        <v>0.86961640220306879</v>
      </c>
      <c r="CG41" s="21">
        <f t="shared" si="20"/>
        <v>3</v>
      </c>
      <c r="CH41" s="1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2">
      <c r="A42" s="13"/>
      <c r="B42" t="s">
        <v>33</v>
      </c>
      <c r="C42" s="14" t="s">
        <v>56</v>
      </c>
      <c r="D42" s="17"/>
      <c r="E42">
        <v>6.1</v>
      </c>
      <c r="F42">
        <v>4.3</v>
      </c>
      <c r="G42" s="14" t="s">
        <v>68</v>
      </c>
      <c r="H42" s="14">
        <v>9.8000000000000007</v>
      </c>
      <c r="I42" s="14">
        <v>6.8</v>
      </c>
      <c r="J42" s="14">
        <v>6.4</v>
      </c>
      <c r="K42" s="14">
        <v>6.2</v>
      </c>
      <c r="L42" s="14">
        <v>5.9</v>
      </c>
      <c r="M42" s="14">
        <v>3.8</v>
      </c>
      <c r="N42" s="14">
        <v>4.0999999999999996</v>
      </c>
      <c r="O42" s="14">
        <v>5</v>
      </c>
      <c r="P42" s="14">
        <v>5.5</v>
      </c>
      <c r="Q42" s="14">
        <v>5.8</v>
      </c>
      <c r="R42" s="14">
        <v>4.9000000000000004</v>
      </c>
      <c r="S42" s="14" t="s">
        <v>68</v>
      </c>
      <c r="T42" s="14" t="s">
        <v>68</v>
      </c>
      <c r="U42" s="14" t="s">
        <v>68</v>
      </c>
      <c r="V42" s="14" t="s">
        <v>68</v>
      </c>
      <c r="W42" s="14" t="s">
        <v>68</v>
      </c>
      <c r="X42" s="14" t="s">
        <v>68</v>
      </c>
      <c r="Y42" s="14">
        <v>3.9</v>
      </c>
      <c r="Z42" s="14">
        <v>5.3</v>
      </c>
      <c r="AA42" s="14">
        <v>5.2</v>
      </c>
      <c r="AB42" s="14">
        <v>4</v>
      </c>
      <c r="AC42" s="14">
        <v>3.4</v>
      </c>
      <c r="AD42" s="14">
        <v>3.6</v>
      </c>
      <c r="AE42" s="14">
        <v>3.22</v>
      </c>
      <c r="AF42" s="14">
        <v>3.26</v>
      </c>
      <c r="AG42" s="14">
        <v>3.41</v>
      </c>
      <c r="AH42" s="14">
        <v>3.57</v>
      </c>
      <c r="AI42" s="14">
        <v>3.78</v>
      </c>
      <c r="AJ42" s="14">
        <v>3.52</v>
      </c>
      <c r="AK42" s="14">
        <v>3.42</v>
      </c>
      <c r="AL42" s="14">
        <v>3.72</v>
      </c>
      <c r="AM42" s="14">
        <v>4.41</v>
      </c>
      <c r="AN42" s="14">
        <v>4.8</v>
      </c>
      <c r="AO42" s="14">
        <v>4.9000000000000004</v>
      </c>
      <c r="AP42" s="14">
        <v>3.1</v>
      </c>
      <c r="AQ42" s="14">
        <v>2.85</v>
      </c>
      <c r="AR42" s="14">
        <v>3.4</v>
      </c>
      <c r="AS42" s="14">
        <v>3.36</v>
      </c>
      <c r="AT42" s="14">
        <v>4.0999999999999996</v>
      </c>
      <c r="AU42" s="14">
        <v>3.25</v>
      </c>
      <c r="AV42" s="14">
        <v>2.9</v>
      </c>
      <c r="AW42" s="14">
        <v>7.4</v>
      </c>
      <c r="AX42" s="14">
        <v>4.0999999999999996</v>
      </c>
      <c r="AY42" s="14">
        <v>4.5</v>
      </c>
      <c r="AZ42" s="14">
        <v>6.5</v>
      </c>
      <c r="BA42" s="14">
        <v>3</v>
      </c>
      <c r="BB42" s="14">
        <v>8.1</v>
      </c>
      <c r="BC42" s="14">
        <v>5</v>
      </c>
      <c r="BD42" s="14">
        <v>4.3</v>
      </c>
      <c r="BE42" s="14">
        <v>4.7</v>
      </c>
      <c r="BF42" s="14">
        <v>4.9000000000000004</v>
      </c>
      <c r="BG42" s="14"/>
      <c r="BH42" s="14">
        <v>4.5999999999999996</v>
      </c>
      <c r="BI42" s="14">
        <v>4.5999999999999996</v>
      </c>
      <c r="BJ42" s="14">
        <v>4.5</v>
      </c>
      <c r="BK42" s="14">
        <v>4.5999999999999996</v>
      </c>
      <c r="BL42" s="14">
        <v>4.3</v>
      </c>
      <c r="BM42">
        <v>3.7</v>
      </c>
      <c r="BN42">
        <v>2.99</v>
      </c>
      <c r="BO42">
        <v>3.82</v>
      </c>
      <c r="BP42">
        <v>3.52</v>
      </c>
      <c r="BQ42">
        <v>4</v>
      </c>
      <c r="BR42">
        <v>3.8</v>
      </c>
      <c r="BS42">
        <v>3.62</v>
      </c>
      <c r="BT42">
        <v>3.68</v>
      </c>
      <c r="BU42">
        <v>3.1</v>
      </c>
      <c r="BV42">
        <v>3.41</v>
      </c>
      <c r="BW42">
        <v>5.56</v>
      </c>
      <c r="BX42">
        <v>4.2</v>
      </c>
      <c r="BY42">
        <v>4.5</v>
      </c>
      <c r="BZ42">
        <v>4.3</v>
      </c>
      <c r="CA42" s="17"/>
      <c r="CB42" s="18">
        <f t="shared" si="15"/>
        <v>4.4586363636363648</v>
      </c>
      <c r="CC42" s="19">
        <f t="shared" si="16"/>
        <v>2.85</v>
      </c>
      <c r="CD42" s="19">
        <f t="shared" si="17"/>
        <v>9.8000000000000007</v>
      </c>
      <c r="CE42" s="19">
        <f t="shared" si="18"/>
        <v>1.3086915207578456</v>
      </c>
      <c r="CF42" s="20">
        <f t="shared" si="19"/>
        <v>0.29351833476065442</v>
      </c>
      <c r="CG42" s="21">
        <f t="shared" si="20"/>
        <v>66</v>
      </c>
      <c r="CH42" s="22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</row>
    <row r="43" spans="1:256" x14ac:dyDescent="0.2">
      <c r="A43" s="13"/>
      <c r="B43" t="s">
        <v>34</v>
      </c>
      <c r="C43" s="14" t="s">
        <v>62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>
        <v>0.59399999999999997</v>
      </c>
      <c r="BO43">
        <v>0.98019999999999996</v>
      </c>
      <c r="BP43">
        <v>0.87419999999999998</v>
      </c>
      <c r="BQ43">
        <v>0.98829999999999996</v>
      </c>
      <c r="BR43">
        <v>1.0770999999999999</v>
      </c>
      <c r="BS43">
        <v>0.90449999999999997</v>
      </c>
      <c r="BT43">
        <v>0.82799999999999996</v>
      </c>
      <c r="BU43">
        <v>0.72640000000000005</v>
      </c>
      <c r="BV43">
        <v>0.69059999999999999</v>
      </c>
      <c r="BW43">
        <v>1.5063</v>
      </c>
      <c r="BX43">
        <v>0.99039999999999995</v>
      </c>
      <c r="BY43">
        <v>1.0193000000000001</v>
      </c>
      <c r="BZ43">
        <v>1.0624</v>
      </c>
      <c r="CA43"/>
      <c r="CB43">
        <f>MIN(C43:BN43)</f>
        <v>0.59399999999999997</v>
      </c>
      <c r="CC43">
        <f>MAX(C43:BN43)</f>
        <v>0.59399999999999997</v>
      </c>
      <c r="CD43" t="e">
        <f>STDEV(C43:BN43)</f>
        <v>#DIV/0!</v>
      </c>
      <c r="CE43" t="e">
        <f>CD43/CA43</f>
        <v>#DIV/0!</v>
      </c>
      <c r="CF43" s="20">
        <f>COUNT(C43:BN43)</f>
        <v>1</v>
      </c>
      <c r="CG43" s="21"/>
      <c r="CH43" s="22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</row>
    <row r="44" spans="1:256" x14ac:dyDescent="0.2">
      <c r="A44" s="2"/>
      <c r="B44"/>
      <c r="C44" s="14"/>
      <c r="D44" s="17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CA44" s="17"/>
      <c r="CB44" s="26"/>
      <c r="CC44" s="26"/>
      <c r="CD44" s="26"/>
      <c r="CE44" s="26"/>
      <c r="CF44" s="27"/>
      <c r="CG44" s="28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ht="15" customHeight="1" x14ac:dyDescent="0.2">
      <c r="A45" s="2"/>
      <c r="B45" t="s">
        <v>35</v>
      </c>
      <c r="C45" s="2"/>
      <c r="D45" s="7"/>
      <c r="E45" s="25"/>
      <c r="F45" s="25"/>
      <c r="G45" s="25"/>
      <c r="H45" s="25"/>
      <c r="I45" s="25"/>
      <c r="J45" s="25"/>
      <c r="K45" s="25"/>
      <c r="L45" s="25"/>
      <c r="M45" s="25"/>
      <c r="N45" s="2"/>
      <c r="O45" s="2"/>
      <c r="P45" s="2"/>
      <c r="Q45" s="2"/>
      <c r="R45" s="25"/>
      <c r="S45" s="2"/>
      <c r="T45" s="2"/>
      <c r="U45" s="2"/>
      <c r="V45" s="2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14"/>
      <c r="AS45" s="25"/>
      <c r="AT45" s="25"/>
      <c r="AU45" s="25"/>
      <c r="AV45" s="25"/>
      <c r="AW45"/>
      <c r="AX45" s="2"/>
      <c r="AY4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7"/>
      <c r="CB45"/>
      <c r="CC45"/>
      <c r="CD45"/>
      <c r="CE45"/>
      <c r="CF45"/>
      <c r="CG45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ht="15" customHeight="1" x14ac:dyDescent="0.2">
      <c r="A46" s="2"/>
      <c r="B46"/>
      <c r="C46" s="2"/>
      <c r="D46" s="7"/>
      <c r="E46" s="25"/>
      <c r="F46" s="25"/>
      <c r="G46" s="25"/>
      <c r="H46" s="25"/>
      <c r="I46" s="25"/>
      <c r="J46" s="25"/>
      <c r="K46" s="25"/>
      <c r="L46" s="25"/>
      <c r="M46" s="25"/>
      <c r="N46" s="2"/>
      <c r="O46" s="2"/>
      <c r="P46" s="2"/>
      <c r="Q46" s="2"/>
      <c r="R46" s="25"/>
      <c r="S46" s="2"/>
      <c r="T46" s="2"/>
      <c r="U46" s="2"/>
      <c r="V46" s="2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/>
      <c r="AX46" s="2"/>
      <c r="AY46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7"/>
      <c r="CB46"/>
      <c r="CC46"/>
      <c r="CD46"/>
      <c r="CE46"/>
      <c r="CF46"/>
      <c r="CG46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x14ac:dyDescent="0.2">
      <c r="A47" s="2"/>
      <c r="B47" t="s">
        <v>36</v>
      </c>
      <c r="C47" t="s">
        <v>63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>
        <v>2200</v>
      </c>
      <c r="AD47">
        <v>5400</v>
      </c>
      <c r="AE47">
        <v>6</v>
      </c>
      <c r="AF47">
        <v>888</v>
      </c>
      <c r="AG47">
        <v>448</v>
      </c>
      <c r="AH47">
        <v>540</v>
      </c>
      <c r="AI47" s="25">
        <v>2600</v>
      </c>
      <c r="AJ47">
        <v>13700</v>
      </c>
      <c r="AK47">
        <v>33</v>
      </c>
      <c r="AL47">
        <v>17000</v>
      </c>
      <c r="AM47">
        <v>22400</v>
      </c>
      <c r="AN47">
        <v>45</v>
      </c>
      <c r="AO47">
        <v>90</v>
      </c>
      <c r="AP47">
        <v>5760</v>
      </c>
      <c r="AQ47">
        <v>290</v>
      </c>
      <c r="AR47" s="25">
        <v>190</v>
      </c>
      <c r="AS47">
        <v>320</v>
      </c>
      <c r="AT47">
        <v>4800</v>
      </c>
      <c r="AU47">
        <v>30</v>
      </c>
      <c r="AV47">
        <v>16</v>
      </c>
      <c r="AW47">
        <v>83</v>
      </c>
      <c r="AX47">
        <v>17</v>
      </c>
      <c r="AY47">
        <v>261</v>
      </c>
      <c r="AZ47">
        <v>2232</v>
      </c>
      <c r="BA47">
        <v>770</v>
      </c>
      <c r="BB47">
        <v>1404</v>
      </c>
      <c r="BC47">
        <v>1016</v>
      </c>
      <c r="BD47">
        <v>11</v>
      </c>
      <c r="BE47">
        <v>406</v>
      </c>
      <c r="BF47">
        <v>724</v>
      </c>
      <c r="BG47"/>
      <c r="BH47">
        <v>354</v>
      </c>
      <c r="BI47">
        <v>52</v>
      </c>
      <c r="BJ47">
        <v>2944</v>
      </c>
      <c r="BK47">
        <v>830</v>
      </c>
      <c r="BL47">
        <v>114</v>
      </c>
      <c r="BM47"/>
      <c r="BN47" t="s">
        <v>90</v>
      </c>
      <c r="BO47">
        <v>146</v>
      </c>
      <c r="BP47">
        <v>60</v>
      </c>
      <c r="BQ47">
        <v>79</v>
      </c>
      <c r="BR47">
        <v>48</v>
      </c>
      <c r="BS47">
        <v>0</v>
      </c>
      <c r="BT47"/>
      <c r="BU47">
        <v>926</v>
      </c>
      <c r="BV47">
        <v>152</v>
      </c>
      <c r="BW47"/>
      <c r="BX47">
        <v>118</v>
      </c>
      <c r="BY47">
        <v>478</v>
      </c>
      <c r="BZ47">
        <v>275</v>
      </c>
      <c r="CA47"/>
      <c r="CB47">
        <f>AVERAGE(C47:CA47)</f>
        <v>2005.6888888888889</v>
      </c>
      <c r="CC47" s="11">
        <f>MIN(C47:CA47)</f>
        <v>0</v>
      </c>
      <c r="CD47" s="11">
        <f>MAX(C47:CA47)</f>
        <v>22400</v>
      </c>
      <c r="CE47" s="11">
        <f>STDEV(C47:CA47)</f>
        <v>4562.6690545129504</v>
      </c>
      <c r="CF47" s="10">
        <f>CE47/CB47</f>
        <v>2.2748638035486035</v>
      </c>
      <c r="CG47" s="11">
        <f>COUNT(C47:CA47)</f>
        <v>45</v>
      </c>
      <c r="CH47" s="1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x14ac:dyDescent="0.2">
      <c r="A48" t="s">
        <v>86</v>
      </c>
      <c r="B48" t="s">
        <v>37</v>
      </c>
      <c r="C48" t="s">
        <v>64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 s="21"/>
      <c r="CD48" s="21"/>
      <c r="CE48" s="21"/>
      <c r="CF48" s="20"/>
      <c r="CG48" s="21"/>
      <c r="CH48" s="1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x14ac:dyDescent="0.2">
      <c r="A49" t="s">
        <v>86</v>
      </c>
      <c r="B49" t="s">
        <v>38</v>
      </c>
      <c r="C49" t="s">
        <v>64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25"/>
      <c r="X49" s="25"/>
      <c r="Y49" s="25"/>
      <c r="Z49" s="25"/>
      <c r="AA49" s="25"/>
      <c r="AB49" s="25"/>
      <c r="AC49" s="25"/>
      <c r="AD49" s="25"/>
      <c r="AE49"/>
      <c r="AF49" s="25"/>
      <c r="AG49" s="25"/>
      <c r="AH49" s="25"/>
      <c r="AI49" s="25"/>
      <c r="AJ49" s="25"/>
      <c r="AK49" s="25"/>
      <c r="AL49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>
        <v>0</v>
      </c>
      <c r="BS49">
        <v>0</v>
      </c>
      <c r="BT49"/>
      <c r="BU49">
        <v>228</v>
      </c>
      <c r="BV49">
        <v>1</v>
      </c>
      <c r="BW49">
        <v>30</v>
      </c>
      <c r="BX49">
        <v>4</v>
      </c>
      <c r="BY49">
        <v>4</v>
      </c>
      <c r="BZ49">
        <v>10</v>
      </c>
      <c r="CA49"/>
      <c r="CB49"/>
      <c r="CC49" s="21"/>
      <c r="CD49" s="21"/>
      <c r="CE49" s="21"/>
      <c r="CF49" s="20"/>
      <c r="CG49" s="21"/>
      <c r="CH49" s="1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x14ac:dyDescent="0.2">
      <c r="A50" t="s">
        <v>86</v>
      </c>
      <c r="B50" t="s">
        <v>39</v>
      </c>
      <c r="C50" t="s">
        <v>64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25"/>
      <c r="X50" s="25"/>
      <c r="Y50" s="25"/>
      <c r="Z50" s="25"/>
      <c r="AA50" s="25"/>
      <c r="AB50" s="25"/>
      <c r="AC50" s="25"/>
      <c r="AD50" s="25"/>
      <c r="AE50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 s="21"/>
      <c r="CD50" s="21"/>
      <c r="CE50" s="21"/>
      <c r="CF50" s="20"/>
      <c r="CG50" s="21"/>
      <c r="CH50" s="1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x14ac:dyDescent="0.2">
      <c r="A51" t="s">
        <v>86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 s="26"/>
      <c r="CC51" s="26"/>
      <c r="CD51" s="26"/>
      <c r="CE51" s="26"/>
      <c r="CF51" s="27"/>
      <c r="CG51" s="28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 x14ac:dyDescent="0.2">
      <c r="A52" t="s">
        <v>86</v>
      </c>
      <c r="B52" s="29" t="s">
        <v>40</v>
      </c>
      <c r="C52"/>
      <c r="D52" s="7"/>
      <c r="E52" s="25"/>
      <c r="F52" s="25"/>
      <c r="G52" s="25"/>
      <c r="H52" s="25"/>
      <c r="I52" s="25"/>
      <c r="J52" s="25"/>
      <c r="K52" s="25"/>
      <c r="L52" s="25"/>
      <c r="M52" s="25"/>
      <c r="N52"/>
      <c r="O52"/>
      <c r="P52"/>
      <c r="Q52"/>
      <c r="R52" s="25"/>
      <c r="S52"/>
      <c r="T52" s="25"/>
      <c r="U52" s="25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 s="7"/>
      <c r="CB52"/>
      <c r="CC52"/>
      <c r="CD52"/>
      <c r="CE52"/>
      <c r="CF52"/>
      <c r="CG5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 x14ac:dyDescent="0.2">
      <c r="A53" t="s">
        <v>86</v>
      </c>
      <c r="B53" s="29"/>
      <c r="C53"/>
      <c r="D53" s="7"/>
      <c r="E53" s="25"/>
      <c r="F53" s="25"/>
      <c r="G53" s="25"/>
      <c r="H53" s="25"/>
      <c r="I53" s="25"/>
      <c r="J53" s="25"/>
      <c r="K53" s="25"/>
      <c r="L53" s="25"/>
      <c r="M53" s="25"/>
      <c r="N53"/>
      <c r="O53"/>
      <c r="P53"/>
      <c r="Q53"/>
      <c r="R53" s="25"/>
      <c r="S53"/>
      <c r="T53" s="25"/>
      <c r="U53" s="25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 s="7"/>
      <c r="CB53"/>
      <c r="CC53"/>
      <c r="CD53"/>
      <c r="CE53"/>
      <c r="CF53"/>
      <c r="CG53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 x14ac:dyDescent="0.2">
      <c r="A54" t="s">
        <v>86</v>
      </c>
      <c r="B54" t="s">
        <v>41</v>
      </c>
      <c r="C54" t="s">
        <v>65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 s="25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 s="11"/>
      <c r="CH54" s="1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 x14ac:dyDescent="0.2">
      <c r="A55" t="s">
        <v>86</v>
      </c>
      <c r="B55" t="s">
        <v>42</v>
      </c>
      <c r="C55" t="s">
        <v>65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 s="2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 s="21"/>
      <c r="CH55" s="1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x14ac:dyDescent="0.2">
      <c r="A56" t="s">
        <v>86</v>
      </c>
      <c r="B56" t="s">
        <v>43</v>
      </c>
      <c r="C56" t="s">
        <v>65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 s="25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 s="21"/>
      <c r="CH56" s="1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 x14ac:dyDescent="0.2">
      <c r="A57" t="s">
        <v>86</v>
      </c>
      <c r="B57" t="s">
        <v>44</v>
      </c>
      <c r="C57" t="s">
        <v>65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 s="25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 s="21"/>
      <c r="CH57" s="1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 x14ac:dyDescent="0.2">
      <c r="A58" t="s">
        <v>86</v>
      </c>
      <c r="B58" t="s">
        <v>45</v>
      </c>
      <c r="C58" t="s">
        <v>65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 s="25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 s="21"/>
      <c r="CH58" s="1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x14ac:dyDescent="0.2">
      <c r="A59" t="s">
        <v>86</v>
      </c>
      <c r="B59" t="s">
        <v>46</v>
      </c>
      <c r="C59" t="s">
        <v>65</v>
      </c>
      <c r="D59"/>
      <c r="E59" t="str">
        <f t="shared" ref="E59:AJ59" si="21">IF(COUNT(E54:E57)&gt;0,SUM(E54:E57),"--")</f>
        <v>--</v>
      </c>
      <c r="F59" t="str">
        <f t="shared" si="21"/>
        <v>--</v>
      </c>
      <c r="G59" t="str">
        <f t="shared" si="21"/>
        <v>--</v>
      </c>
      <c r="H59" t="str">
        <f t="shared" si="21"/>
        <v>--</v>
      </c>
      <c r="I59" t="str">
        <f t="shared" si="21"/>
        <v>--</v>
      </c>
      <c r="J59" t="str">
        <f t="shared" si="21"/>
        <v>--</v>
      </c>
      <c r="K59" t="str">
        <f t="shared" si="21"/>
        <v>--</v>
      </c>
      <c r="L59" t="str">
        <f t="shared" si="21"/>
        <v>--</v>
      </c>
      <c r="M59" t="str">
        <f t="shared" si="21"/>
        <v>--</v>
      </c>
      <c r="N59" t="str">
        <f t="shared" si="21"/>
        <v>--</v>
      </c>
      <c r="O59" t="str">
        <f t="shared" si="21"/>
        <v>--</v>
      </c>
      <c r="P59" t="str">
        <f t="shared" si="21"/>
        <v>--</v>
      </c>
      <c r="Q59" t="str">
        <f t="shared" si="21"/>
        <v>--</v>
      </c>
      <c r="R59" t="str">
        <f t="shared" si="21"/>
        <v>--</v>
      </c>
      <c r="S59" t="str">
        <f t="shared" si="21"/>
        <v>--</v>
      </c>
      <c r="T59" t="str">
        <f t="shared" si="21"/>
        <v>--</v>
      </c>
      <c r="U59" t="str">
        <f t="shared" si="21"/>
        <v>--</v>
      </c>
      <c r="V59" t="str">
        <f t="shared" si="21"/>
        <v>--</v>
      </c>
      <c r="W59" t="str">
        <f t="shared" si="21"/>
        <v>--</v>
      </c>
      <c r="X59" t="str">
        <f t="shared" si="21"/>
        <v>--</v>
      </c>
      <c r="Y59" t="str">
        <f t="shared" si="21"/>
        <v>--</v>
      </c>
      <c r="Z59" t="str">
        <f t="shared" si="21"/>
        <v>--</v>
      </c>
      <c r="AA59" t="str">
        <f t="shared" si="21"/>
        <v>--</v>
      </c>
      <c r="AB59" t="str">
        <f t="shared" si="21"/>
        <v>--</v>
      </c>
      <c r="AC59" t="str">
        <f t="shared" si="21"/>
        <v>--</v>
      </c>
      <c r="AD59" t="str">
        <f t="shared" si="21"/>
        <v>--</v>
      </c>
      <c r="AE59" t="str">
        <f t="shared" si="21"/>
        <v>--</v>
      </c>
      <c r="AF59" t="str">
        <f t="shared" si="21"/>
        <v>--</v>
      </c>
      <c r="AG59" t="str">
        <f t="shared" si="21"/>
        <v>--</v>
      </c>
      <c r="AH59" t="str">
        <f t="shared" si="21"/>
        <v>--</v>
      </c>
      <c r="AI59" t="str">
        <f t="shared" si="21"/>
        <v>--</v>
      </c>
      <c r="AJ59" t="str">
        <f t="shared" si="21"/>
        <v>--</v>
      </c>
      <c r="AK59" t="str">
        <f t="shared" ref="AK59:BF59" si="22">IF(COUNT(AK54:AK57)&gt;0,SUM(AK54:AK57),"--")</f>
        <v>--</v>
      </c>
      <c r="AL59" t="str">
        <f t="shared" si="22"/>
        <v>--</v>
      </c>
      <c r="AM59" t="str">
        <f t="shared" si="22"/>
        <v>--</v>
      </c>
      <c r="AN59" t="str">
        <f t="shared" si="22"/>
        <v>--</v>
      </c>
      <c r="AO59" t="str">
        <f t="shared" si="22"/>
        <v>--</v>
      </c>
      <c r="AP59" t="str">
        <f t="shared" si="22"/>
        <v>--</v>
      </c>
      <c r="AQ59" t="str">
        <f t="shared" si="22"/>
        <v>--</v>
      </c>
      <c r="AR59" t="str">
        <f t="shared" si="22"/>
        <v>--</v>
      </c>
      <c r="AS59" t="str">
        <f t="shared" si="22"/>
        <v>--</v>
      </c>
      <c r="AT59" t="str">
        <f t="shared" si="22"/>
        <v>--</v>
      </c>
      <c r="AU59" t="str">
        <f t="shared" si="22"/>
        <v>--</v>
      </c>
      <c r="AV59" t="str">
        <f t="shared" si="22"/>
        <v>--</v>
      </c>
      <c r="AW59" t="str">
        <f t="shared" si="22"/>
        <v>--</v>
      </c>
      <c r="AX59" t="str">
        <f t="shared" si="22"/>
        <v>--</v>
      </c>
      <c r="AY59" t="str">
        <f t="shared" si="22"/>
        <v>--</v>
      </c>
      <c r="AZ59" t="str">
        <f t="shared" si="22"/>
        <v>--</v>
      </c>
      <c r="BA59" t="str">
        <f t="shared" si="22"/>
        <v>--</v>
      </c>
      <c r="BB59" t="str">
        <f t="shared" si="22"/>
        <v>--</v>
      </c>
      <c r="BC59" t="str">
        <f t="shared" si="22"/>
        <v>--</v>
      </c>
      <c r="BD59" t="str">
        <f t="shared" si="22"/>
        <v>--</v>
      </c>
      <c r="BE59" t="str">
        <f t="shared" si="22"/>
        <v>--</v>
      </c>
      <c r="BF59" t="str">
        <f t="shared" si="22"/>
        <v>--</v>
      </c>
      <c r="BG59"/>
      <c r="BH59" t="str">
        <f t="shared" ref="BH59:BY59" si="23">IF(COUNT(BH54:BH57)&gt;0,SUM(BH54:BH57),"--")</f>
        <v>--</v>
      </c>
      <c r="BI59" t="str">
        <f t="shared" si="23"/>
        <v>--</v>
      </c>
      <c r="BJ59" t="str">
        <f t="shared" si="23"/>
        <v>--</v>
      </c>
      <c r="BK59" t="str">
        <f t="shared" si="23"/>
        <v>--</v>
      </c>
      <c r="BL59" t="str">
        <f t="shared" si="23"/>
        <v>--</v>
      </c>
      <c r="BM59" t="str">
        <f t="shared" si="23"/>
        <v>--</v>
      </c>
      <c r="BN59" t="str">
        <f t="shared" si="23"/>
        <v>--</v>
      </c>
      <c r="BO59" t="str">
        <f t="shared" si="23"/>
        <v>--</v>
      </c>
      <c r="BP59" t="str">
        <f t="shared" si="23"/>
        <v>--</v>
      </c>
      <c r="BQ59" t="str">
        <f t="shared" si="23"/>
        <v>--</v>
      </c>
      <c r="BR59" t="str">
        <f t="shared" si="23"/>
        <v>--</v>
      </c>
      <c r="BS59" t="str">
        <f t="shared" si="23"/>
        <v>--</v>
      </c>
      <c r="BT59" t="str">
        <f t="shared" si="23"/>
        <v>--</v>
      </c>
      <c r="BU59" t="str">
        <f t="shared" si="23"/>
        <v>--</v>
      </c>
      <c r="BV59" t="str">
        <f t="shared" si="23"/>
        <v>--</v>
      </c>
      <c r="BW59" t="str">
        <f t="shared" si="23"/>
        <v>--</v>
      </c>
      <c r="BX59" t="str">
        <f t="shared" si="23"/>
        <v>--</v>
      </c>
      <c r="BY59" t="str">
        <f t="shared" si="23"/>
        <v>--</v>
      </c>
      <c r="BZ59"/>
      <c r="CA59"/>
      <c r="CB59"/>
      <c r="CC59"/>
      <c r="CD59"/>
      <c r="CE59"/>
      <c r="CF59"/>
      <c r="CG59"/>
      <c r="CH59" s="1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 x14ac:dyDescent="0.2">
      <c r="A60" s="2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 s="26"/>
      <c r="CC60" s="26"/>
      <c r="CD60" s="26"/>
      <c r="CE60" s="26"/>
      <c r="CF60" s="27"/>
      <c r="CG60" s="28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 x14ac:dyDescent="0.2">
      <c r="A61"/>
      <c r="B61" s="29" t="s">
        <v>47</v>
      </c>
      <c r="C61" s="2"/>
      <c r="D61" s="7"/>
      <c r="E61" s="25"/>
      <c r="F61" s="25"/>
      <c r="G61" s="25"/>
      <c r="H61" s="25"/>
      <c r="I61" s="25"/>
      <c r="J61" s="25"/>
      <c r="K61" s="25"/>
      <c r="L61" s="25"/>
      <c r="M61" s="25"/>
      <c r="N61" s="2"/>
      <c r="O61" s="2"/>
      <c r="P61" s="2"/>
      <c r="Q61" s="2"/>
      <c r="R61" s="25"/>
      <c r="S61" s="2"/>
      <c r="T61" s="2"/>
      <c r="U61" s="2"/>
      <c r="V61" s="2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"/>
      <c r="AX61" s="2"/>
      <c r="AY61" s="2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/>
      <c r="CB61"/>
      <c r="CC61"/>
      <c r="CD61"/>
      <c r="CE61"/>
      <c r="CF61"/>
      <c r="CG61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 x14ac:dyDescent="0.2">
      <c r="A62"/>
      <c r="B62" s="29"/>
      <c r="C62" s="2"/>
      <c r="D62" s="7"/>
      <c r="E62" s="25"/>
      <c r="F62" s="25"/>
      <c r="G62" s="25"/>
      <c r="H62" s="25"/>
      <c r="I62" s="25"/>
      <c r="J62" s="25"/>
      <c r="K62" s="25"/>
      <c r="L62" s="25"/>
      <c r="M62" s="25"/>
      <c r="N62" s="2"/>
      <c r="O62" s="2"/>
      <c r="P62" s="2"/>
      <c r="Q62" s="2"/>
      <c r="R62" s="25"/>
      <c r="S62" s="2"/>
      <c r="T62" s="2"/>
      <c r="U62" s="2"/>
      <c r="V62" s="2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"/>
      <c r="AX62" s="2"/>
      <c r="AY62" s="2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/>
      <c r="CB62"/>
      <c r="CC62"/>
      <c r="CD62"/>
      <c r="CE62"/>
      <c r="CF62"/>
      <c r="CG6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 x14ac:dyDescent="0.2">
      <c r="A63" s="2"/>
      <c r="B63" t="s">
        <v>48</v>
      </c>
      <c r="C63" t="s">
        <v>66</v>
      </c>
      <c r="D63" s="7"/>
      <c r="E63" t="e">
        <f t="shared" ref="E63:AJ63" si="24">IF(AND(AND(AND(E26,E28),E29),E27&gt;0),(E26*0.0499)+(E28*0.0822)+(E29*0.0435)+(E27*0.0256),"--")</f>
        <v>#VALUE!</v>
      </c>
      <c r="F63" t="e">
        <f t="shared" si="24"/>
        <v>#VALUE!</v>
      </c>
      <c r="G63" t="e">
        <f t="shared" si="24"/>
        <v>#VALUE!</v>
      </c>
      <c r="H63" t="e">
        <f t="shared" si="24"/>
        <v>#VALUE!</v>
      </c>
      <c r="I63" t="e">
        <f t="shared" si="24"/>
        <v>#VALUE!</v>
      </c>
      <c r="J63" t="e">
        <f t="shared" si="24"/>
        <v>#VALUE!</v>
      </c>
      <c r="K63" t="e">
        <f t="shared" si="24"/>
        <v>#VALUE!</v>
      </c>
      <c r="L63" t="e">
        <f t="shared" si="24"/>
        <v>#VALUE!</v>
      </c>
      <c r="M63" t="e">
        <f t="shared" si="24"/>
        <v>#VALUE!</v>
      </c>
      <c r="N63" t="e">
        <f t="shared" si="24"/>
        <v>#VALUE!</v>
      </c>
      <c r="O63" t="e">
        <f t="shared" si="24"/>
        <v>#VALUE!</v>
      </c>
      <c r="P63" t="e">
        <f t="shared" si="24"/>
        <v>#VALUE!</v>
      </c>
      <c r="Q63" t="e">
        <f t="shared" si="24"/>
        <v>#VALUE!</v>
      </c>
      <c r="R63" t="e">
        <f t="shared" si="24"/>
        <v>#VALUE!</v>
      </c>
      <c r="S63" t="e">
        <f t="shared" si="24"/>
        <v>#VALUE!</v>
      </c>
      <c r="T63" t="e">
        <f t="shared" si="24"/>
        <v>#VALUE!</v>
      </c>
      <c r="U63" t="e">
        <f t="shared" si="24"/>
        <v>#VALUE!</v>
      </c>
      <c r="V63" t="e">
        <f t="shared" si="24"/>
        <v>#VALUE!</v>
      </c>
      <c r="W63" t="e">
        <f t="shared" si="24"/>
        <v>#VALUE!</v>
      </c>
      <c r="X63" t="e">
        <f t="shared" si="24"/>
        <v>#VALUE!</v>
      </c>
      <c r="Y63" t="e">
        <f t="shared" si="24"/>
        <v>#VALUE!</v>
      </c>
      <c r="Z63" t="e">
        <f t="shared" si="24"/>
        <v>#VALUE!</v>
      </c>
      <c r="AA63" t="e">
        <f t="shared" si="24"/>
        <v>#VALUE!</v>
      </c>
      <c r="AB63" t="e">
        <f t="shared" si="24"/>
        <v>#VALUE!</v>
      </c>
      <c r="AC63" t="e">
        <f t="shared" si="24"/>
        <v>#VALUE!</v>
      </c>
      <c r="AD63" t="e">
        <f t="shared" si="24"/>
        <v>#VALUE!</v>
      </c>
      <c r="AE63" t="e">
        <f t="shared" si="24"/>
        <v>#VALUE!</v>
      </c>
      <c r="AF63" t="e">
        <f t="shared" si="24"/>
        <v>#VALUE!</v>
      </c>
      <c r="AG63" t="e">
        <f t="shared" si="24"/>
        <v>#VALUE!</v>
      </c>
      <c r="AH63" t="e">
        <f t="shared" si="24"/>
        <v>#VALUE!</v>
      </c>
      <c r="AI63" t="e">
        <f t="shared" si="24"/>
        <v>#VALUE!</v>
      </c>
      <c r="AJ63">
        <f t="shared" si="24"/>
        <v>4.4419199999999996</v>
      </c>
      <c r="AK63">
        <f t="shared" ref="AK63:BF63" si="25">IF(AND(AND(AND(AK26,AK28),AK29),AK27&gt;0),(AK26*0.0499)+(AK28*0.0822)+(AK29*0.0435)+(AK27*0.0256),"--")</f>
        <v>4.5404399999999994</v>
      </c>
      <c r="AL63">
        <f t="shared" si="25"/>
        <v>4.3050200000000007</v>
      </c>
      <c r="AM63">
        <f t="shared" si="25"/>
        <v>4.1470200000000004</v>
      </c>
      <c r="AN63">
        <f t="shared" si="25"/>
        <v>4.4665800000000004</v>
      </c>
      <c r="AO63">
        <f t="shared" si="25"/>
        <v>4.1143800000000006</v>
      </c>
      <c r="AP63">
        <f t="shared" si="25"/>
        <v>3.9602200000000001</v>
      </c>
      <c r="AQ63">
        <f t="shared" si="25"/>
        <v>4.3101600000000007</v>
      </c>
      <c r="AR63">
        <f t="shared" si="25"/>
        <v>4.0510599999999997</v>
      </c>
      <c r="AS63">
        <f t="shared" si="25"/>
        <v>4.3840399999999997</v>
      </c>
      <c r="AT63">
        <f t="shared" si="25"/>
        <v>4.31304</v>
      </c>
      <c r="AU63">
        <f t="shared" si="25"/>
        <v>4.5442799999999997</v>
      </c>
      <c r="AV63">
        <f t="shared" si="25"/>
        <v>4.50718</v>
      </c>
      <c r="AW63">
        <f t="shared" si="25"/>
        <v>10.42826</v>
      </c>
      <c r="AX63">
        <f t="shared" si="25"/>
        <v>4.7352399999999992</v>
      </c>
      <c r="AY63">
        <f t="shared" si="25"/>
        <v>4.1729199999999995</v>
      </c>
      <c r="AZ63">
        <f t="shared" si="25"/>
        <v>17.51052</v>
      </c>
      <c r="BA63">
        <f t="shared" si="25"/>
        <v>4.35046</v>
      </c>
      <c r="BB63">
        <f t="shared" si="25"/>
        <v>11.403839999999999</v>
      </c>
      <c r="BC63">
        <f t="shared" si="25"/>
        <v>4.3005599999999999</v>
      </c>
      <c r="BD63">
        <f t="shared" si="25"/>
        <v>4.5583599999999995</v>
      </c>
      <c r="BE63">
        <f t="shared" si="25"/>
        <v>4.5506799999999989</v>
      </c>
      <c r="BF63">
        <f t="shared" si="25"/>
        <v>4.6088800000000001</v>
      </c>
      <c r="BG63"/>
      <c r="BH63">
        <f t="shared" ref="BH63:BZ63" si="26">IF(AND(AND(AND(BH26,BH28),BH29),BH27&gt;0),(BH26*0.0499)+(BH28*0.0822)+(BH29*0.0435)+(BH27*0.0256),"--")</f>
        <v>4.6543200000000002</v>
      </c>
      <c r="BI63">
        <f t="shared" si="26"/>
        <v>4.7765199999999997</v>
      </c>
      <c r="BJ63">
        <f t="shared" si="26"/>
        <v>4.6875799999999996</v>
      </c>
      <c r="BK63">
        <f t="shared" si="26"/>
        <v>4.7723399999999998</v>
      </c>
      <c r="BL63">
        <f t="shared" si="26"/>
        <v>4.8235200000000003</v>
      </c>
      <c r="BM63">
        <f t="shared" si="26"/>
        <v>4.6182379999999998</v>
      </c>
      <c r="BN63">
        <f t="shared" si="26"/>
        <v>4.6917720000000003</v>
      </c>
      <c r="BO63">
        <f t="shared" si="26"/>
        <v>4.8391920000000006</v>
      </c>
      <c r="BP63">
        <f t="shared" si="26"/>
        <v>4.9981869999999997</v>
      </c>
      <c r="BQ63">
        <f t="shared" si="26"/>
        <v>4.8638880000000002</v>
      </c>
      <c r="BR63">
        <f t="shared" si="26"/>
        <v>5.2013540000000003</v>
      </c>
      <c r="BS63">
        <f t="shared" si="26"/>
        <v>4.6249509999999994</v>
      </c>
      <c r="BT63">
        <f t="shared" si="26"/>
        <v>4.8917099999999989</v>
      </c>
      <c r="BU63">
        <f t="shared" si="26"/>
        <v>4.9245900000000002</v>
      </c>
      <c r="BV63">
        <f t="shared" si="26"/>
        <v>5.3736319999999997</v>
      </c>
      <c r="BW63">
        <f t="shared" si="26"/>
        <v>5.2401779999999993</v>
      </c>
      <c r="BX63">
        <f t="shared" si="26"/>
        <v>5.0768084</v>
      </c>
      <c r="BY63">
        <f t="shared" si="26"/>
        <v>4.7098759999999995</v>
      </c>
      <c r="BZ63">
        <f t="shared" si="26"/>
        <v>4.57883</v>
      </c>
      <c r="CA63"/>
      <c r="CB63" t="e">
        <f>AVERAGE(C63:CA63)</f>
        <v>#VALUE!</v>
      </c>
      <c r="CC63" t="e">
        <f>MIN(C63:CA63)</f>
        <v>#VALUE!</v>
      </c>
      <c r="CD63" t="e">
        <f>MAX(C63:CA63)</f>
        <v>#VALUE!</v>
      </c>
      <c r="CE63" t="e">
        <f>STDEV(C63:CA63)</f>
        <v>#VALUE!</v>
      </c>
      <c r="CF63" s="10" t="e">
        <f>CE63/CB63</f>
        <v>#VALUE!</v>
      </c>
      <c r="CG63" s="11">
        <f>COUNT(C63:CA63)</f>
        <v>42</v>
      </c>
      <c r="CH63" s="1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 x14ac:dyDescent="0.2">
      <c r="A64" s="2"/>
      <c r="B64" t="s">
        <v>49</v>
      </c>
      <c r="C64" t="s">
        <v>66</v>
      </c>
      <c r="D64" s="7"/>
      <c r="E64">
        <f t="shared" ref="E64:AJ64" si="27">IF(AND(AND(E30,E25),E23&gt;0),(E30*0.0208)+(E25*0.0282)+(E23*0.0164)+(E22*0.0333),"--")</f>
        <v>4.8460000000000001</v>
      </c>
      <c r="F64" t="e">
        <f t="shared" si="27"/>
        <v>#VALUE!</v>
      </c>
      <c r="G64" t="e">
        <f t="shared" si="27"/>
        <v>#VALUE!</v>
      </c>
      <c r="H64" t="e">
        <f t="shared" si="27"/>
        <v>#VALUE!</v>
      </c>
      <c r="I64">
        <f t="shared" si="27"/>
        <v>5.0372400000000006</v>
      </c>
      <c r="J64" t="e">
        <f t="shared" si="27"/>
        <v>#VALUE!</v>
      </c>
      <c r="K64" t="e">
        <f t="shared" si="27"/>
        <v>#VALUE!</v>
      </c>
      <c r="L64" t="e">
        <f t="shared" si="27"/>
        <v>#VALUE!</v>
      </c>
      <c r="M64" t="e">
        <f t="shared" si="27"/>
        <v>#VALUE!</v>
      </c>
      <c r="N64">
        <f t="shared" si="27"/>
        <v>4.8298999999999994</v>
      </c>
      <c r="O64" t="e">
        <f t="shared" si="27"/>
        <v>#VALUE!</v>
      </c>
      <c r="P64">
        <f t="shared" si="27"/>
        <v>4.5667</v>
      </c>
      <c r="Q64" t="e">
        <f t="shared" si="27"/>
        <v>#VALUE!</v>
      </c>
      <c r="R64" t="e">
        <f t="shared" si="27"/>
        <v>#VALUE!</v>
      </c>
      <c r="S64" t="e">
        <f t="shared" si="27"/>
        <v>#VALUE!</v>
      </c>
      <c r="T64" t="e">
        <f t="shared" si="27"/>
        <v>#VALUE!</v>
      </c>
      <c r="U64">
        <f t="shared" si="27"/>
        <v>11.146599999999999</v>
      </c>
      <c r="V64" t="e">
        <f t="shared" si="27"/>
        <v>#VALUE!</v>
      </c>
      <c r="W64" t="e">
        <f t="shared" si="27"/>
        <v>#VALUE!</v>
      </c>
      <c r="X64" t="e">
        <f t="shared" si="27"/>
        <v>#VALUE!</v>
      </c>
      <c r="Y64">
        <f t="shared" si="27"/>
        <v>4.6831000000000005</v>
      </c>
      <c r="Z64" t="e">
        <f t="shared" si="27"/>
        <v>#VALUE!</v>
      </c>
      <c r="AA64">
        <f t="shared" si="27"/>
        <v>4.4171000000000005</v>
      </c>
      <c r="AB64" t="e">
        <f t="shared" si="27"/>
        <v>#VALUE!</v>
      </c>
      <c r="AC64" t="e">
        <f t="shared" si="27"/>
        <v>#VALUE!</v>
      </c>
      <c r="AD64" t="e">
        <f t="shared" si="27"/>
        <v>#VALUE!</v>
      </c>
      <c r="AE64" t="e">
        <f t="shared" si="27"/>
        <v>#VALUE!</v>
      </c>
      <c r="AF64" t="e">
        <f t="shared" si="27"/>
        <v>#VALUE!</v>
      </c>
      <c r="AG64" t="e">
        <f t="shared" si="27"/>
        <v>#VALUE!</v>
      </c>
      <c r="AH64" t="e">
        <f t="shared" si="27"/>
        <v>#VALUE!</v>
      </c>
      <c r="AI64" t="e">
        <f t="shared" si="27"/>
        <v>#VALUE!</v>
      </c>
      <c r="AJ64" t="e">
        <f t="shared" si="27"/>
        <v>#VALUE!</v>
      </c>
      <c r="AK64" t="e">
        <f t="shared" ref="AK64:BF64" si="28">IF(AND(AND(AK30,AK25),AK23&gt;0),(AK30*0.0208)+(AK25*0.0282)+(AK23*0.0164)+(AK22*0.0333),"--")</f>
        <v>#VALUE!</v>
      </c>
      <c r="AL64" t="e">
        <f t="shared" si="28"/>
        <v>#VALUE!</v>
      </c>
      <c r="AM64" t="str">
        <f t="shared" si="28"/>
        <v>--</v>
      </c>
      <c r="AN64" t="str">
        <f t="shared" si="28"/>
        <v>--</v>
      </c>
      <c r="AO64" t="str">
        <f t="shared" si="28"/>
        <v>--</v>
      </c>
      <c r="AP64" t="str">
        <f t="shared" si="28"/>
        <v>--</v>
      </c>
      <c r="AQ64">
        <f t="shared" si="28"/>
        <v>3.9388800000000002</v>
      </c>
      <c r="AR64">
        <f t="shared" si="28"/>
        <v>3.956</v>
      </c>
      <c r="AS64">
        <f t="shared" si="28"/>
        <v>4.1801000000000004</v>
      </c>
      <c r="AT64">
        <f t="shared" si="28"/>
        <v>4.2877800000000006</v>
      </c>
      <c r="AU64">
        <f t="shared" si="28"/>
        <v>4.3509399999999996</v>
      </c>
      <c r="AV64">
        <f t="shared" si="28"/>
        <v>4.2169400000000001</v>
      </c>
      <c r="AW64">
        <f t="shared" si="28"/>
        <v>10.257780000000002</v>
      </c>
      <c r="AX64">
        <f t="shared" si="28"/>
        <v>4.7509199999999998</v>
      </c>
      <c r="AY64">
        <f t="shared" si="28"/>
        <v>4.2232799999999999</v>
      </c>
      <c r="AZ64">
        <f t="shared" si="28"/>
        <v>11.522680000000001</v>
      </c>
      <c r="BA64">
        <f t="shared" si="28"/>
        <v>4.2059600000000001</v>
      </c>
      <c r="BB64">
        <f t="shared" si="28"/>
        <v>11.26788</v>
      </c>
      <c r="BC64">
        <f t="shared" si="28"/>
        <v>3.9495800000000001</v>
      </c>
      <c r="BD64">
        <f t="shared" si="28"/>
        <v>4.3787799999999999</v>
      </c>
      <c r="BE64">
        <f t="shared" si="28"/>
        <v>4.4352360000000006</v>
      </c>
      <c r="BF64">
        <f t="shared" si="28"/>
        <v>4.3401800000000001</v>
      </c>
      <c r="BG64"/>
      <c r="BH64">
        <f t="shared" ref="BH64:BZ64" si="29">IF(AND(AND(BH30,BH25),BH23&gt;0),(BH30*0.0208)+(BH25*0.0282)+(BH23*0.0164)+(BH22*0.0333),"--")</f>
        <v>4.5445200000000003</v>
      </c>
      <c r="BI64">
        <f t="shared" si="29"/>
        <v>4.5569600000000001</v>
      </c>
      <c r="BJ64">
        <f t="shared" si="29"/>
        <v>4.651860000000001</v>
      </c>
      <c r="BK64">
        <f t="shared" si="29"/>
        <v>4.7201400000000007</v>
      </c>
      <c r="BL64">
        <f t="shared" si="29"/>
        <v>4.8113200000000003</v>
      </c>
      <c r="BM64">
        <f t="shared" si="29"/>
        <v>4.5980600000000003</v>
      </c>
      <c r="BN64">
        <f t="shared" si="29"/>
        <v>4.6160879999999995</v>
      </c>
      <c r="BO64">
        <f t="shared" si="29"/>
        <v>4.710464</v>
      </c>
      <c r="BP64">
        <f t="shared" si="29"/>
        <v>4.8895239999999998</v>
      </c>
      <c r="BQ64">
        <f t="shared" si="29"/>
        <v>4.8354400000000002</v>
      </c>
      <c r="BR64">
        <f t="shared" si="29"/>
        <v>5.1226479999999999</v>
      </c>
      <c r="BS64">
        <f t="shared" si="29"/>
        <v>4.5808580000000001</v>
      </c>
      <c r="BT64">
        <f t="shared" si="29"/>
        <v>4.7268300000000005</v>
      </c>
      <c r="BU64">
        <f t="shared" si="29"/>
        <v>4.7870919999999995</v>
      </c>
      <c r="BV64">
        <f t="shared" si="29"/>
        <v>5.3069900000000008</v>
      </c>
      <c r="BW64">
        <f t="shared" si="29"/>
        <v>5.0974960000000005</v>
      </c>
      <c r="BX64">
        <f t="shared" si="29"/>
        <v>5.0903960000000001</v>
      </c>
      <c r="BY64">
        <f t="shared" si="29"/>
        <v>4.7281040000000001</v>
      </c>
      <c r="BZ64">
        <f t="shared" si="29"/>
        <v>4.631392</v>
      </c>
      <c r="CA64"/>
      <c r="CB64" t="e">
        <f>AVERAGE(C64:CA64)</f>
        <v>#VALUE!</v>
      </c>
      <c r="CC64" t="e">
        <f>MIN(C64:CA64)</f>
        <v>#VALUE!</v>
      </c>
      <c r="CD64" t="e">
        <f>MAX(C64:CA64)</f>
        <v>#VALUE!</v>
      </c>
      <c r="CE64" t="e">
        <f>STDEV(C64:CA64)</f>
        <v>#VALUE!</v>
      </c>
      <c r="CF64" s="20" t="e">
        <f>CE64/CB64</f>
        <v>#VALUE!</v>
      </c>
      <c r="CG64" s="21">
        <f>COUNT(C64:CA64)</f>
        <v>42</v>
      </c>
      <c r="CH64" s="1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pans="1:256" x14ac:dyDescent="0.2">
      <c r="A65" s="2"/>
      <c r="B65" t="s">
        <v>50</v>
      </c>
      <c r="C65" t="s">
        <v>66</v>
      </c>
      <c r="D65" s="7"/>
      <c r="E65" t="e">
        <f t="shared" ref="E65:AJ65" si="30">IF((AND(E63,E64))&gt;0,ABS(E64-E63),"--")</f>
        <v>#VALUE!</v>
      </c>
      <c r="F65" t="e">
        <f t="shared" si="30"/>
        <v>#VALUE!</v>
      </c>
      <c r="G65" t="e">
        <f t="shared" si="30"/>
        <v>#VALUE!</v>
      </c>
      <c r="H65" t="e">
        <f t="shared" si="30"/>
        <v>#VALUE!</v>
      </c>
      <c r="I65" t="e">
        <f t="shared" si="30"/>
        <v>#VALUE!</v>
      </c>
      <c r="J65" t="e">
        <f t="shared" si="30"/>
        <v>#VALUE!</v>
      </c>
      <c r="K65" t="e">
        <f t="shared" si="30"/>
        <v>#VALUE!</v>
      </c>
      <c r="L65" t="e">
        <f t="shared" si="30"/>
        <v>#VALUE!</v>
      </c>
      <c r="M65" t="e">
        <f t="shared" si="30"/>
        <v>#VALUE!</v>
      </c>
      <c r="N65" t="e">
        <f t="shared" si="30"/>
        <v>#VALUE!</v>
      </c>
      <c r="O65" t="e">
        <f t="shared" si="30"/>
        <v>#VALUE!</v>
      </c>
      <c r="P65" t="e">
        <f t="shared" si="30"/>
        <v>#VALUE!</v>
      </c>
      <c r="Q65" t="e">
        <f t="shared" si="30"/>
        <v>#VALUE!</v>
      </c>
      <c r="R65" t="e">
        <f t="shared" si="30"/>
        <v>#VALUE!</v>
      </c>
      <c r="S65" t="e">
        <f t="shared" si="30"/>
        <v>#VALUE!</v>
      </c>
      <c r="T65" t="e">
        <f t="shared" si="30"/>
        <v>#VALUE!</v>
      </c>
      <c r="U65" t="e">
        <f t="shared" si="30"/>
        <v>#VALUE!</v>
      </c>
      <c r="V65" t="e">
        <f t="shared" si="30"/>
        <v>#VALUE!</v>
      </c>
      <c r="W65" t="e">
        <f t="shared" si="30"/>
        <v>#VALUE!</v>
      </c>
      <c r="X65" t="e">
        <f t="shared" si="30"/>
        <v>#VALUE!</v>
      </c>
      <c r="Y65" t="e">
        <f t="shared" si="30"/>
        <v>#VALUE!</v>
      </c>
      <c r="Z65" t="e">
        <f t="shared" si="30"/>
        <v>#VALUE!</v>
      </c>
      <c r="AA65" t="e">
        <f t="shared" si="30"/>
        <v>#VALUE!</v>
      </c>
      <c r="AB65" t="e">
        <f t="shared" si="30"/>
        <v>#VALUE!</v>
      </c>
      <c r="AC65" t="e">
        <f t="shared" si="30"/>
        <v>#VALUE!</v>
      </c>
      <c r="AD65" t="e">
        <f t="shared" si="30"/>
        <v>#VALUE!</v>
      </c>
      <c r="AE65" t="e">
        <f t="shared" si="30"/>
        <v>#VALUE!</v>
      </c>
      <c r="AF65" t="e">
        <f t="shared" si="30"/>
        <v>#VALUE!</v>
      </c>
      <c r="AG65" t="e">
        <f t="shared" si="30"/>
        <v>#VALUE!</v>
      </c>
      <c r="AH65" t="e">
        <f t="shared" si="30"/>
        <v>#VALUE!</v>
      </c>
      <c r="AI65" t="e">
        <f t="shared" si="30"/>
        <v>#VALUE!</v>
      </c>
      <c r="AJ65" t="e">
        <f t="shared" si="30"/>
        <v>#VALUE!</v>
      </c>
      <c r="AK65" t="e">
        <f t="shared" ref="AK65:BF65" si="31">IF((AND(AK63,AK64))&gt;0,ABS(AK64-AK63),"--")</f>
        <v>#VALUE!</v>
      </c>
      <c r="AL65" t="e">
        <f t="shared" si="31"/>
        <v>#VALUE!</v>
      </c>
      <c r="AM65" t="e">
        <f t="shared" si="31"/>
        <v>#VALUE!</v>
      </c>
      <c r="AN65" t="e">
        <f t="shared" si="31"/>
        <v>#VALUE!</v>
      </c>
      <c r="AO65" t="e">
        <f t="shared" si="31"/>
        <v>#VALUE!</v>
      </c>
      <c r="AP65" t="e">
        <f t="shared" si="31"/>
        <v>#VALUE!</v>
      </c>
      <c r="AQ65">
        <f t="shared" si="31"/>
        <v>0.3712800000000005</v>
      </c>
      <c r="AR65">
        <f t="shared" si="31"/>
        <v>9.50599999999997E-2</v>
      </c>
      <c r="AS65">
        <f t="shared" si="31"/>
        <v>0.20393999999999934</v>
      </c>
      <c r="AT65">
        <f t="shared" si="31"/>
        <v>2.5259999999999394E-2</v>
      </c>
      <c r="AU65">
        <f t="shared" si="31"/>
        <v>0.19334000000000007</v>
      </c>
      <c r="AV65">
        <f t="shared" si="31"/>
        <v>0.29023999999999983</v>
      </c>
      <c r="AW65">
        <f t="shared" si="31"/>
        <v>0.17047999999999774</v>
      </c>
      <c r="AX65">
        <f t="shared" si="31"/>
        <v>1.5680000000000582E-2</v>
      </c>
      <c r="AY65">
        <f t="shared" si="31"/>
        <v>5.0360000000000404E-2</v>
      </c>
      <c r="AZ65">
        <f t="shared" si="31"/>
        <v>5.9878399999999985</v>
      </c>
      <c r="BA65">
        <f t="shared" si="31"/>
        <v>0.14449999999999985</v>
      </c>
      <c r="BB65">
        <f t="shared" si="31"/>
        <v>0.13595999999999897</v>
      </c>
      <c r="BC65">
        <f t="shared" si="31"/>
        <v>0.35097999999999985</v>
      </c>
      <c r="BD65">
        <f t="shared" si="31"/>
        <v>0.17957999999999963</v>
      </c>
      <c r="BE65">
        <f t="shared" si="31"/>
        <v>0.11544399999999833</v>
      </c>
      <c r="BF65">
        <f t="shared" si="31"/>
        <v>0.26869999999999994</v>
      </c>
      <c r="BG65"/>
      <c r="BH65">
        <f t="shared" ref="BH65:BZ65" si="32">IF((AND(BH63,BH64))&gt;0,ABS(BH64-BH63),"--")</f>
        <v>0.1097999999999999</v>
      </c>
      <c r="BI65">
        <f t="shared" si="32"/>
        <v>0.21955999999999953</v>
      </c>
      <c r="BJ65">
        <f t="shared" si="32"/>
        <v>3.5719999999998642E-2</v>
      </c>
      <c r="BK65">
        <f t="shared" si="32"/>
        <v>5.2199999999999136E-2</v>
      </c>
      <c r="BL65">
        <f t="shared" si="32"/>
        <v>1.2199999999999989E-2</v>
      </c>
      <c r="BM65">
        <f t="shared" si="32"/>
        <v>2.0177999999999585E-2</v>
      </c>
      <c r="BN65">
        <f t="shared" si="32"/>
        <v>7.5684000000000751E-2</v>
      </c>
      <c r="BO65">
        <f t="shared" si="32"/>
        <v>0.12872800000000062</v>
      </c>
      <c r="BP65">
        <f t="shared" si="32"/>
        <v>0.10866299999999995</v>
      </c>
      <c r="BQ65">
        <f t="shared" si="32"/>
        <v>2.8448000000000029E-2</v>
      </c>
      <c r="BR65">
        <f t="shared" si="32"/>
        <v>7.8706000000000387E-2</v>
      </c>
      <c r="BS65">
        <f t="shared" si="32"/>
        <v>4.4092999999999272E-2</v>
      </c>
      <c r="BT65">
        <f t="shared" si="32"/>
        <v>0.16487999999999836</v>
      </c>
      <c r="BU65">
        <f t="shared" si="32"/>
        <v>0.13749800000000079</v>
      </c>
      <c r="BV65">
        <f t="shared" si="32"/>
        <v>6.664199999999898E-2</v>
      </c>
      <c r="BW65">
        <f t="shared" si="32"/>
        <v>0.14268199999999887</v>
      </c>
      <c r="BX65">
        <f t="shared" si="32"/>
        <v>1.3587600000000144E-2</v>
      </c>
      <c r="BY65">
        <f t="shared" si="32"/>
        <v>1.8228000000000577E-2</v>
      </c>
      <c r="BZ65">
        <f t="shared" si="32"/>
        <v>5.2561999999999998E-2</v>
      </c>
      <c r="CA65"/>
      <c r="CB65" t="e">
        <f>AVERAGE(C65:CA65)</f>
        <v>#VALUE!</v>
      </c>
      <c r="CC65" t="e">
        <f>MIN(C65:CA65)</f>
        <v>#VALUE!</v>
      </c>
      <c r="CD65" t="e">
        <f>MAX(C65:CA65)</f>
        <v>#VALUE!</v>
      </c>
      <c r="CE65" t="e">
        <f>STDEV(C65:CA65)</f>
        <v>#VALUE!</v>
      </c>
      <c r="CF65" s="20" t="e">
        <f>CE65/CB65</f>
        <v>#VALUE!</v>
      </c>
      <c r="CG65" s="21">
        <f>COUNT(C65:CA65)</f>
        <v>35</v>
      </c>
      <c r="CH65" s="1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pans="1:256" x14ac:dyDescent="0.2">
      <c r="A66" s="2"/>
      <c r="B66" t="s">
        <v>51</v>
      </c>
      <c r="C66" t="s">
        <v>67</v>
      </c>
      <c r="D66" s="7"/>
      <c r="E66" t="e">
        <f t="shared" ref="E66:AJ66" si="33">IF(AND(E63,E64&gt;0),(E65*100)/(0.5*(E63+E64)),"--")</f>
        <v>#VALUE!</v>
      </c>
      <c r="F66" t="e">
        <f t="shared" si="33"/>
        <v>#VALUE!</v>
      </c>
      <c r="G66" t="e">
        <f t="shared" si="33"/>
        <v>#VALUE!</v>
      </c>
      <c r="H66" t="e">
        <f t="shared" si="33"/>
        <v>#VALUE!</v>
      </c>
      <c r="I66" t="e">
        <f t="shared" si="33"/>
        <v>#VALUE!</v>
      </c>
      <c r="J66" t="e">
        <f t="shared" si="33"/>
        <v>#VALUE!</v>
      </c>
      <c r="K66" t="e">
        <f t="shared" si="33"/>
        <v>#VALUE!</v>
      </c>
      <c r="L66" t="e">
        <f t="shared" si="33"/>
        <v>#VALUE!</v>
      </c>
      <c r="M66" t="e">
        <f t="shared" si="33"/>
        <v>#VALUE!</v>
      </c>
      <c r="N66" t="e">
        <f t="shared" si="33"/>
        <v>#VALUE!</v>
      </c>
      <c r="O66" t="e">
        <f t="shared" si="33"/>
        <v>#VALUE!</v>
      </c>
      <c r="P66" t="e">
        <f t="shared" si="33"/>
        <v>#VALUE!</v>
      </c>
      <c r="Q66" t="e">
        <f t="shared" si="33"/>
        <v>#VALUE!</v>
      </c>
      <c r="R66" t="e">
        <f t="shared" si="33"/>
        <v>#VALUE!</v>
      </c>
      <c r="S66" t="e">
        <f t="shared" si="33"/>
        <v>#VALUE!</v>
      </c>
      <c r="T66" t="e">
        <f t="shared" si="33"/>
        <v>#VALUE!</v>
      </c>
      <c r="U66" t="e">
        <f t="shared" si="33"/>
        <v>#VALUE!</v>
      </c>
      <c r="V66" t="e">
        <f t="shared" si="33"/>
        <v>#VALUE!</v>
      </c>
      <c r="W66" t="e">
        <f t="shared" si="33"/>
        <v>#VALUE!</v>
      </c>
      <c r="X66" t="e">
        <f t="shared" si="33"/>
        <v>#VALUE!</v>
      </c>
      <c r="Y66" t="e">
        <f t="shared" si="33"/>
        <v>#VALUE!</v>
      </c>
      <c r="Z66" t="e">
        <f t="shared" si="33"/>
        <v>#VALUE!</v>
      </c>
      <c r="AA66" t="e">
        <f t="shared" si="33"/>
        <v>#VALUE!</v>
      </c>
      <c r="AB66" t="e">
        <f t="shared" si="33"/>
        <v>#VALUE!</v>
      </c>
      <c r="AC66" t="e">
        <f t="shared" si="33"/>
        <v>#VALUE!</v>
      </c>
      <c r="AD66" t="e">
        <f t="shared" si="33"/>
        <v>#VALUE!</v>
      </c>
      <c r="AE66" t="e">
        <f t="shared" si="33"/>
        <v>#VALUE!</v>
      </c>
      <c r="AF66" t="e">
        <f t="shared" si="33"/>
        <v>#VALUE!</v>
      </c>
      <c r="AG66" t="e">
        <f t="shared" si="33"/>
        <v>#VALUE!</v>
      </c>
      <c r="AH66" t="e">
        <f t="shared" si="33"/>
        <v>#VALUE!</v>
      </c>
      <c r="AI66" t="e">
        <f t="shared" si="33"/>
        <v>#VALUE!</v>
      </c>
      <c r="AJ66" t="e">
        <f t="shared" si="33"/>
        <v>#VALUE!</v>
      </c>
      <c r="AK66" t="e">
        <f t="shared" ref="AK66:BF66" si="34">IF(AND(AK63,AK64&gt;0),(AK65*100)/(0.5*(AK63+AK64)),"--")</f>
        <v>#VALUE!</v>
      </c>
      <c r="AL66" t="e">
        <f t="shared" si="34"/>
        <v>#VALUE!</v>
      </c>
      <c r="AM66" t="e">
        <f t="shared" si="34"/>
        <v>#VALUE!</v>
      </c>
      <c r="AN66" t="e">
        <f t="shared" si="34"/>
        <v>#VALUE!</v>
      </c>
      <c r="AO66" t="e">
        <f t="shared" si="34"/>
        <v>#VALUE!</v>
      </c>
      <c r="AP66" t="e">
        <f t="shared" si="34"/>
        <v>#VALUE!</v>
      </c>
      <c r="AQ66">
        <f t="shared" si="34"/>
        <v>9.0017747519711495</v>
      </c>
      <c r="AR66">
        <f t="shared" si="34"/>
        <v>2.3744045879511257</v>
      </c>
      <c r="AS66">
        <f t="shared" si="34"/>
        <v>4.7626498399138582</v>
      </c>
      <c r="AT66">
        <f t="shared" si="34"/>
        <v>0.58738585390693898</v>
      </c>
      <c r="AU66">
        <f t="shared" si="34"/>
        <v>4.347053810923172</v>
      </c>
      <c r="AV66">
        <f t="shared" si="34"/>
        <v>6.6537369958230714</v>
      </c>
      <c r="AW66">
        <f t="shared" si="34"/>
        <v>1.6482613395313721</v>
      </c>
      <c r="AX66">
        <f t="shared" si="34"/>
        <v>0.33058687603836717</v>
      </c>
      <c r="AY66">
        <f t="shared" si="34"/>
        <v>1.1995902908458684</v>
      </c>
      <c r="AZ66">
        <f t="shared" si="34"/>
        <v>41.248226168662072</v>
      </c>
      <c r="BA66">
        <f t="shared" si="34"/>
        <v>3.37758081066614</v>
      </c>
      <c r="BB66">
        <f t="shared" si="34"/>
        <v>1.1993796677093662</v>
      </c>
      <c r="BC66">
        <f t="shared" si="34"/>
        <v>8.5084616745897605</v>
      </c>
      <c r="BD66">
        <f t="shared" si="34"/>
        <v>4.0187353001071848</v>
      </c>
      <c r="BE66">
        <f t="shared" si="34"/>
        <v>2.5694431152037995</v>
      </c>
      <c r="BF66">
        <f t="shared" si="34"/>
        <v>6.005099976980822</v>
      </c>
      <c r="BG66"/>
      <c r="BH66">
        <f t="shared" ref="BH66:BZ66" si="35">IF(AND(BH63,BH64&gt;0),(BH65*100)/(0.5*(BH63+BH64)),"--")</f>
        <v>2.3872575237747347</v>
      </c>
      <c r="BI66">
        <f t="shared" si="35"/>
        <v>4.7047832105495386</v>
      </c>
      <c r="BJ66">
        <f t="shared" si="35"/>
        <v>0.76492808990686045</v>
      </c>
      <c r="BK66">
        <f t="shared" si="35"/>
        <v>1.0998179611650303</v>
      </c>
      <c r="BL66">
        <f t="shared" si="35"/>
        <v>0.25324758895840488</v>
      </c>
      <c r="BM66">
        <f t="shared" si="35"/>
        <v>0.43787646623404725</v>
      </c>
      <c r="BN66">
        <f t="shared" si="35"/>
        <v>1.6262384694226333</v>
      </c>
      <c r="BO66">
        <f t="shared" si="35"/>
        <v>2.6959714569823374</v>
      </c>
      <c r="BP66">
        <f t="shared" si="35"/>
        <v>2.1979404535589673</v>
      </c>
      <c r="BQ66">
        <f t="shared" si="35"/>
        <v>0.58659733952702753</v>
      </c>
      <c r="BR66">
        <f t="shared" si="35"/>
        <v>1.5247188057499483</v>
      </c>
      <c r="BS66">
        <f t="shared" si="35"/>
        <v>0.95793862331923851</v>
      </c>
      <c r="BT66">
        <f t="shared" si="35"/>
        <v>3.4283789431659768</v>
      </c>
      <c r="BU66">
        <f t="shared" si="35"/>
        <v>2.8316001285874228</v>
      </c>
      <c r="BV66">
        <f t="shared" si="35"/>
        <v>1.2479048504852803</v>
      </c>
      <c r="BW66">
        <f t="shared" si="35"/>
        <v>2.7604275391156436</v>
      </c>
      <c r="BX66">
        <f t="shared" si="35"/>
        <v>0.26728291210512389</v>
      </c>
      <c r="BY66">
        <f t="shared" si="35"/>
        <v>0.38626909571752804</v>
      </c>
      <c r="BZ66">
        <f t="shared" si="35"/>
        <v>1.141383997041548</v>
      </c>
      <c r="CA66"/>
      <c r="CB66" t="e">
        <f>AVERAGE(C66:CA66)</f>
        <v>#VALUE!</v>
      </c>
      <c r="CC66" t="e">
        <f>MIN(C66:CA66)</f>
        <v>#VALUE!</v>
      </c>
      <c r="CD66" t="e">
        <f>MAX(C66:CA66)</f>
        <v>#VALUE!</v>
      </c>
      <c r="CE66" t="e">
        <f>STDEV(C66:CA66)</f>
        <v>#VALUE!</v>
      </c>
      <c r="CF66" s="20" t="e">
        <f>CE66/CB66</f>
        <v>#VALUE!</v>
      </c>
      <c r="CG66" s="21">
        <f>COUNT(C66:CA66)</f>
        <v>35</v>
      </c>
      <c r="CH66" s="1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pans="1:256" x14ac:dyDescent="0.2">
      <c r="A67" s="2"/>
      <c r="B67" s="2"/>
      <c r="C67" s="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"/>
      <c r="O67" s="2"/>
      <c r="P67" s="2"/>
      <c r="Q67" s="2"/>
      <c r="R67" s="2"/>
      <c r="S67" s="2"/>
      <c r="T67" s="2"/>
      <c r="U67" s="2"/>
      <c r="V67" s="2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"/>
      <c r="AX67" s="2"/>
      <c r="AY67" s="2"/>
      <c r="AZ67" s="25"/>
      <c r="BA67" s="25"/>
      <c r="BB67" s="25"/>
      <c r="BC67" s="25"/>
      <c r="BD67" s="25"/>
      <c r="BE67" s="25"/>
      <c r="BF67" s="25"/>
      <c r="BG67" s="25"/>
      <c r="BH67" t="s">
        <v>74</v>
      </c>
      <c r="BI67" s="25">
        <f>COUNT(BI6:BI66)</f>
        <v>31</v>
      </c>
      <c r="BJ67" s="25">
        <f>COUNT(BJ6:BJ66)</f>
        <v>31</v>
      </c>
      <c r="BK67" s="25">
        <f>COUNT(BK6:BK66)</f>
        <v>31</v>
      </c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"/>
      <c r="CB67"/>
      <c r="CC67"/>
      <c r="CD67"/>
      <c r="CE67"/>
      <c r="CF67"/>
      <c r="CG67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pans="1:256" x14ac:dyDescent="0.2">
      <c r="A68" s="2"/>
      <c r="B68" s="2"/>
      <c r="C68" s="2"/>
      <c r="D68" s="2"/>
      <c r="E68" s="2" t="s">
        <v>69</v>
      </c>
      <c r="F68" s="2"/>
      <c r="G68" s="2"/>
      <c r="H68" s="2"/>
      <c r="I68" s="2"/>
      <c r="J68" s="2"/>
      <c r="K68" s="2"/>
      <c r="L68" s="2"/>
      <c r="M68" s="25"/>
      <c r="N68" s="2"/>
      <c r="O68" s="2"/>
      <c r="P68" s="2"/>
      <c r="Q68" s="2"/>
      <c r="R68" s="2"/>
      <c r="S68" s="2"/>
      <c r="T68" s="2"/>
      <c r="U68" s="2"/>
      <c r="V68" s="2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"/>
      <c r="AX68" s="2"/>
      <c r="AY68" s="2"/>
      <c r="AZ68" s="25"/>
      <c r="BA68" s="25"/>
      <c r="BB68" s="25"/>
      <c r="BC68" s="25"/>
      <c r="BD68" s="25"/>
      <c r="BE68" s="25" t="s">
        <v>73</v>
      </c>
      <c r="BF68" s="25"/>
      <c r="BG68" s="25"/>
      <c r="BH68"/>
      <c r="BI68" s="25"/>
      <c r="BJ68" s="23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pans="1:25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5"/>
      <c r="N69" s="2"/>
      <c r="O69" s="2"/>
      <c r="P69" s="2"/>
      <c r="Q69" s="2"/>
      <c r="R69" s="2"/>
      <c r="S69" s="2"/>
      <c r="T69" s="2"/>
      <c r="U69" s="2"/>
      <c r="V69" s="2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"/>
      <c r="AX69" s="2"/>
      <c r="AY69" s="2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pans="1:25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5"/>
      <c r="N70" s="2"/>
      <c r="O70" s="2"/>
      <c r="P70" s="2"/>
      <c r="Q70" s="2"/>
      <c r="R70" s="2"/>
      <c r="S70" s="2"/>
      <c r="T70" s="2"/>
      <c r="U70" s="2"/>
      <c r="V70" s="2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"/>
      <c r="AX70" s="2"/>
      <c r="AY70" s="2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pans="1:25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5"/>
      <c r="N71" s="2"/>
      <c r="O71" s="2"/>
      <c r="P71" s="2"/>
      <c r="Q71" s="2"/>
      <c r="R71" s="2"/>
      <c r="S71" s="2"/>
      <c r="T71" s="2"/>
      <c r="U71" s="2"/>
      <c r="V71" s="2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"/>
      <c r="AX71" s="2"/>
      <c r="AY71" s="2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</row>
    <row r="72" spans="1:25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5"/>
      <c r="N72" s="2"/>
      <c r="O72" s="2"/>
      <c r="P72" s="2"/>
      <c r="Q72" s="2"/>
      <c r="R72" s="2"/>
      <c r="S72" s="2"/>
      <c r="T72" s="2"/>
      <c r="U72" s="2"/>
      <c r="V72" s="2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"/>
      <c r="AX72" s="2"/>
      <c r="AY72" s="2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</row>
    <row r="73" spans="1:25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5"/>
      <c r="N73" s="2"/>
      <c r="O73" s="2"/>
      <c r="P73" s="2"/>
      <c r="Q73" s="2"/>
      <c r="R73" s="2"/>
      <c r="S73" s="2"/>
      <c r="T73" s="2"/>
      <c r="U73" s="2"/>
      <c r="V73" s="2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"/>
      <c r="AX73" s="2"/>
      <c r="AY73" s="2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pans="1:25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5"/>
      <c r="N74" s="2"/>
      <c r="O74" s="2"/>
      <c r="P74" s="2"/>
      <c r="Q74" s="2"/>
      <c r="R74" s="2"/>
      <c r="S74" s="2"/>
      <c r="T74" s="2"/>
      <c r="U74" s="2"/>
      <c r="V74" s="2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"/>
      <c r="AX74" s="2"/>
      <c r="AY74" s="2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</row>
    <row r="75" spans="1:25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"/>
      <c r="AX75" s="2"/>
      <c r="AY75" s="2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</row>
    <row r="76" spans="1:25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"/>
      <c r="AX76" s="2"/>
      <c r="AY76" s="2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</row>
    <row r="77" spans="1:25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"/>
      <c r="AX77" s="2"/>
      <c r="AY77" s="2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</row>
    <row r="78" spans="1:25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"/>
      <c r="AX78" s="2"/>
      <c r="AY78" s="2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</row>
    <row r="79" spans="1:25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"/>
      <c r="AX79" s="2"/>
      <c r="AY79" s="2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</row>
    <row r="80" spans="1:25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"/>
      <c r="AX80" s="2"/>
      <c r="AY80" s="2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</row>
    <row r="81" spans="1:25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"/>
      <c r="AX81" s="2"/>
      <c r="AY81" s="2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</row>
    <row r="82" spans="1:25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"/>
      <c r="AX82" s="2"/>
      <c r="AY82" s="2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</row>
    <row r="83" spans="1:25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"/>
      <c r="AX83" s="2"/>
      <c r="AY83" s="2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</row>
    <row r="84" spans="1:25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"/>
      <c r="AX84" s="2"/>
      <c r="AY84" s="2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pans="1:25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"/>
      <c r="AX85" s="2"/>
      <c r="AY85" s="2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pans="1:25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"/>
      <c r="AX86" s="2"/>
      <c r="AY86" s="2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pans="1:25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"/>
      <c r="AX87" s="2"/>
      <c r="AY87" s="2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</row>
    <row r="88" spans="1:25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"/>
      <c r="AX88" s="2"/>
      <c r="AY88" s="2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</row>
    <row r="89" spans="1:25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"/>
      <c r="AX89" s="2"/>
      <c r="AY89" s="2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</row>
    <row r="90" spans="1:25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"/>
      <c r="AX90" s="2"/>
      <c r="AY90" s="2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</row>
    <row r="91" spans="1:25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"/>
      <c r="AX91" s="2"/>
      <c r="AY91" s="2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pans="1:25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"/>
      <c r="AX92" s="2"/>
      <c r="AY92" s="2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</row>
    <row r="93" spans="1:25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"/>
      <c r="AX93" s="2"/>
      <c r="AY93" s="2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</row>
    <row r="94" spans="1:25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"/>
      <c r="AX94" s="2"/>
      <c r="AY94" s="2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</row>
    <row r="95" spans="1:25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"/>
      <c r="AX95" s="2"/>
      <c r="AY95" s="2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</row>
    <row r="96" spans="1:25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"/>
      <c r="AX96" s="2"/>
      <c r="AY96" s="2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</row>
    <row r="97" spans="1:25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"/>
      <c r="AX97" s="2"/>
      <c r="AY97" s="2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pans="1:25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"/>
      <c r="AX98" s="2"/>
      <c r="AY98" s="2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</row>
    <row r="99" spans="1:25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"/>
      <c r="AX99" s="2"/>
      <c r="AY99" s="2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pans="1:25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"/>
      <c r="AX100" s="2"/>
      <c r="AY100" s="2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</row>
    <row r="101" spans="1:25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"/>
      <c r="AX101" s="2"/>
      <c r="AY101" s="2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</row>
    <row r="102" spans="1:25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"/>
      <c r="AX102" s="2"/>
      <c r="AY102" s="2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</row>
    <row r="103" spans="1:25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"/>
      <c r="AX103" s="2"/>
      <c r="AY103" s="2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</row>
    <row r="104" spans="1:25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"/>
      <c r="AX104" s="2"/>
      <c r="AY104" s="2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</row>
    <row r="105" spans="1:25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"/>
      <c r="AX105" s="2"/>
      <c r="AY105" s="2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</row>
    <row r="106" spans="1:25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"/>
      <c r="AX106" s="2"/>
      <c r="AY106" s="2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</row>
    <row r="107" spans="1:25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"/>
      <c r="AX107" s="2"/>
      <c r="AY107" s="2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</row>
    <row r="108" spans="1:25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"/>
      <c r="AX108" s="2"/>
      <c r="AY108" s="2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</row>
    <row r="109" spans="1:25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"/>
      <c r="AX109" s="2"/>
      <c r="AY109" s="2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pans="1:25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"/>
      <c r="AX110" s="2"/>
      <c r="AY110" s="2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</row>
    <row r="111" spans="1:25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"/>
      <c r="AX111" s="2"/>
      <c r="AY111" s="2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</row>
    <row r="112" spans="1:25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"/>
      <c r="AX112" s="2"/>
      <c r="AY112" s="2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</row>
    <row r="113" spans="1:25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"/>
      <c r="AX113" s="2"/>
      <c r="AY113" s="2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</row>
    <row r="114" spans="1:25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"/>
      <c r="AX114" s="2"/>
      <c r="AY114" s="2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</row>
    <row r="115" spans="1:25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"/>
      <c r="AX115" s="2"/>
      <c r="AY115" s="2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</row>
    <row r="116" spans="1:25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"/>
      <c r="AX116" s="2"/>
      <c r="AY116" s="2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</row>
    <row r="117" spans="1:25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"/>
      <c r="AX117" s="2"/>
      <c r="AY117" s="2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</row>
    <row r="118" spans="1:25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"/>
      <c r="AX118" s="2"/>
      <c r="AY118" s="2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6"/>
  <sheetViews>
    <sheetView topLeftCell="B1" zoomScale="87" zoomScaleNormal="87" workbookViewId="0">
      <selection activeCell="F5" sqref="F5"/>
    </sheetView>
  </sheetViews>
  <sheetFormatPr baseColWidth="10" defaultColWidth="9.7109375" defaultRowHeight="16" x14ac:dyDescent="0.2"/>
  <cols>
    <col min="1" max="1" width="0" hidden="1" customWidth="1"/>
    <col min="2" max="2" width="13.7109375" customWidth="1"/>
    <col min="3" max="3" width="11.7109375" customWidth="1"/>
    <col min="4" max="4" width="3.7109375" customWidth="1"/>
    <col min="5" max="11" width="9.7109375" customWidth="1"/>
    <col min="12" max="12" width="3.7109375" customWidth="1"/>
  </cols>
  <sheetData>
    <row r="1" spans="2:19" x14ac:dyDescent="0.2">
      <c r="C1" t="s">
        <v>52</v>
      </c>
      <c r="E1">
        <v>39923</v>
      </c>
      <c r="F1">
        <v>39959</v>
      </c>
      <c r="G1">
        <v>40077</v>
      </c>
      <c r="H1">
        <v>40330</v>
      </c>
      <c r="I1">
        <v>41079</v>
      </c>
      <c r="J1">
        <v>41471</v>
      </c>
      <c r="K1">
        <v>41541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s="89"/>
    </row>
    <row r="2" spans="2:19" x14ac:dyDescent="0.2">
      <c r="B2" s="14"/>
      <c r="C2" s="15" t="s">
        <v>53</v>
      </c>
      <c r="D2" s="16"/>
      <c r="E2" s="14">
        <v>2.2999999999999998</v>
      </c>
      <c r="F2" s="14">
        <v>5.5</v>
      </c>
      <c r="G2" s="14">
        <v>3.5</v>
      </c>
      <c r="H2" s="14">
        <v>1.2</v>
      </c>
      <c r="I2" s="14">
        <v>2.8</v>
      </c>
      <c r="J2" s="14">
        <v>3.7</v>
      </c>
      <c r="K2" s="14">
        <v>1.9</v>
      </c>
      <c r="L2" s="17"/>
      <c r="M2" s="18">
        <f>AVERAGE(D2:L2)</f>
        <v>2.9857142857142853</v>
      </c>
      <c r="N2" s="19">
        <f>MIN(D2:L2)</f>
        <v>1.2</v>
      </c>
      <c r="O2" s="19">
        <f>MAX(D2:L2)</f>
        <v>5.5</v>
      </c>
      <c r="P2" s="19">
        <f>STDEV(D2:L2)</f>
        <v>1.4123604018669969</v>
      </c>
      <c r="Q2" s="20">
        <f>P2/M2</f>
        <v>0.47303936904636262</v>
      </c>
      <c r="R2" s="21">
        <f>COUNT(D2:L2)</f>
        <v>7</v>
      </c>
      <c r="S2" s="89"/>
    </row>
    <row r="3" spans="2:19" x14ac:dyDescent="0.2">
      <c r="B3" s="23"/>
      <c r="C3" s="23"/>
      <c r="D3" s="24"/>
      <c r="E3" s="25"/>
      <c r="F3" s="25"/>
      <c r="G3" s="25"/>
      <c r="H3" s="25"/>
      <c r="I3" s="25"/>
      <c r="J3" s="25"/>
      <c r="K3" s="25"/>
      <c r="L3" s="7"/>
      <c r="M3" s="26"/>
      <c r="N3" s="26"/>
      <c r="O3" s="26"/>
      <c r="P3" s="26"/>
      <c r="Q3" s="27"/>
      <c r="R3" s="28"/>
    </row>
    <row r="4" spans="2:19" x14ac:dyDescent="0.2">
      <c r="B4" s="29" t="s">
        <v>0</v>
      </c>
      <c r="C4" s="25"/>
      <c r="D4" s="7"/>
      <c r="E4" s="25"/>
      <c r="F4" s="25"/>
      <c r="G4" s="25"/>
      <c r="H4" s="25"/>
      <c r="I4" s="25"/>
      <c r="J4" s="25"/>
      <c r="K4" s="25"/>
      <c r="L4" s="7"/>
      <c r="M4" s="30"/>
      <c r="N4" s="31"/>
      <c r="O4" s="31"/>
      <c r="P4" s="31"/>
      <c r="Q4" s="32"/>
      <c r="R4" s="33"/>
    </row>
    <row r="5" spans="2:19" x14ac:dyDescent="0.2">
      <c r="B5" s="29"/>
      <c r="C5" s="25"/>
      <c r="D5" s="7"/>
      <c r="E5" s="25"/>
      <c r="F5" s="25"/>
      <c r="G5" s="25"/>
      <c r="H5" s="25"/>
      <c r="I5" s="25"/>
      <c r="J5" s="25"/>
      <c r="K5" s="25"/>
      <c r="L5" s="7"/>
      <c r="M5" s="31"/>
      <c r="N5" s="31"/>
      <c r="O5" s="31"/>
      <c r="P5" s="31"/>
      <c r="Q5" s="32"/>
      <c r="R5" s="33"/>
    </row>
    <row r="6" spans="2:19" x14ac:dyDescent="0.2">
      <c r="B6" s="35" t="s">
        <v>1</v>
      </c>
      <c r="C6" s="36" t="s">
        <v>54</v>
      </c>
      <c r="D6" s="37"/>
      <c r="E6" s="36">
        <v>677</v>
      </c>
      <c r="F6" s="36">
        <v>446</v>
      </c>
      <c r="G6" s="36">
        <v>456</v>
      </c>
      <c r="H6" s="36">
        <v>1658</v>
      </c>
      <c r="I6" s="36">
        <v>598</v>
      </c>
      <c r="J6" s="36">
        <v>478</v>
      </c>
      <c r="K6" s="36">
        <v>448</v>
      </c>
      <c r="L6" s="37"/>
      <c r="M6" s="38">
        <f t="shared" ref="M6:M15" si="0">AVERAGE(D6:L6)</f>
        <v>680.14285714285711</v>
      </c>
      <c r="N6">
        <f t="shared" ref="N6:N15" si="1">MIN(D6:L6)</f>
        <v>446</v>
      </c>
      <c r="O6">
        <f t="shared" ref="O6:O15" si="2">MAX(D6:L6)</f>
        <v>1658</v>
      </c>
      <c r="P6">
        <f t="shared" ref="P6:P15" si="3">STDEV(D6:L6)</f>
        <v>440.22283318467578</v>
      </c>
      <c r="Q6">
        <f t="shared" ref="Q6:Q15" si="4">P6/M6</f>
        <v>0.64725054238452651</v>
      </c>
      <c r="R6">
        <f t="shared" ref="R6:R15" si="5">COUNT(D6:L6)</f>
        <v>7</v>
      </c>
      <c r="S6" s="89"/>
    </row>
    <row r="7" spans="2:19" x14ac:dyDescent="0.2">
      <c r="B7" s="35" t="s">
        <v>2</v>
      </c>
      <c r="C7" s="36" t="s">
        <v>55</v>
      </c>
      <c r="D7" s="37"/>
      <c r="E7" s="36">
        <v>55</v>
      </c>
      <c r="F7" s="36">
        <v>25</v>
      </c>
      <c r="G7" s="36">
        <v>20</v>
      </c>
      <c r="H7" s="36">
        <v>150</v>
      </c>
      <c r="I7" s="36">
        <v>50</v>
      </c>
      <c r="J7" s="36">
        <v>40</v>
      </c>
      <c r="K7" s="36">
        <v>35</v>
      </c>
      <c r="L7" s="37"/>
      <c r="M7" s="39">
        <f t="shared" si="0"/>
        <v>53.571428571428569</v>
      </c>
      <c r="N7" s="21">
        <f t="shared" si="1"/>
        <v>20</v>
      </c>
      <c r="O7" s="21">
        <f t="shared" si="2"/>
        <v>150</v>
      </c>
      <c r="P7" s="21">
        <f t="shared" si="3"/>
        <v>44.320263021395917</v>
      </c>
      <c r="Q7" s="20">
        <f t="shared" si="4"/>
        <v>0.82731157639939046</v>
      </c>
      <c r="R7" s="21">
        <f t="shared" si="5"/>
        <v>7</v>
      </c>
      <c r="S7" s="89"/>
    </row>
    <row r="8" spans="2:19" x14ac:dyDescent="0.2">
      <c r="B8" t="s">
        <v>3</v>
      </c>
      <c r="C8" s="14" t="s">
        <v>56</v>
      </c>
      <c r="D8" s="17"/>
      <c r="E8" s="14">
        <v>13.49</v>
      </c>
      <c r="F8" s="14">
        <v>14.27</v>
      </c>
      <c r="G8" s="14">
        <v>8.68</v>
      </c>
      <c r="H8" s="14">
        <v>12.03</v>
      </c>
      <c r="I8" s="14">
        <v>11.71</v>
      </c>
      <c r="J8" s="14">
        <v>8.91</v>
      </c>
      <c r="K8" s="14">
        <v>8.06</v>
      </c>
      <c r="L8" s="17"/>
      <c r="M8" s="18">
        <f t="shared" si="0"/>
        <v>11.021428571428572</v>
      </c>
      <c r="N8" s="19">
        <f t="shared" si="1"/>
        <v>8.06</v>
      </c>
      <c r="O8" s="19">
        <f t="shared" si="2"/>
        <v>14.27</v>
      </c>
      <c r="P8" s="19">
        <f t="shared" si="3"/>
        <v>2.4782011525259411</v>
      </c>
      <c r="Q8" s="20">
        <f t="shared" si="4"/>
        <v>0.22485298856359801</v>
      </c>
      <c r="R8" s="21">
        <f t="shared" si="5"/>
        <v>7</v>
      </c>
      <c r="S8" s="89"/>
    </row>
    <row r="9" spans="2:19" x14ac:dyDescent="0.2">
      <c r="B9" s="35" t="s">
        <v>4</v>
      </c>
      <c r="C9" s="36" t="s">
        <v>57</v>
      </c>
      <c r="D9" s="37"/>
      <c r="E9" s="36"/>
      <c r="F9" s="36"/>
      <c r="G9" s="36"/>
      <c r="H9" s="36"/>
      <c r="I9" s="36"/>
      <c r="J9" s="36"/>
      <c r="K9" s="36"/>
      <c r="L9" s="37"/>
      <c r="M9" s="39" t="e">
        <f t="shared" si="0"/>
        <v>#DIV/0!</v>
      </c>
      <c r="N9" s="21">
        <f t="shared" si="1"/>
        <v>0</v>
      </c>
      <c r="O9" s="21">
        <f t="shared" si="2"/>
        <v>0</v>
      </c>
      <c r="P9" s="21" t="e">
        <f t="shared" si="3"/>
        <v>#DIV/0!</v>
      </c>
      <c r="Q9" s="20" t="e">
        <f t="shared" si="4"/>
        <v>#DIV/0!</v>
      </c>
      <c r="R9" s="21">
        <f t="shared" si="5"/>
        <v>0</v>
      </c>
      <c r="S9" s="89"/>
    </row>
    <row r="10" spans="2:19" x14ac:dyDescent="0.2">
      <c r="B10" t="s">
        <v>5</v>
      </c>
      <c r="E10">
        <v>8.19</v>
      </c>
      <c r="F10">
        <v>8.32</v>
      </c>
      <c r="G10">
        <v>8.32</v>
      </c>
      <c r="H10">
        <v>8.4600000000000009</v>
      </c>
      <c r="I10">
        <v>8.5500000000000007</v>
      </c>
      <c r="J10">
        <v>8.6</v>
      </c>
      <c r="K10">
        <v>8.17</v>
      </c>
      <c r="M10">
        <f t="shared" si="0"/>
        <v>8.3728571428571446</v>
      </c>
      <c r="N10">
        <f t="shared" si="1"/>
        <v>8.17</v>
      </c>
      <c r="O10">
        <f t="shared" si="2"/>
        <v>8.6</v>
      </c>
      <c r="P10">
        <f t="shared" si="3"/>
        <v>0.16869245050429174</v>
      </c>
      <c r="Q10" s="20">
        <f t="shared" si="4"/>
        <v>2.0147537169937585E-2</v>
      </c>
      <c r="R10" s="21">
        <f t="shared" si="5"/>
        <v>7</v>
      </c>
      <c r="S10" s="89"/>
    </row>
    <row r="11" spans="2:19" x14ac:dyDescent="0.2">
      <c r="B11" t="s">
        <v>6</v>
      </c>
      <c r="C11" s="14" t="s">
        <v>58</v>
      </c>
      <c r="D11" s="17"/>
      <c r="E11" s="14"/>
      <c r="F11" s="14"/>
      <c r="G11" s="14">
        <v>14</v>
      </c>
      <c r="H11" s="14">
        <v>11.3</v>
      </c>
      <c r="I11" s="14">
        <v>13.6</v>
      </c>
      <c r="J11" s="14">
        <v>18.100000000000001</v>
      </c>
      <c r="K11" s="14">
        <v>12.4</v>
      </c>
      <c r="L11" s="17"/>
      <c r="M11" s="18">
        <f t="shared" si="0"/>
        <v>13.88</v>
      </c>
      <c r="N11" s="19">
        <f t="shared" si="1"/>
        <v>11.3</v>
      </c>
      <c r="O11" s="19">
        <f t="shared" si="2"/>
        <v>18.100000000000001</v>
      </c>
      <c r="P11" s="19">
        <f t="shared" si="3"/>
        <v>2.5859234327411853</v>
      </c>
      <c r="Q11" s="20">
        <f t="shared" si="4"/>
        <v>0.1863057228199701</v>
      </c>
      <c r="R11" s="21">
        <f t="shared" si="5"/>
        <v>5</v>
      </c>
      <c r="S11" s="89"/>
    </row>
    <row r="12" spans="2:19" x14ac:dyDescent="0.2">
      <c r="B12" t="s">
        <v>7</v>
      </c>
      <c r="C12" t="s">
        <v>59</v>
      </c>
      <c r="E12">
        <v>19</v>
      </c>
      <c r="F12">
        <v>11.5</v>
      </c>
      <c r="G12">
        <v>4.66</v>
      </c>
      <c r="H12">
        <v>25.4</v>
      </c>
      <c r="I12">
        <v>7.4</v>
      </c>
      <c r="J12">
        <v>7.74</v>
      </c>
      <c r="K12">
        <v>13.5</v>
      </c>
      <c r="M12">
        <f t="shared" si="0"/>
        <v>12.742857142857142</v>
      </c>
      <c r="N12">
        <f t="shared" si="1"/>
        <v>4.66</v>
      </c>
      <c r="O12">
        <f t="shared" si="2"/>
        <v>25.4</v>
      </c>
      <c r="P12">
        <f t="shared" si="3"/>
        <v>7.3073061937709864</v>
      </c>
      <c r="Q12" s="20">
        <f t="shared" si="4"/>
        <v>0.57344331117036895</v>
      </c>
      <c r="R12" s="21">
        <f t="shared" si="5"/>
        <v>7</v>
      </c>
      <c r="S12" s="89"/>
    </row>
    <row r="13" spans="2:19" x14ac:dyDescent="0.2">
      <c r="B13" t="s">
        <v>8</v>
      </c>
      <c r="C13" t="s">
        <v>56</v>
      </c>
      <c r="E13" s="36">
        <v>27</v>
      </c>
      <c r="F13" s="36">
        <v>19</v>
      </c>
      <c r="G13" s="36">
        <v>0</v>
      </c>
      <c r="H13" s="36">
        <v>37</v>
      </c>
      <c r="I13" s="36">
        <v>12</v>
      </c>
      <c r="J13" s="36">
        <v>7</v>
      </c>
      <c r="K13" s="36">
        <v>9</v>
      </c>
      <c r="M13" s="39">
        <f t="shared" si="0"/>
        <v>15.857142857142858</v>
      </c>
      <c r="N13" s="21">
        <f t="shared" si="1"/>
        <v>0</v>
      </c>
      <c r="O13" s="21">
        <f t="shared" si="2"/>
        <v>37</v>
      </c>
      <c r="P13" s="21">
        <f t="shared" si="3"/>
        <v>12.733532783279632</v>
      </c>
      <c r="Q13" s="20">
        <f t="shared" si="4"/>
        <v>0.80301558092754433</v>
      </c>
      <c r="R13" s="21">
        <f t="shared" si="5"/>
        <v>7</v>
      </c>
      <c r="S13" s="89"/>
    </row>
    <row r="14" spans="2:19" x14ac:dyDescent="0.2">
      <c r="B14" t="s">
        <v>9</v>
      </c>
      <c r="C14" t="s">
        <v>56</v>
      </c>
      <c r="E14" s="36">
        <v>444</v>
      </c>
      <c r="F14" s="36">
        <v>258</v>
      </c>
      <c r="G14" s="36">
        <v>266</v>
      </c>
      <c r="H14" s="36">
        <v>1104</v>
      </c>
      <c r="I14" s="36">
        <v>374</v>
      </c>
      <c r="J14" s="36">
        <v>308</v>
      </c>
      <c r="K14" s="36">
        <v>256</v>
      </c>
      <c r="L14" s="37"/>
      <c r="M14" s="39">
        <f t="shared" si="0"/>
        <v>430</v>
      </c>
      <c r="N14" s="21">
        <f t="shared" si="1"/>
        <v>256</v>
      </c>
      <c r="O14" s="21">
        <f t="shared" si="2"/>
        <v>1104</v>
      </c>
      <c r="P14" s="21">
        <f t="shared" si="3"/>
        <v>305.29985260396052</v>
      </c>
      <c r="Q14" s="20">
        <f t="shared" si="4"/>
        <v>0.70999965721851288</v>
      </c>
      <c r="R14" s="21">
        <f t="shared" si="5"/>
        <v>7</v>
      </c>
      <c r="S14" s="89"/>
    </row>
    <row r="15" spans="2:19" x14ac:dyDescent="0.2">
      <c r="B15" t="s">
        <v>10</v>
      </c>
      <c r="C15" t="s">
        <v>56</v>
      </c>
      <c r="D15" s="37"/>
      <c r="E15">
        <f t="shared" ref="E15:K15" si="6">IF(AND(AND(AND(AND(AND(AND(E23&gt;0,E25&gt;0),E26&gt;0),E28&gt;0),E27&gt;0),E29&gt;0),E30&gt;0),SUM(E22:E30),"--")</f>
        <v>538.85</v>
      </c>
      <c r="F15">
        <f t="shared" si="6"/>
        <v>355.51499999999999</v>
      </c>
      <c r="G15">
        <f t="shared" si="6"/>
        <v>362.40000000000003</v>
      </c>
      <c r="H15">
        <f t="shared" si="6"/>
        <v>1226.3990000000001</v>
      </c>
      <c r="I15">
        <f t="shared" si="6"/>
        <v>468.59199999999998</v>
      </c>
      <c r="J15">
        <f t="shared" si="6"/>
        <v>379.76</v>
      </c>
      <c r="K15">
        <f t="shared" si="6"/>
        <v>363.86</v>
      </c>
      <c r="L15" s="37"/>
      <c r="M15">
        <f t="shared" si="0"/>
        <v>527.91085714285725</v>
      </c>
      <c r="N15">
        <f t="shared" si="1"/>
        <v>355.51499999999999</v>
      </c>
      <c r="O15">
        <f t="shared" si="2"/>
        <v>1226.3990000000001</v>
      </c>
      <c r="P15">
        <f t="shared" si="3"/>
        <v>315.56816827347484</v>
      </c>
      <c r="Q15">
        <f t="shared" si="4"/>
        <v>0.59776790722089534</v>
      </c>
      <c r="R15">
        <f t="shared" si="5"/>
        <v>7</v>
      </c>
      <c r="S15" s="89"/>
    </row>
    <row r="16" spans="2:19" x14ac:dyDescent="0.2">
      <c r="B16" s="35"/>
      <c r="C16" s="36"/>
      <c r="D16" s="37"/>
      <c r="E16" s="36"/>
      <c r="F16" s="36"/>
      <c r="G16" s="36"/>
      <c r="H16" s="36"/>
      <c r="I16" s="36"/>
      <c r="J16" s="36"/>
      <c r="K16" s="36"/>
      <c r="L16" s="37"/>
      <c r="M16" s="26"/>
      <c r="N16" s="26"/>
      <c r="O16" s="26"/>
      <c r="P16" s="26"/>
      <c r="Q16" s="27"/>
      <c r="R16" s="28"/>
    </row>
    <row r="17" spans="2:19" x14ac:dyDescent="0.2">
      <c r="B17" s="29" t="s">
        <v>11</v>
      </c>
      <c r="C17" s="25"/>
      <c r="D17" s="7"/>
      <c r="E17" s="25"/>
      <c r="F17" s="25"/>
      <c r="G17" s="25"/>
      <c r="H17" s="25"/>
      <c r="I17" s="25"/>
      <c r="J17" s="25"/>
      <c r="K17" s="25"/>
      <c r="L17" s="7"/>
      <c r="M17" s="31"/>
      <c r="N17" s="31"/>
      <c r="O17" s="31"/>
      <c r="P17" s="31"/>
      <c r="Q17" s="32"/>
      <c r="R17" s="33"/>
    </row>
    <row r="18" spans="2:19" x14ac:dyDescent="0.2">
      <c r="B18" s="29"/>
      <c r="C18" s="25"/>
      <c r="D18" s="7"/>
      <c r="E18" s="25"/>
      <c r="F18" s="25"/>
      <c r="G18" s="25"/>
      <c r="H18" s="25"/>
      <c r="I18" s="25"/>
      <c r="J18" s="25"/>
      <c r="K18" s="25"/>
      <c r="L18" s="7"/>
      <c r="M18" s="31"/>
      <c r="N18" s="31"/>
      <c r="O18" s="31"/>
      <c r="P18" s="31"/>
      <c r="Q18" s="32"/>
      <c r="R18" s="33"/>
    </row>
    <row r="19" spans="2:19" x14ac:dyDescent="0.2">
      <c r="B19" s="35" t="s">
        <v>12</v>
      </c>
      <c r="C19" s="36" t="s">
        <v>60</v>
      </c>
      <c r="D19" s="37"/>
      <c r="E19" s="36">
        <v>0</v>
      </c>
      <c r="F19" s="36">
        <v>8</v>
      </c>
      <c r="G19" s="36">
        <v>0.5</v>
      </c>
      <c r="H19" s="36">
        <v>6.2</v>
      </c>
      <c r="I19" s="36">
        <v>6.5</v>
      </c>
      <c r="J19" s="36">
        <v>5</v>
      </c>
      <c r="K19" s="36">
        <v>0</v>
      </c>
      <c r="L19" s="37"/>
      <c r="M19" s="38">
        <f t="shared" ref="M19:M30" si="7">AVERAGE(D19:L19)</f>
        <v>3.7428571428571429</v>
      </c>
      <c r="N19">
        <f t="shared" ref="N19:N30" si="8">MIN(D19:L19)</f>
        <v>0</v>
      </c>
      <c r="O19">
        <f t="shared" ref="O19:O30" si="9">MAX(D19:L19)</f>
        <v>8</v>
      </c>
      <c r="P19">
        <f t="shared" ref="P19:P30" si="10">STDEV(D19:L19)</f>
        <v>3.461144869768356</v>
      </c>
      <c r="Q19">
        <f t="shared" ref="Q19:Q30" si="11">P19/M19</f>
        <v>0.92473336215185087</v>
      </c>
      <c r="R19">
        <f t="shared" ref="R19:R30" si="12">COUNT(D19:L19)</f>
        <v>7</v>
      </c>
      <c r="S19" s="89"/>
    </row>
    <row r="20" spans="2:19" x14ac:dyDescent="0.2">
      <c r="B20" s="35" t="s">
        <v>13</v>
      </c>
      <c r="C20" s="36" t="s">
        <v>60</v>
      </c>
      <c r="D20" s="37"/>
      <c r="E20" s="36">
        <v>181.2</v>
      </c>
      <c r="F20" s="36">
        <v>158</v>
      </c>
      <c r="G20" s="36">
        <v>158.19999999999999</v>
      </c>
      <c r="H20" s="36">
        <v>251</v>
      </c>
      <c r="I20" s="36">
        <v>171.5</v>
      </c>
      <c r="J20" s="36">
        <v>154</v>
      </c>
      <c r="K20" s="36">
        <v>158</v>
      </c>
      <c r="L20" s="37"/>
      <c r="M20" s="39">
        <f t="shared" si="7"/>
        <v>175.98571428571429</v>
      </c>
      <c r="N20" s="21">
        <f t="shared" si="8"/>
        <v>154</v>
      </c>
      <c r="O20" s="21">
        <f t="shared" si="9"/>
        <v>251</v>
      </c>
      <c r="P20" s="21">
        <f t="shared" si="10"/>
        <v>34.450758509860862</v>
      </c>
      <c r="Q20" s="20">
        <f t="shared" si="11"/>
        <v>0.19575883559463109</v>
      </c>
      <c r="R20" s="21">
        <f t="shared" si="12"/>
        <v>7</v>
      </c>
      <c r="S20" s="89"/>
    </row>
    <row r="21" spans="2:19" x14ac:dyDescent="0.2">
      <c r="B21" s="35" t="s">
        <v>14</v>
      </c>
      <c r="C21" s="36" t="s">
        <v>60</v>
      </c>
      <c r="D21" s="37"/>
      <c r="E21" s="36">
        <v>220</v>
      </c>
      <c r="F21" s="36">
        <v>186.1</v>
      </c>
      <c r="G21" s="36">
        <v>187</v>
      </c>
      <c r="H21" s="36">
        <v>274.8</v>
      </c>
      <c r="I21" s="36">
        <v>210</v>
      </c>
      <c r="J21" s="36">
        <v>186</v>
      </c>
      <c r="K21" s="36">
        <v>180</v>
      </c>
      <c r="L21" s="37"/>
      <c r="M21" s="39">
        <f t="shared" si="7"/>
        <v>206.27142857142857</v>
      </c>
      <c r="N21" s="21">
        <f t="shared" si="8"/>
        <v>180</v>
      </c>
      <c r="O21" s="21">
        <f t="shared" si="9"/>
        <v>274.8</v>
      </c>
      <c r="P21" s="21">
        <f t="shared" si="10"/>
        <v>33.610351296672064</v>
      </c>
      <c r="Q21" s="20">
        <f t="shared" si="11"/>
        <v>0.16294234993884926</v>
      </c>
      <c r="R21" s="21">
        <f t="shared" si="12"/>
        <v>7</v>
      </c>
      <c r="S21" s="89"/>
    </row>
    <row r="22" spans="2:19" x14ac:dyDescent="0.2">
      <c r="B22" s="35" t="s">
        <v>15</v>
      </c>
      <c r="C22" s="36" t="s">
        <v>56</v>
      </c>
      <c r="D22" s="37"/>
      <c r="E22" s="36">
        <v>0</v>
      </c>
      <c r="F22" s="36">
        <v>0.96</v>
      </c>
      <c r="G22" s="36">
        <v>0.6</v>
      </c>
      <c r="H22" s="36">
        <v>6.2</v>
      </c>
      <c r="I22" s="36">
        <v>7.8</v>
      </c>
      <c r="J22" s="36">
        <v>6</v>
      </c>
      <c r="K22" s="36">
        <v>0</v>
      </c>
      <c r="L22" s="37"/>
      <c r="M22" s="39">
        <f t="shared" si="7"/>
        <v>3.0799999999999996</v>
      </c>
      <c r="N22" s="21">
        <f t="shared" si="8"/>
        <v>0</v>
      </c>
      <c r="O22" s="21">
        <f t="shared" si="9"/>
        <v>7.8</v>
      </c>
      <c r="P22" s="21">
        <f t="shared" si="10"/>
        <v>3.4194736437060018</v>
      </c>
      <c r="Q22" s="20">
        <f t="shared" si="11"/>
        <v>1.1102187154889618</v>
      </c>
      <c r="R22" s="21">
        <f t="shared" si="12"/>
        <v>7</v>
      </c>
      <c r="S22" s="89"/>
    </row>
    <row r="23" spans="2:19" x14ac:dyDescent="0.2">
      <c r="B23" s="35" t="s">
        <v>16</v>
      </c>
      <c r="C23" s="36" t="s">
        <v>56</v>
      </c>
      <c r="D23" s="37"/>
      <c r="E23" s="36">
        <v>220.9</v>
      </c>
      <c r="F23" s="36">
        <v>190.7</v>
      </c>
      <c r="G23" s="36">
        <v>191.6</v>
      </c>
      <c r="H23" s="36">
        <v>290.8</v>
      </c>
      <c r="I23" s="36">
        <v>193.2</v>
      </c>
      <c r="J23" s="36">
        <v>175</v>
      </c>
      <c r="K23" s="36">
        <v>193</v>
      </c>
      <c r="L23" s="37"/>
      <c r="M23" s="39">
        <f t="shared" si="7"/>
        <v>207.8857142857143</v>
      </c>
      <c r="N23" s="21">
        <f t="shared" si="8"/>
        <v>175</v>
      </c>
      <c r="O23" s="21">
        <f t="shared" si="9"/>
        <v>290.8</v>
      </c>
      <c r="P23" s="21">
        <f t="shared" si="10"/>
        <v>38.994547848446153</v>
      </c>
      <c r="Q23" s="20">
        <f t="shared" si="11"/>
        <v>0.18757685193727533</v>
      </c>
      <c r="R23" s="21">
        <f t="shared" si="12"/>
        <v>7</v>
      </c>
      <c r="S23" s="89"/>
    </row>
    <row r="24" spans="2:19" x14ac:dyDescent="0.2">
      <c r="B24" s="35" t="s">
        <v>17</v>
      </c>
      <c r="C24" s="36" t="s">
        <v>56</v>
      </c>
      <c r="E24">
        <v>0.02</v>
      </c>
      <c r="F24" t="s">
        <v>76</v>
      </c>
      <c r="G24" t="s">
        <v>76</v>
      </c>
      <c r="H24">
        <v>0.39900000000000002</v>
      </c>
      <c r="I24">
        <v>5.2999999999999999E-2</v>
      </c>
      <c r="J24" t="s">
        <v>76</v>
      </c>
      <c r="K24" t="s">
        <v>76</v>
      </c>
      <c r="M24">
        <f t="shared" si="7"/>
        <v>0.15733333333333335</v>
      </c>
      <c r="N24">
        <f t="shared" si="8"/>
        <v>0.02</v>
      </c>
      <c r="O24">
        <f t="shared" si="9"/>
        <v>0.39900000000000002</v>
      </c>
      <c r="P24">
        <f t="shared" si="10"/>
        <v>0.20993887999447206</v>
      </c>
      <c r="Q24">
        <f t="shared" si="11"/>
        <v>1.3343572881004577</v>
      </c>
      <c r="R24" s="21">
        <f t="shared" si="12"/>
        <v>3</v>
      </c>
      <c r="S24" s="89"/>
    </row>
    <row r="25" spans="2:19" x14ac:dyDescent="0.2">
      <c r="B25" t="s">
        <v>18</v>
      </c>
      <c r="C25" s="14" t="s">
        <v>56</v>
      </c>
      <c r="D25" s="17"/>
      <c r="E25" s="14">
        <v>15.79</v>
      </c>
      <c r="F25" s="14">
        <v>8.09</v>
      </c>
      <c r="G25" s="14">
        <v>9.31</v>
      </c>
      <c r="H25" s="14">
        <v>73.209999999999994</v>
      </c>
      <c r="I25" s="14">
        <v>14.3</v>
      </c>
      <c r="J25" s="14">
        <v>9.51</v>
      </c>
      <c r="K25" s="14">
        <v>8.5299999999999994</v>
      </c>
      <c r="L25" s="17"/>
      <c r="M25" s="18">
        <f t="shared" si="7"/>
        <v>19.819999999999997</v>
      </c>
      <c r="N25" s="19">
        <f t="shared" si="8"/>
        <v>8.09</v>
      </c>
      <c r="O25" s="19">
        <f t="shared" si="9"/>
        <v>73.209999999999994</v>
      </c>
      <c r="P25" s="19">
        <f t="shared" si="10"/>
        <v>23.731191148640921</v>
      </c>
      <c r="Q25" s="20">
        <f t="shared" si="11"/>
        <v>1.1973355776307228</v>
      </c>
      <c r="R25" s="21">
        <f t="shared" si="12"/>
        <v>7</v>
      </c>
      <c r="S25" s="89"/>
    </row>
    <row r="26" spans="2:19" x14ac:dyDescent="0.2">
      <c r="B26" s="35" t="s">
        <v>19</v>
      </c>
      <c r="C26" s="36" t="s">
        <v>56</v>
      </c>
      <c r="D26" s="37"/>
      <c r="E26" s="36">
        <v>55</v>
      </c>
      <c r="F26" s="36">
        <v>48.5</v>
      </c>
      <c r="G26" s="36">
        <v>47.84</v>
      </c>
      <c r="H26" s="36">
        <v>53.6</v>
      </c>
      <c r="I26" s="36">
        <v>50</v>
      </c>
      <c r="J26" s="36">
        <v>47.6</v>
      </c>
      <c r="K26" s="36">
        <v>46.2</v>
      </c>
      <c r="L26" s="37"/>
      <c r="M26" s="39">
        <f t="shared" si="7"/>
        <v>49.82</v>
      </c>
      <c r="N26" s="21">
        <f t="shared" si="8"/>
        <v>46.2</v>
      </c>
      <c r="O26" s="21">
        <f t="shared" si="9"/>
        <v>55</v>
      </c>
      <c r="P26" s="21">
        <f t="shared" si="10"/>
        <v>3.2875725594020473</v>
      </c>
      <c r="Q26" s="20">
        <f t="shared" si="11"/>
        <v>6.5989011629908612E-2</v>
      </c>
      <c r="R26" s="21">
        <f t="shared" si="12"/>
        <v>7</v>
      </c>
      <c r="S26" s="89"/>
    </row>
    <row r="27" spans="2:19" x14ac:dyDescent="0.2">
      <c r="B27" t="s">
        <v>20</v>
      </c>
      <c r="C27" s="14" t="s">
        <v>56</v>
      </c>
      <c r="D27" s="17"/>
      <c r="E27" s="14">
        <v>4.6900000000000004</v>
      </c>
      <c r="F27" s="14">
        <v>2.6150000000000002</v>
      </c>
      <c r="G27" s="14">
        <v>2.66</v>
      </c>
      <c r="H27" s="14">
        <v>6.59</v>
      </c>
      <c r="I27" s="14">
        <v>3.5190000000000001</v>
      </c>
      <c r="J27" s="14">
        <v>3.15</v>
      </c>
      <c r="K27" s="14">
        <v>3.23</v>
      </c>
      <c r="L27" s="17"/>
      <c r="M27" s="18">
        <f t="shared" si="7"/>
        <v>3.7791428571428569</v>
      </c>
      <c r="N27" s="19">
        <f t="shared" si="8"/>
        <v>2.6150000000000002</v>
      </c>
      <c r="O27" s="19">
        <f t="shared" si="9"/>
        <v>6.59</v>
      </c>
      <c r="P27" s="19">
        <f t="shared" si="10"/>
        <v>1.4202899268073679</v>
      </c>
      <c r="Q27" s="20">
        <f t="shared" si="11"/>
        <v>0.37582329657713676</v>
      </c>
      <c r="R27" s="21">
        <f t="shared" si="12"/>
        <v>7</v>
      </c>
      <c r="S27" s="89"/>
    </row>
    <row r="28" spans="2:19" x14ac:dyDescent="0.2">
      <c r="B28" s="35" t="s">
        <v>21</v>
      </c>
      <c r="C28" s="36" t="s">
        <v>56</v>
      </c>
      <c r="D28" s="37"/>
      <c r="E28" s="36">
        <v>21.75</v>
      </c>
      <c r="F28" s="36">
        <v>15.8</v>
      </c>
      <c r="G28" s="36">
        <v>16.850000000000001</v>
      </c>
      <c r="H28" s="36">
        <v>36.299999999999997</v>
      </c>
      <c r="I28" s="36">
        <v>20.84</v>
      </c>
      <c r="J28" s="36">
        <v>16.7</v>
      </c>
      <c r="K28" s="36">
        <v>16.100000000000001</v>
      </c>
      <c r="L28" s="37"/>
      <c r="M28" s="39">
        <f t="shared" si="7"/>
        <v>20.619999999999997</v>
      </c>
      <c r="N28" s="21">
        <f t="shared" si="8"/>
        <v>15.8</v>
      </c>
      <c r="O28" s="21">
        <f t="shared" si="9"/>
        <v>36.299999999999997</v>
      </c>
      <c r="P28" s="21">
        <f t="shared" si="10"/>
        <v>7.3078701867689739</v>
      </c>
      <c r="Q28" s="20">
        <f t="shared" si="11"/>
        <v>0.35440689557560501</v>
      </c>
      <c r="R28" s="21">
        <f t="shared" si="12"/>
        <v>7</v>
      </c>
      <c r="S28" s="89"/>
    </row>
    <row r="29" spans="2:19" x14ac:dyDescent="0.2">
      <c r="B29" s="35" t="s">
        <v>22</v>
      </c>
      <c r="C29" s="36" t="s">
        <v>56</v>
      </c>
      <c r="D29" s="37"/>
      <c r="E29" s="36">
        <v>64.2</v>
      </c>
      <c r="F29" s="36">
        <v>23.45</v>
      </c>
      <c r="G29" s="36">
        <v>25</v>
      </c>
      <c r="H29" s="36">
        <v>280.60000000000002</v>
      </c>
      <c r="I29" s="36">
        <v>47.28</v>
      </c>
      <c r="J29" s="36">
        <v>34.4</v>
      </c>
      <c r="K29" s="36">
        <v>26</v>
      </c>
      <c r="L29" s="37"/>
      <c r="M29" s="39">
        <f t="shared" si="7"/>
        <v>71.561428571428564</v>
      </c>
      <c r="N29" s="21">
        <f t="shared" si="8"/>
        <v>23.45</v>
      </c>
      <c r="O29" s="21">
        <f t="shared" si="9"/>
        <v>280.60000000000002</v>
      </c>
      <c r="P29" s="21">
        <f t="shared" si="10"/>
        <v>93.345589509908734</v>
      </c>
      <c r="Q29" s="20">
        <f t="shared" si="11"/>
        <v>1.3044120467318012</v>
      </c>
      <c r="R29" s="21">
        <f t="shared" si="12"/>
        <v>7</v>
      </c>
      <c r="S29" s="89"/>
    </row>
    <row r="30" spans="2:19" x14ac:dyDescent="0.2">
      <c r="B30" s="35" t="s">
        <v>23</v>
      </c>
      <c r="C30" s="36" t="s">
        <v>56</v>
      </c>
      <c r="D30" s="37"/>
      <c r="E30" s="36">
        <v>156.5</v>
      </c>
      <c r="F30" s="36">
        <v>65.400000000000006</v>
      </c>
      <c r="G30" s="36">
        <v>68.540000000000006</v>
      </c>
      <c r="H30" s="36">
        <v>478.7</v>
      </c>
      <c r="I30" s="36">
        <v>131.6</v>
      </c>
      <c r="J30" s="36">
        <v>87.4</v>
      </c>
      <c r="K30" s="36">
        <v>70.8</v>
      </c>
      <c r="L30" s="37"/>
      <c r="M30" s="39">
        <f t="shared" si="7"/>
        <v>151.27714285714288</v>
      </c>
      <c r="N30" s="21">
        <f t="shared" si="8"/>
        <v>65.400000000000006</v>
      </c>
      <c r="O30" s="21">
        <f t="shared" si="9"/>
        <v>478.7</v>
      </c>
      <c r="P30" s="21">
        <f t="shared" si="10"/>
        <v>148.54705985133532</v>
      </c>
      <c r="Q30" s="20">
        <f t="shared" si="11"/>
        <v>0.98195310306471295</v>
      </c>
      <c r="R30" s="21">
        <f t="shared" si="12"/>
        <v>7</v>
      </c>
      <c r="S30" s="89"/>
    </row>
    <row r="31" spans="2:19" x14ac:dyDescent="0.2">
      <c r="D31" s="7"/>
      <c r="M31" s="26"/>
      <c r="N31" s="26"/>
      <c r="O31" s="26"/>
      <c r="P31" s="26"/>
      <c r="Q31" s="27"/>
      <c r="R31" s="28"/>
    </row>
    <row r="32" spans="2:19" x14ac:dyDescent="0.2">
      <c r="B32" s="29" t="s">
        <v>24</v>
      </c>
      <c r="C32" s="25"/>
      <c r="D32" s="7"/>
      <c r="E32" s="25"/>
      <c r="F32" s="25"/>
      <c r="G32" s="25"/>
      <c r="H32" s="25"/>
      <c r="I32" s="25"/>
      <c r="J32" s="25"/>
      <c r="K32" s="25"/>
      <c r="L32" s="7"/>
      <c r="M32" s="31"/>
      <c r="N32" s="31"/>
      <c r="O32" s="31"/>
      <c r="P32" s="31"/>
      <c r="Q32" s="32"/>
      <c r="R32" s="33"/>
    </row>
    <row r="33" spans="2:19" x14ac:dyDescent="0.2">
      <c r="B33" s="29"/>
      <c r="C33" s="25"/>
      <c r="D33" s="7"/>
      <c r="E33" s="25"/>
      <c r="F33" s="25"/>
      <c r="G33" s="25"/>
      <c r="H33" s="25"/>
      <c r="I33" s="25"/>
      <c r="J33" s="25"/>
      <c r="K33" s="25"/>
      <c r="L33" s="7"/>
      <c r="M33" s="31"/>
      <c r="N33" s="31"/>
      <c r="O33" s="31"/>
      <c r="P33" s="31"/>
      <c r="Q33" s="32"/>
      <c r="R33" s="33"/>
    </row>
    <row r="34" spans="2:19" ht="15" customHeight="1" x14ac:dyDescent="0.2">
      <c r="B34" t="s">
        <v>25</v>
      </c>
      <c r="C34" t="s">
        <v>56</v>
      </c>
      <c r="E34">
        <v>0.02</v>
      </c>
      <c r="F34">
        <v>1.2E-2</v>
      </c>
      <c r="G34">
        <v>1.2E-2</v>
      </c>
      <c r="H34">
        <v>3.1E-2</v>
      </c>
      <c r="I34">
        <v>0</v>
      </c>
      <c r="J34">
        <v>0.01</v>
      </c>
      <c r="K34">
        <v>0</v>
      </c>
      <c r="M34">
        <f t="shared" ref="M34:M43" si="13">AVERAGE(D34:L34)</f>
        <v>1.2142857142857141E-2</v>
      </c>
      <c r="N34">
        <f t="shared" ref="N34:N43" si="14">MIN(D34:L34)</f>
        <v>0</v>
      </c>
      <c r="O34">
        <f t="shared" ref="O34:O43" si="15">MAX(D34:L34)</f>
        <v>3.1E-2</v>
      </c>
      <c r="P34">
        <f t="shared" ref="P34:P43" si="16">STDEV(D34:L34)</f>
        <v>1.0930516478016513E-2</v>
      </c>
      <c r="Q34">
        <f t="shared" ref="Q34:Q43" si="17">P34/M34</f>
        <v>0.90016018054253655</v>
      </c>
      <c r="R34">
        <f t="shared" ref="R34:R43" si="18">COUNT(D34:L34)</f>
        <v>7</v>
      </c>
      <c r="S34" s="89"/>
    </row>
    <row r="35" spans="2:19" x14ac:dyDescent="0.2">
      <c r="B35" t="s">
        <v>26</v>
      </c>
      <c r="C35" t="s">
        <v>56</v>
      </c>
      <c r="E35">
        <v>0.05</v>
      </c>
      <c r="F35">
        <v>0.01</v>
      </c>
      <c r="G35">
        <v>0</v>
      </c>
      <c r="H35">
        <v>3.5000000000000003E-2</v>
      </c>
      <c r="I35">
        <v>1.29E-2</v>
      </c>
      <c r="J35">
        <v>0.01</v>
      </c>
      <c r="K35">
        <v>2.5999999999999999E-2</v>
      </c>
      <c r="M35">
        <f t="shared" si="13"/>
        <v>2.0557142857142857E-2</v>
      </c>
      <c r="N35">
        <f t="shared" si="14"/>
        <v>0</v>
      </c>
      <c r="O35">
        <f t="shared" si="15"/>
        <v>0.05</v>
      </c>
      <c r="P35">
        <f t="shared" si="16"/>
        <v>1.7364893429259037E-2</v>
      </c>
      <c r="Q35" s="20">
        <f t="shared" si="17"/>
        <v>0.84471337042955708</v>
      </c>
      <c r="R35" s="21">
        <f t="shared" si="18"/>
        <v>7</v>
      </c>
      <c r="S35" s="89"/>
    </row>
    <row r="36" spans="2:19" x14ac:dyDescent="0.2">
      <c r="B36" t="s">
        <v>27</v>
      </c>
      <c r="C36" t="s">
        <v>56</v>
      </c>
      <c r="E36">
        <v>0.32</v>
      </c>
      <c r="F36">
        <v>0</v>
      </c>
      <c r="G36">
        <v>0.08</v>
      </c>
      <c r="H36">
        <v>0.19</v>
      </c>
      <c r="I36">
        <v>0.09</v>
      </c>
      <c r="J36">
        <v>0</v>
      </c>
      <c r="K36">
        <v>0.04</v>
      </c>
      <c r="M36">
        <f t="shared" si="13"/>
        <v>0.10285714285714287</v>
      </c>
      <c r="N36">
        <f t="shared" si="14"/>
        <v>0</v>
      </c>
      <c r="O36">
        <f t="shared" si="15"/>
        <v>0.32</v>
      </c>
      <c r="P36">
        <f t="shared" si="16"/>
        <v>0.11586116486471867</v>
      </c>
      <c r="Q36" s="20">
        <f t="shared" si="17"/>
        <v>1.1264279917403204</v>
      </c>
      <c r="R36" s="21">
        <f t="shared" si="18"/>
        <v>7</v>
      </c>
      <c r="S36" s="89"/>
    </row>
    <row r="37" spans="2:19" x14ac:dyDescent="0.2">
      <c r="B37" t="s">
        <v>28</v>
      </c>
      <c r="C37" t="s">
        <v>56</v>
      </c>
      <c r="E37">
        <v>0.41</v>
      </c>
      <c r="F37">
        <v>0.31</v>
      </c>
      <c r="G37">
        <v>0.2</v>
      </c>
      <c r="H37">
        <v>0.92</v>
      </c>
      <c r="I37">
        <v>0.34499999999999997</v>
      </c>
      <c r="J37">
        <v>0.34</v>
      </c>
      <c r="K37">
        <v>0.37</v>
      </c>
      <c r="M37">
        <f t="shared" si="13"/>
        <v>0.41357142857142853</v>
      </c>
      <c r="N37">
        <f t="shared" si="14"/>
        <v>0.2</v>
      </c>
      <c r="O37">
        <f t="shared" si="15"/>
        <v>0.92</v>
      </c>
      <c r="P37">
        <f t="shared" si="16"/>
        <v>0.23267850290537317</v>
      </c>
      <c r="Q37" s="20">
        <f t="shared" si="17"/>
        <v>0.56260777904580739</v>
      </c>
      <c r="R37" s="21">
        <f t="shared" si="18"/>
        <v>7</v>
      </c>
      <c r="S37" s="89"/>
    </row>
    <row r="38" spans="2:19" x14ac:dyDescent="0.2">
      <c r="B38" t="s">
        <v>29</v>
      </c>
      <c r="C38" t="s">
        <v>56</v>
      </c>
      <c r="E38">
        <v>0.16</v>
      </c>
      <c r="F38">
        <v>0.17</v>
      </c>
      <c r="G38">
        <v>5.5E-2</v>
      </c>
      <c r="H38">
        <v>0.03</v>
      </c>
      <c r="I38">
        <v>0.13700000000000001</v>
      </c>
      <c r="J38">
        <v>0.23</v>
      </c>
      <c r="K38">
        <v>0.28999999999999998</v>
      </c>
      <c r="M38">
        <f t="shared" si="13"/>
        <v>0.15314285714285716</v>
      </c>
      <c r="N38">
        <f t="shared" si="14"/>
        <v>0.03</v>
      </c>
      <c r="O38">
        <f t="shared" si="15"/>
        <v>0.28999999999999998</v>
      </c>
      <c r="P38">
        <f t="shared" si="16"/>
        <v>9.1309781461112849E-2</v>
      </c>
      <c r="Q38" s="20">
        <f t="shared" si="17"/>
        <v>0.59623924461547562</v>
      </c>
      <c r="R38" s="21">
        <f t="shared" si="18"/>
        <v>7</v>
      </c>
      <c r="S38" s="89"/>
    </row>
    <row r="39" spans="2:19" x14ac:dyDescent="0.2">
      <c r="B39" s="35" t="s">
        <v>30</v>
      </c>
      <c r="C39" s="36" t="s">
        <v>61</v>
      </c>
      <c r="D39" s="37"/>
      <c r="E39" s="36">
        <v>11</v>
      </c>
      <c r="F39" s="36">
        <v>0</v>
      </c>
      <c r="G39" s="36">
        <v>0</v>
      </c>
      <c r="H39" s="36">
        <v>28</v>
      </c>
      <c r="I39" s="36">
        <v>0</v>
      </c>
      <c r="J39" s="36">
        <v>5</v>
      </c>
      <c r="K39" s="36">
        <v>5</v>
      </c>
      <c r="L39" s="37"/>
      <c r="M39" s="39">
        <f t="shared" si="13"/>
        <v>7</v>
      </c>
      <c r="N39" s="21">
        <f t="shared" si="14"/>
        <v>0</v>
      </c>
      <c r="O39" s="21">
        <f t="shared" si="15"/>
        <v>28</v>
      </c>
      <c r="P39" s="21">
        <f t="shared" si="16"/>
        <v>10.099504938362077</v>
      </c>
      <c r="Q39" s="20">
        <f t="shared" si="17"/>
        <v>1.442786419766011</v>
      </c>
      <c r="R39" s="21">
        <f t="shared" si="18"/>
        <v>7</v>
      </c>
      <c r="S39" s="89"/>
    </row>
    <row r="40" spans="2:19" x14ac:dyDescent="0.2">
      <c r="B40" s="35" t="s">
        <v>31</v>
      </c>
      <c r="C40" s="36" t="s">
        <v>61</v>
      </c>
      <c r="D40" s="37"/>
      <c r="E40" s="36">
        <v>111</v>
      </c>
      <c r="F40" s="36">
        <v>27</v>
      </c>
      <c r="G40" s="36">
        <v>18.5</v>
      </c>
      <c r="H40" s="36">
        <v>133</v>
      </c>
      <c r="I40" s="36">
        <v>37</v>
      </c>
      <c r="J40" s="36">
        <v>33</v>
      </c>
      <c r="K40" s="36">
        <v>58</v>
      </c>
      <c r="L40" s="37"/>
      <c r="M40" s="39">
        <f t="shared" si="13"/>
        <v>59.642857142857146</v>
      </c>
      <c r="N40" s="21">
        <f t="shared" si="14"/>
        <v>18.5</v>
      </c>
      <c r="O40" s="21">
        <f t="shared" si="15"/>
        <v>133</v>
      </c>
      <c r="P40" s="21">
        <f t="shared" si="16"/>
        <v>44.725751610709203</v>
      </c>
      <c r="Q40" s="20">
        <f t="shared" si="17"/>
        <v>0.74989284137716028</v>
      </c>
      <c r="R40" s="21">
        <f t="shared" si="18"/>
        <v>7</v>
      </c>
      <c r="S40" s="89"/>
    </row>
    <row r="41" spans="2:19" x14ac:dyDescent="0.2">
      <c r="B41" s="35" t="s">
        <v>32</v>
      </c>
      <c r="C41" s="36" t="s">
        <v>61</v>
      </c>
      <c r="D41" s="37"/>
      <c r="E41" s="36"/>
      <c r="F41" s="36"/>
      <c r="G41" s="36"/>
      <c r="H41" s="36"/>
      <c r="I41" s="36"/>
      <c r="J41" s="36"/>
      <c r="K41" s="36"/>
      <c r="L41" s="37"/>
      <c r="M41" s="39" t="e">
        <f t="shared" si="13"/>
        <v>#DIV/0!</v>
      </c>
      <c r="N41" s="21">
        <f t="shared" si="14"/>
        <v>0</v>
      </c>
      <c r="O41" s="21">
        <f t="shared" si="15"/>
        <v>0</v>
      </c>
      <c r="P41" s="21" t="e">
        <f t="shared" si="16"/>
        <v>#DIV/0!</v>
      </c>
      <c r="Q41" s="20" t="e">
        <f t="shared" si="17"/>
        <v>#DIV/0!</v>
      </c>
      <c r="R41" s="21">
        <f t="shared" si="18"/>
        <v>0</v>
      </c>
      <c r="S41" s="89"/>
    </row>
    <row r="42" spans="2:19" x14ac:dyDescent="0.2">
      <c r="B42" t="s">
        <v>33</v>
      </c>
      <c r="C42" s="14" t="s">
        <v>56</v>
      </c>
      <c r="D42" s="17"/>
      <c r="E42">
        <v>6.1</v>
      </c>
      <c r="F42">
        <v>3.62</v>
      </c>
      <c r="G42">
        <v>3.3</v>
      </c>
      <c r="H42">
        <v>12.76</v>
      </c>
      <c r="I42">
        <v>5.0999999999999996</v>
      </c>
      <c r="J42">
        <v>4.7</v>
      </c>
      <c r="K42">
        <v>4.5999999999999996</v>
      </c>
      <c r="L42" s="17"/>
      <c r="M42" s="18">
        <f t="shared" si="13"/>
        <v>5.7400000000000011</v>
      </c>
      <c r="N42" s="19">
        <f t="shared" si="14"/>
        <v>3.3</v>
      </c>
      <c r="O42" s="19">
        <f t="shared" si="15"/>
        <v>12.76</v>
      </c>
      <c r="P42" s="19">
        <f t="shared" si="16"/>
        <v>3.231325837278971</v>
      </c>
      <c r="Q42" s="20">
        <f t="shared" si="17"/>
        <v>0.56294875213919349</v>
      </c>
      <c r="R42" s="21">
        <f t="shared" si="18"/>
        <v>7</v>
      </c>
      <c r="S42" s="89"/>
    </row>
    <row r="43" spans="2:19" x14ac:dyDescent="0.2">
      <c r="B43" t="s">
        <v>34</v>
      </c>
      <c r="C43" s="14" t="s">
        <v>62</v>
      </c>
      <c r="E43">
        <v>1.7559</v>
      </c>
      <c r="F43">
        <v>0.90449999999999997</v>
      </c>
      <c r="G43">
        <v>0.76400000000000001</v>
      </c>
      <c r="H43">
        <v>2.8805999999999998</v>
      </c>
      <c r="I43">
        <v>1.1554</v>
      </c>
      <c r="J43">
        <v>1.0586</v>
      </c>
      <c r="K43">
        <v>1.0764</v>
      </c>
      <c r="M43">
        <f t="shared" si="13"/>
        <v>1.3707714285714285</v>
      </c>
      <c r="N43">
        <f t="shared" si="14"/>
        <v>0.76400000000000001</v>
      </c>
      <c r="O43">
        <f t="shared" si="15"/>
        <v>2.8805999999999998</v>
      </c>
      <c r="P43">
        <f t="shared" si="16"/>
        <v>0.73529782336657246</v>
      </c>
      <c r="Q43" s="20">
        <f t="shared" si="17"/>
        <v>0.53641169347458229</v>
      </c>
      <c r="R43" s="21">
        <f t="shared" si="18"/>
        <v>7</v>
      </c>
      <c r="S43" s="89"/>
    </row>
    <row r="44" spans="2:19" x14ac:dyDescent="0.2">
      <c r="C44" s="14"/>
      <c r="D44" s="17"/>
      <c r="F44" s="90"/>
      <c r="L44" s="17"/>
      <c r="M44" s="26"/>
      <c r="N44" s="26"/>
      <c r="O44" s="26"/>
      <c r="P44" s="26"/>
      <c r="Q44" s="27"/>
      <c r="R44" s="28"/>
    </row>
    <row r="45" spans="2:19" ht="15" customHeight="1" x14ac:dyDescent="0.2">
      <c r="B45" s="61" t="s">
        <v>35</v>
      </c>
      <c r="D45" s="7"/>
      <c r="E45" s="25"/>
      <c r="F45" s="25"/>
      <c r="G45" s="25"/>
      <c r="H45" s="25"/>
      <c r="I45" s="25"/>
      <c r="J45" s="25"/>
      <c r="K45" s="25"/>
      <c r="L45" s="7"/>
      <c r="M45" s="31"/>
      <c r="N45" s="31"/>
      <c r="O45" s="31"/>
      <c r="P45" s="31"/>
      <c r="Q45" s="32"/>
      <c r="R45" s="33"/>
    </row>
    <row r="46" spans="2:19" ht="15" customHeight="1" x14ac:dyDescent="0.2">
      <c r="B46" s="61"/>
      <c r="D46" s="7"/>
      <c r="E46" s="25"/>
      <c r="F46" s="25"/>
      <c r="G46" s="25"/>
      <c r="H46" s="25"/>
      <c r="I46" s="25"/>
      <c r="J46" s="25"/>
      <c r="K46" s="25"/>
      <c r="L46" s="7"/>
      <c r="M46" s="31"/>
      <c r="N46" s="31"/>
      <c r="O46" s="31"/>
      <c r="P46" s="31"/>
      <c r="Q46" s="32"/>
      <c r="R46" s="33"/>
    </row>
    <row r="47" spans="2:19" x14ac:dyDescent="0.2">
      <c r="B47" s="35" t="s">
        <v>36</v>
      </c>
      <c r="C47" s="36" t="s">
        <v>63</v>
      </c>
      <c r="D47" s="37"/>
      <c r="E47" s="36">
        <v>60</v>
      </c>
      <c r="F47" s="36">
        <v>320</v>
      </c>
      <c r="G47" s="36">
        <v>670</v>
      </c>
      <c r="H47" s="36">
        <v>372</v>
      </c>
      <c r="I47" s="36">
        <v>445</v>
      </c>
      <c r="J47" s="36">
        <v>1500</v>
      </c>
      <c r="K47" s="36">
        <v>5440</v>
      </c>
      <c r="L47" s="37"/>
      <c r="M47" s="38">
        <f>AVERAGE(D47:L47)</f>
        <v>1258.1428571428571</v>
      </c>
      <c r="N47">
        <f>MIN(D47:L47)</f>
        <v>60</v>
      </c>
      <c r="O47">
        <f>MAX(D47:L47)</f>
        <v>5440</v>
      </c>
      <c r="P47">
        <f>STDEV(D47:L47)</f>
        <v>1899.7563377594356</v>
      </c>
      <c r="Q47">
        <f>P47/M47</f>
        <v>1.5099687026587998</v>
      </c>
      <c r="R47">
        <f>COUNT(D47:L47)</f>
        <v>7</v>
      </c>
      <c r="S47" s="89"/>
    </row>
    <row r="48" spans="2:19" x14ac:dyDescent="0.2">
      <c r="B48" s="35" t="s">
        <v>37</v>
      </c>
      <c r="C48" s="36" t="s">
        <v>64</v>
      </c>
      <c r="D48" s="37"/>
      <c r="E48" s="36"/>
      <c r="F48" s="36"/>
      <c r="G48" s="36"/>
      <c r="H48" s="36"/>
      <c r="I48" s="36"/>
      <c r="J48" s="36"/>
      <c r="K48" s="36"/>
      <c r="L48" s="37"/>
      <c r="M48" s="39" t="e">
        <f>AVERAGE(D48:L48)</f>
        <v>#DIV/0!</v>
      </c>
      <c r="N48" s="21">
        <f>MIN(D48:L48)</f>
        <v>0</v>
      </c>
      <c r="O48" s="21">
        <f>MAX(D48:L48)</f>
        <v>0</v>
      </c>
      <c r="P48" s="21" t="e">
        <f>STDEV(D48:L48)</f>
        <v>#DIV/0!</v>
      </c>
      <c r="Q48" s="20" t="e">
        <f>P48/M48</f>
        <v>#DIV/0!</v>
      </c>
      <c r="R48" s="21">
        <f>COUNT(D48:L48)</f>
        <v>0</v>
      </c>
      <c r="S48" s="89"/>
    </row>
    <row r="49" spans="2:19" x14ac:dyDescent="0.2">
      <c r="B49" s="35" t="s">
        <v>38</v>
      </c>
      <c r="C49" s="36" t="s">
        <v>64</v>
      </c>
      <c r="D49" s="37"/>
      <c r="E49" s="36">
        <v>0</v>
      </c>
      <c r="F49" s="36">
        <v>1</v>
      </c>
      <c r="G49" s="36">
        <v>75</v>
      </c>
      <c r="H49" s="36">
        <v>10</v>
      </c>
      <c r="I49" s="36">
        <v>49</v>
      </c>
      <c r="J49" s="36">
        <v>59</v>
      </c>
      <c r="K49" s="36">
        <v>222</v>
      </c>
      <c r="L49" s="37"/>
      <c r="M49" s="39">
        <f>AVERAGE(D49:L49)</f>
        <v>59.428571428571431</v>
      </c>
      <c r="N49" s="21">
        <f>MIN(D49:L49)</f>
        <v>0</v>
      </c>
      <c r="O49" s="21">
        <f>MAX(D49:L49)</f>
        <v>222</v>
      </c>
      <c r="P49" s="21">
        <f>STDEV(D49:L49)</f>
        <v>77.642035742796665</v>
      </c>
      <c r="Q49" s="20">
        <f>P49/M49</f>
        <v>1.3064765629797515</v>
      </c>
      <c r="R49" s="21">
        <f>COUNT(D49:L49)</f>
        <v>7</v>
      </c>
      <c r="S49" s="89"/>
    </row>
    <row r="50" spans="2:19" x14ac:dyDescent="0.2">
      <c r="B50" s="35" t="s">
        <v>39</v>
      </c>
      <c r="C50" s="36" t="s">
        <v>64</v>
      </c>
      <c r="D50" s="37"/>
      <c r="E50" s="36"/>
      <c r="F50" s="36"/>
      <c r="G50" s="36"/>
      <c r="H50" s="36"/>
      <c r="I50" s="36"/>
      <c r="J50" s="36"/>
      <c r="K50" s="36"/>
      <c r="L50" s="37"/>
      <c r="M50" s="39" t="e">
        <f>AVERAGE(D50:L50)</f>
        <v>#DIV/0!</v>
      </c>
      <c r="N50" s="21">
        <f>MIN(D50:L50)</f>
        <v>0</v>
      </c>
      <c r="O50" s="21">
        <f>MAX(D50:L50)</f>
        <v>0</v>
      </c>
      <c r="P50" s="21" t="e">
        <f>STDEV(D50:L50)</f>
        <v>#DIV/0!</v>
      </c>
      <c r="Q50" s="20" t="e">
        <f>P50/M50</f>
        <v>#DIV/0!</v>
      </c>
      <c r="R50" s="21">
        <f>COUNT(D50:L50)</f>
        <v>0</v>
      </c>
      <c r="S50" s="89"/>
    </row>
    <row r="51" spans="2:19" x14ac:dyDescent="0.2">
      <c r="B51" s="35"/>
      <c r="C51" s="36"/>
      <c r="D51" s="37"/>
      <c r="E51" s="36"/>
      <c r="F51" s="36"/>
      <c r="G51" s="36"/>
      <c r="H51" s="36"/>
      <c r="I51" s="36"/>
      <c r="J51" s="36"/>
      <c r="K51" s="36"/>
      <c r="L51" s="37"/>
      <c r="M51" s="26"/>
      <c r="N51" s="26"/>
      <c r="O51" s="26"/>
      <c r="P51" s="26"/>
      <c r="Q51" s="27"/>
      <c r="R51" s="28"/>
    </row>
    <row r="52" spans="2:19" x14ac:dyDescent="0.2">
      <c r="B52" s="29" t="s">
        <v>40</v>
      </c>
      <c r="C52" s="63"/>
      <c r="D52" s="7"/>
      <c r="E52" s="63"/>
      <c r="F52" s="63"/>
      <c r="G52" s="63"/>
      <c r="H52" s="63"/>
      <c r="I52" s="63"/>
      <c r="J52" s="63"/>
      <c r="K52" s="63"/>
      <c r="L52" s="7"/>
      <c r="M52" s="31"/>
      <c r="N52" s="31"/>
      <c r="O52" s="31"/>
      <c r="P52" s="31"/>
      <c r="Q52" s="32"/>
      <c r="R52" s="33"/>
    </row>
    <row r="53" spans="2:19" x14ac:dyDescent="0.2">
      <c r="B53" s="29"/>
      <c r="C53" s="63"/>
      <c r="D53" s="7"/>
      <c r="E53" s="63"/>
      <c r="F53" s="63"/>
      <c r="G53" s="63"/>
      <c r="H53" s="63"/>
      <c r="I53" s="63"/>
      <c r="J53" s="63"/>
      <c r="K53" s="63"/>
      <c r="L53" s="7"/>
      <c r="M53" s="31"/>
      <c r="N53" s="31"/>
      <c r="O53" s="31"/>
      <c r="P53" s="31"/>
      <c r="Q53" s="32"/>
      <c r="R53" s="33"/>
    </row>
    <row r="54" spans="2:19" x14ac:dyDescent="0.2">
      <c r="B54" s="35" t="s">
        <v>41</v>
      </c>
      <c r="C54" s="36" t="s">
        <v>65</v>
      </c>
      <c r="D54" s="37"/>
      <c r="E54" s="64"/>
      <c r="F54" s="64"/>
      <c r="G54" s="64"/>
      <c r="H54" s="64"/>
      <c r="I54" s="64"/>
      <c r="J54" s="64"/>
      <c r="K54" s="64"/>
      <c r="L54" s="65"/>
      <c r="M54" s="66" t="e">
        <f t="shared" ref="M54:M59" si="19">AVERAGE(D54:L54)</f>
        <v>#DIV/0!</v>
      </c>
      <c r="N54" s="67">
        <f t="shared" ref="N54:N59" si="20">MIN(D54:L54)</f>
        <v>0</v>
      </c>
      <c r="O54" s="67">
        <f t="shared" ref="O54:O59" si="21">MAX(D54:L54)</f>
        <v>0</v>
      </c>
      <c r="P54" s="67" t="e">
        <f t="shared" ref="P54:P59" si="22">STDEV(D54:L54)</f>
        <v>#DIV/0!</v>
      </c>
      <c r="Q54" s="68" t="e">
        <f t="shared" ref="Q54:Q59" si="23">P54/M54</f>
        <v>#DIV/0!</v>
      </c>
      <c r="R54">
        <f t="shared" ref="R54:R59" si="24">COUNT(D54:L54)</f>
        <v>0</v>
      </c>
      <c r="S54" s="89"/>
    </row>
    <row r="55" spans="2:19" x14ac:dyDescent="0.2">
      <c r="B55" s="35" t="s">
        <v>42</v>
      </c>
      <c r="C55" s="36" t="s">
        <v>65</v>
      </c>
      <c r="D55" s="37"/>
      <c r="E55" s="64"/>
      <c r="F55" s="64"/>
      <c r="G55" s="64"/>
      <c r="H55" s="64"/>
      <c r="I55" s="64"/>
      <c r="J55" s="64"/>
      <c r="K55" s="64"/>
      <c r="L55" s="65"/>
      <c r="M55" s="69" t="e">
        <f t="shared" si="19"/>
        <v>#DIV/0!</v>
      </c>
      <c r="N55" s="70">
        <f t="shared" si="20"/>
        <v>0</v>
      </c>
      <c r="O55" s="70">
        <f t="shared" si="21"/>
        <v>0</v>
      </c>
      <c r="P55" s="70" t="e">
        <f t="shared" si="22"/>
        <v>#DIV/0!</v>
      </c>
      <c r="Q55" s="71" t="e">
        <f t="shared" si="23"/>
        <v>#DIV/0!</v>
      </c>
      <c r="R55" s="21">
        <f t="shared" si="24"/>
        <v>0</v>
      </c>
      <c r="S55" s="89"/>
    </row>
    <row r="56" spans="2:19" x14ac:dyDescent="0.2">
      <c r="B56" s="35" t="s">
        <v>43</v>
      </c>
      <c r="C56" s="36" t="s">
        <v>65</v>
      </c>
      <c r="D56" s="37"/>
      <c r="E56" s="64"/>
      <c r="F56" s="64"/>
      <c r="G56" s="64"/>
      <c r="H56" s="64"/>
      <c r="I56" s="64"/>
      <c r="J56" s="64"/>
      <c r="K56" s="64"/>
      <c r="L56" s="65"/>
      <c r="M56" s="69" t="e">
        <f t="shared" si="19"/>
        <v>#DIV/0!</v>
      </c>
      <c r="N56" s="70">
        <f t="shared" si="20"/>
        <v>0</v>
      </c>
      <c r="O56" s="70">
        <f t="shared" si="21"/>
        <v>0</v>
      </c>
      <c r="P56" s="70" t="e">
        <f t="shared" si="22"/>
        <v>#DIV/0!</v>
      </c>
      <c r="Q56" s="71" t="e">
        <f t="shared" si="23"/>
        <v>#DIV/0!</v>
      </c>
      <c r="R56" s="21">
        <f t="shared" si="24"/>
        <v>0</v>
      </c>
      <c r="S56" s="89"/>
    </row>
    <row r="57" spans="2:19" x14ac:dyDescent="0.2">
      <c r="B57" s="35" t="s">
        <v>44</v>
      </c>
      <c r="C57" s="36" t="s">
        <v>65</v>
      </c>
      <c r="D57" s="37"/>
      <c r="E57" s="64"/>
      <c r="F57" s="64"/>
      <c r="G57" s="64"/>
      <c r="H57" s="64"/>
      <c r="I57" s="64"/>
      <c r="J57" s="64"/>
      <c r="K57" s="64"/>
      <c r="L57" s="65"/>
      <c r="M57" s="69" t="e">
        <f t="shared" si="19"/>
        <v>#DIV/0!</v>
      </c>
      <c r="N57" s="70">
        <f t="shared" si="20"/>
        <v>0</v>
      </c>
      <c r="O57" s="70">
        <f t="shared" si="21"/>
        <v>0</v>
      </c>
      <c r="P57" s="70" t="e">
        <f t="shared" si="22"/>
        <v>#DIV/0!</v>
      </c>
      <c r="Q57" s="71" t="e">
        <f t="shared" si="23"/>
        <v>#DIV/0!</v>
      </c>
      <c r="R57" s="21">
        <f t="shared" si="24"/>
        <v>0</v>
      </c>
      <c r="S57" s="89"/>
    </row>
    <row r="58" spans="2:19" x14ac:dyDescent="0.2">
      <c r="B58" s="35" t="s">
        <v>45</v>
      </c>
      <c r="C58" s="36" t="s">
        <v>65</v>
      </c>
      <c r="D58" s="37"/>
      <c r="E58" s="64"/>
      <c r="F58" s="64"/>
      <c r="G58" s="64"/>
      <c r="H58" s="64"/>
      <c r="I58" s="64"/>
      <c r="J58" s="64"/>
      <c r="K58" s="64"/>
      <c r="L58" s="65"/>
      <c r="M58" s="69" t="e">
        <f t="shared" si="19"/>
        <v>#DIV/0!</v>
      </c>
      <c r="N58" s="70">
        <f t="shared" si="20"/>
        <v>0</v>
      </c>
      <c r="O58" s="70">
        <f t="shared" si="21"/>
        <v>0</v>
      </c>
      <c r="P58" s="70" t="e">
        <f t="shared" si="22"/>
        <v>#DIV/0!</v>
      </c>
      <c r="Q58" s="71" t="e">
        <f t="shared" si="23"/>
        <v>#DIV/0!</v>
      </c>
      <c r="R58" s="21">
        <f t="shared" si="24"/>
        <v>0</v>
      </c>
      <c r="S58" s="89"/>
    </row>
    <row r="59" spans="2:19" x14ac:dyDescent="0.2">
      <c r="B59" s="72" t="s">
        <v>46</v>
      </c>
      <c r="C59" s="73" t="s">
        <v>65</v>
      </c>
      <c r="D59" s="74"/>
      <c r="E59" s="75" t="str">
        <f t="shared" ref="E59:K59" si="25">IF(COUNT(E54:E57)&gt;0,SUM(E54:E57),"--")</f>
        <v>--</v>
      </c>
      <c r="F59" s="75" t="str">
        <f t="shared" si="25"/>
        <v>--</v>
      </c>
      <c r="G59" s="75" t="str">
        <f t="shared" si="25"/>
        <v>--</v>
      </c>
      <c r="H59" s="75" t="str">
        <f t="shared" si="25"/>
        <v>--</v>
      </c>
      <c r="I59" s="75" t="str">
        <f t="shared" si="25"/>
        <v>--</v>
      </c>
      <c r="J59" s="75" t="str">
        <f t="shared" si="25"/>
        <v>--</v>
      </c>
      <c r="K59" s="75" t="str">
        <f t="shared" si="25"/>
        <v>--</v>
      </c>
      <c r="L59" s="76"/>
      <c r="M59" s="77" t="e">
        <f t="shared" si="19"/>
        <v>#DIV/0!</v>
      </c>
      <c r="N59" s="78">
        <f t="shared" si="20"/>
        <v>0</v>
      </c>
      <c r="O59" s="78">
        <f t="shared" si="21"/>
        <v>0</v>
      </c>
      <c r="P59" s="78" t="e">
        <f t="shared" si="22"/>
        <v>#DIV/0!</v>
      </c>
      <c r="Q59" s="79" t="e">
        <f t="shared" si="23"/>
        <v>#DIV/0!</v>
      </c>
      <c r="R59" s="80">
        <f t="shared" si="24"/>
        <v>0</v>
      </c>
      <c r="S59" s="89"/>
    </row>
    <row r="60" spans="2:19" x14ac:dyDescent="0.2">
      <c r="B60" s="81"/>
      <c r="C60" s="82"/>
      <c r="D60" s="74"/>
      <c r="E60" s="83"/>
      <c r="F60" s="83"/>
      <c r="G60" s="83"/>
      <c r="H60" s="83"/>
      <c r="I60" s="83"/>
      <c r="J60" s="83"/>
      <c r="K60" s="83"/>
      <c r="L60" s="84"/>
      <c r="M60" s="26"/>
      <c r="N60" s="26"/>
      <c r="O60" s="26"/>
      <c r="P60" s="26"/>
      <c r="Q60" s="27"/>
      <c r="R60" s="28"/>
    </row>
    <row r="61" spans="2:19" x14ac:dyDescent="0.2">
      <c r="B61" s="29" t="s">
        <v>47</v>
      </c>
      <c r="D61" s="7"/>
      <c r="E61" s="25"/>
      <c r="F61" s="25"/>
      <c r="G61" s="25"/>
      <c r="H61" s="25"/>
      <c r="I61" s="25"/>
      <c r="J61" s="25"/>
      <c r="K61" s="25"/>
      <c r="M61" s="31"/>
      <c r="N61" s="31"/>
      <c r="O61" s="31"/>
      <c r="P61" s="31"/>
      <c r="Q61" s="32"/>
      <c r="R61" s="33"/>
    </row>
    <row r="62" spans="2:19" x14ac:dyDescent="0.2">
      <c r="B62" s="29"/>
      <c r="D62" s="7"/>
      <c r="E62" s="25"/>
      <c r="F62" s="25"/>
      <c r="G62" s="25"/>
      <c r="H62" s="25"/>
      <c r="I62" s="25"/>
      <c r="J62" s="25"/>
      <c r="K62" s="25"/>
      <c r="M62" s="31"/>
      <c r="N62" s="31"/>
      <c r="O62" s="31"/>
      <c r="P62" s="31"/>
      <c r="Q62" s="32"/>
      <c r="R62" s="33"/>
    </row>
    <row r="63" spans="2:19" x14ac:dyDescent="0.2">
      <c r="B63" s="85" t="s">
        <v>48</v>
      </c>
      <c r="C63" s="49" t="s">
        <v>66</v>
      </c>
      <c r="D63" s="7"/>
      <c r="E63" s="86">
        <f t="shared" ref="E63:K63" si="26">IF(AND(AND(AND(E26,E28),E29),E27&gt;0),(E26*0.0499)+(E28*0.0822)+(E29*0.0435)+(E27*0.0256),"--")</f>
        <v>7.4451140000000002</v>
      </c>
      <c r="F63" s="86">
        <f t="shared" si="26"/>
        <v>4.8059289999999999</v>
      </c>
      <c r="G63" s="86">
        <f t="shared" si="26"/>
        <v>4.9278819999999994</v>
      </c>
      <c r="H63" s="86">
        <f t="shared" si="26"/>
        <v>18.033304000000001</v>
      </c>
      <c r="I63" s="86">
        <f t="shared" si="26"/>
        <v>6.3548143999999995</v>
      </c>
      <c r="J63" s="86">
        <f t="shared" si="26"/>
        <v>5.3250199999999994</v>
      </c>
      <c r="K63" s="86">
        <f t="shared" si="26"/>
        <v>4.8424880000000003</v>
      </c>
      <c r="M63">
        <f>AVERAGE(D63:L63)</f>
        <v>7.3906502000000014</v>
      </c>
      <c r="N63">
        <f>MIN(D63:L63)</f>
        <v>4.8059289999999999</v>
      </c>
      <c r="O63">
        <f>MAX(D63:L63)</f>
        <v>18.033304000000001</v>
      </c>
      <c r="P63">
        <f>STDEV(D63:L63)</f>
        <v>4.7931891197484235</v>
      </c>
      <c r="Q63">
        <f>P63/M63</f>
        <v>0.64854769066846418</v>
      </c>
      <c r="R63">
        <f>COUNT(D63:L63)</f>
        <v>7</v>
      </c>
      <c r="S63" s="89"/>
    </row>
    <row r="64" spans="2:19" x14ac:dyDescent="0.2">
      <c r="B64" s="85" t="s">
        <v>49</v>
      </c>
      <c r="C64" s="49" t="s">
        <v>66</v>
      </c>
      <c r="D64" s="7"/>
      <c r="E64" s="86">
        <f t="shared" ref="E64:K64" si="27">IF(AND(AND(E30,E25),E23&gt;0),(E30*0.0208)+(E25*0.0282)+(E23*0.0164)+(E22*0.0333),"--")</f>
        <v>7.3232379999999999</v>
      </c>
      <c r="F64" s="86">
        <f t="shared" si="27"/>
        <v>4.7479060000000004</v>
      </c>
      <c r="G64" s="86">
        <f t="shared" si="27"/>
        <v>4.8503940000000005</v>
      </c>
      <c r="H64" s="86">
        <f t="shared" si="27"/>
        <v>16.997062</v>
      </c>
      <c r="I64" s="86">
        <f t="shared" si="27"/>
        <v>6.5687600000000002</v>
      </c>
      <c r="J64" s="86">
        <f t="shared" si="27"/>
        <v>5.1559019999999993</v>
      </c>
      <c r="K64" s="86">
        <f t="shared" si="27"/>
        <v>4.8783860000000008</v>
      </c>
      <c r="M64">
        <f>AVERAGE(D64:L64)</f>
        <v>7.2173782857142843</v>
      </c>
      <c r="N64">
        <f>MIN(D64:L64)</f>
        <v>4.7479060000000004</v>
      </c>
      <c r="O64">
        <f>MAX(D64:L64)</f>
        <v>16.997062</v>
      </c>
      <c r="P64">
        <f>STDEV(D64:L64)</f>
        <v>4.4252232124315789</v>
      </c>
      <c r="Q64" s="20">
        <f>P64/M64</f>
        <v>0.61313444262588301</v>
      </c>
      <c r="R64" s="21">
        <f>COUNT(D64:L64)</f>
        <v>7</v>
      </c>
      <c r="S64" s="89"/>
    </row>
    <row r="65" spans="2:19" x14ac:dyDescent="0.2">
      <c r="B65" s="85" t="s">
        <v>50</v>
      </c>
      <c r="C65" s="49" t="s">
        <v>66</v>
      </c>
      <c r="D65" s="7"/>
      <c r="E65" s="86">
        <f t="shared" ref="E65:K65" si="28">IF((AND(E63,E64))&gt;0,ABS(E64-E63),"--")</f>
        <v>0.12187600000000032</v>
      </c>
      <c r="F65" s="86">
        <f t="shared" si="28"/>
        <v>5.8022999999999492E-2</v>
      </c>
      <c r="G65" s="86">
        <f t="shared" si="28"/>
        <v>7.7487999999998891E-2</v>
      </c>
      <c r="H65" s="86">
        <f t="shared" si="28"/>
        <v>1.0362420000000014</v>
      </c>
      <c r="I65" s="86">
        <f t="shared" si="28"/>
        <v>0.21394560000000062</v>
      </c>
      <c r="J65" s="86">
        <f t="shared" si="28"/>
        <v>0.1691180000000001</v>
      </c>
      <c r="K65" s="86">
        <f t="shared" si="28"/>
        <v>3.589800000000043E-2</v>
      </c>
      <c r="M65">
        <f>AVERAGE(D65:L65)</f>
        <v>0.24465580000000017</v>
      </c>
      <c r="N65">
        <f>MIN(D65:L65)</f>
        <v>3.589800000000043E-2</v>
      </c>
      <c r="O65">
        <f>MAX(D65:L65)</f>
        <v>1.0362420000000014</v>
      </c>
      <c r="P65">
        <f>STDEV(D65:L65)</f>
        <v>0.3546569613454863</v>
      </c>
      <c r="Q65" s="20">
        <f>P65/M65</f>
        <v>1.4496159966184576</v>
      </c>
      <c r="R65" s="21">
        <f>COUNT(D65:L65)</f>
        <v>7</v>
      </c>
      <c r="S65" s="89"/>
    </row>
    <row r="66" spans="2:19" x14ac:dyDescent="0.2">
      <c r="B66" s="85" t="s">
        <v>51</v>
      </c>
      <c r="C66" s="49" t="s">
        <v>67</v>
      </c>
      <c r="D66" s="7"/>
      <c r="E66" s="86">
        <f t="shared" ref="E66:K66" si="29">IF(AND(E63,E64&gt;0),(E65*100)/(0.5*(E63+E64)),"--")</f>
        <v>1.6505023715577787</v>
      </c>
      <c r="F66" s="86">
        <f t="shared" si="29"/>
        <v>1.2146535919868722</v>
      </c>
      <c r="G66" s="86">
        <f t="shared" si="29"/>
        <v>1.5849010602686791</v>
      </c>
      <c r="H66" s="86">
        <f t="shared" si="29"/>
        <v>5.9162499187133895</v>
      </c>
      <c r="I66" s="86">
        <f t="shared" si="29"/>
        <v>3.3109354018962529</v>
      </c>
      <c r="J66" s="86">
        <f t="shared" si="29"/>
        <v>3.2271588320187883</v>
      </c>
      <c r="K66" s="86">
        <f t="shared" si="29"/>
        <v>0.73857556429597626</v>
      </c>
      <c r="M66">
        <f>AVERAGE(D66:L66)</f>
        <v>2.5204252486768195</v>
      </c>
      <c r="N66">
        <f>MIN(D66:L66)</f>
        <v>0.73857556429597626</v>
      </c>
      <c r="O66">
        <f>MAX(D66:L66)</f>
        <v>5.9162499187133895</v>
      </c>
      <c r="P66">
        <f>STDEV(D66:L66)</f>
        <v>1.7873631922551012</v>
      </c>
      <c r="Q66" s="20">
        <f>P66/M66</f>
        <v>0.70915143910474499</v>
      </c>
      <c r="R66" s="21">
        <f>COUNT(D66:L66)</f>
        <v>7</v>
      </c>
      <c r="S66" s="89"/>
    </row>
    <row r="67" spans="2:19" x14ac:dyDescent="0.2">
      <c r="F67" s="25"/>
      <c r="G67" s="25"/>
      <c r="H67" s="25"/>
      <c r="I67" s="25"/>
      <c r="J67" s="25"/>
      <c r="K67" s="25"/>
      <c r="M67" s="91"/>
      <c r="N67" s="91"/>
      <c r="O67" s="91"/>
      <c r="P67" s="91"/>
      <c r="Q67" s="91"/>
      <c r="R67" s="91"/>
    </row>
    <row r="68" spans="2:19" x14ac:dyDescent="0.2">
      <c r="E68" s="25"/>
      <c r="F68" s="25"/>
      <c r="G68" s="25"/>
      <c r="H68" s="25"/>
      <c r="I68" s="25"/>
      <c r="J68" s="25"/>
      <c r="K68" s="25"/>
    </row>
    <row r="69" spans="2:19" x14ac:dyDescent="0.2">
      <c r="E69" s="25"/>
      <c r="F69" s="25"/>
      <c r="G69" s="25"/>
      <c r="H69" s="25"/>
      <c r="I69" s="25"/>
      <c r="J69" s="25"/>
      <c r="K69" s="25"/>
    </row>
    <row r="70" spans="2:19" x14ac:dyDescent="0.2">
      <c r="E70" s="25"/>
      <c r="F70" s="25"/>
      <c r="G70" s="25"/>
      <c r="H70" s="25"/>
      <c r="I70" s="25"/>
      <c r="J70" s="25"/>
      <c r="K70" s="25"/>
    </row>
    <row r="71" spans="2:19" x14ac:dyDescent="0.2">
      <c r="E71" s="25"/>
      <c r="F71" s="25"/>
      <c r="G71" s="25"/>
      <c r="H71" s="25"/>
      <c r="I71" s="25"/>
      <c r="J71" s="25"/>
      <c r="K71" s="25"/>
    </row>
    <row r="72" spans="2:19" x14ac:dyDescent="0.2">
      <c r="E72" s="25"/>
      <c r="F72" s="25"/>
      <c r="G72" s="25"/>
      <c r="H72" s="25"/>
      <c r="I72" s="25"/>
      <c r="J72" s="25"/>
      <c r="K72" s="25"/>
    </row>
    <row r="73" spans="2:19" x14ac:dyDescent="0.2">
      <c r="E73" s="25"/>
      <c r="F73" s="25"/>
      <c r="G73" s="25"/>
      <c r="H73" s="25"/>
      <c r="I73" s="25"/>
      <c r="J73" s="25"/>
      <c r="K73" s="25"/>
    </row>
    <row r="74" spans="2:19" x14ac:dyDescent="0.2">
      <c r="E74" s="25"/>
      <c r="F74" s="25"/>
      <c r="G74" s="25"/>
      <c r="H74" s="25"/>
      <c r="I74" s="25"/>
      <c r="J74" s="25"/>
      <c r="K74" s="25"/>
    </row>
    <row r="75" spans="2:19" x14ac:dyDescent="0.2">
      <c r="E75" s="25"/>
      <c r="F75" s="25"/>
      <c r="G75" s="25"/>
      <c r="H75" s="25"/>
      <c r="I75" s="25"/>
      <c r="J75" s="25"/>
      <c r="K75" s="25"/>
    </row>
    <row r="76" spans="2:19" x14ac:dyDescent="0.2">
      <c r="E76" s="25"/>
      <c r="F76" s="25"/>
      <c r="G76" s="25"/>
      <c r="H76" s="25"/>
      <c r="I76" s="25"/>
      <c r="J76" s="25"/>
      <c r="K76" s="25"/>
    </row>
    <row r="77" spans="2:19" x14ac:dyDescent="0.2">
      <c r="E77" s="25"/>
      <c r="F77" s="25"/>
      <c r="G77" s="25"/>
      <c r="H77" s="25"/>
      <c r="I77" s="25"/>
      <c r="J77" s="25"/>
      <c r="K77" s="25"/>
    </row>
    <row r="78" spans="2:19" x14ac:dyDescent="0.2">
      <c r="E78" s="25"/>
      <c r="F78" s="25"/>
      <c r="G78" s="25"/>
      <c r="H78" s="25"/>
      <c r="I78" s="25"/>
      <c r="J78" s="25"/>
      <c r="K78" s="25"/>
    </row>
    <row r="79" spans="2:19" x14ac:dyDescent="0.2">
      <c r="E79" s="25"/>
      <c r="F79" s="25"/>
      <c r="G79" s="25"/>
      <c r="H79" s="25"/>
      <c r="I79" s="25"/>
      <c r="J79" s="25"/>
      <c r="K79" s="25"/>
    </row>
    <row r="80" spans="2:19" x14ac:dyDescent="0.2">
      <c r="E80" s="25"/>
      <c r="F80" s="25"/>
      <c r="G80" s="25"/>
      <c r="H80" s="25"/>
      <c r="I80" s="25"/>
      <c r="J80" s="25"/>
      <c r="K80" s="25"/>
    </row>
    <row r="81" spans="5:11" x14ac:dyDescent="0.2">
      <c r="E81" s="25"/>
      <c r="F81" s="25"/>
      <c r="G81" s="25"/>
      <c r="H81" s="25"/>
      <c r="I81" s="25"/>
      <c r="J81" s="25"/>
      <c r="K81" s="25"/>
    </row>
    <row r="82" spans="5:11" x14ac:dyDescent="0.2">
      <c r="E82" s="25"/>
      <c r="F82" s="25"/>
      <c r="G82" s="25"/>
      <c r="H82" s="25"/>
      <c r="I82" s="25"/>
      <c r="J82" s="25"/>
      <c r="K82" s="25"/>
    </row>
    <row r="83" spans="5:11" x14ac:dyDescent="0.2">
      <c r="E83" s="25"/>
      <c r="F83" s="25"/>
      <c r="G83" s="25"/>
      <c r="H83" s="25"/>
      <c r="I83" s="25"/>
      <c r="J83" s="25"/>
      <c r="K83" s="25"/>
    </row>
    <row r="84" spans="5:11" x14ac:dyDescent="0.2">
      <c r="E84" s="25"/>
      <c r="F84" s="25"/>
      <c r="G84" s="25"/>
      <c r="H84" s="25"/>
      <c r="I84" s="25"/>
      <c r="J84" s="25"/>
      <c r="K84" s="25"/>
    </row>
    <row r="85" spans="5:11" x14ac:dyDescent="0.2">
      <c r="E85" s="25"/>
      <c r="F85" s="25"/>
      <c r="G85" s="25"/>
      <c r="H85" s="25"/>
      <c r="I85" s="25"/>
      <c r="J85" s="25"/>
      <c r="K85" s="25"/>
    </row>
    <row r="86" spans="5:11" x14ac:dyDescent="0.2">
      <c r="E86" s="25"/>
      <c r="F86" s="25"/>
      <c r="G86" s="25"/>
      <c r="H86" s="25"/>
      <c r="I86" s="25"/>
      <c r="J86" s="25"/>
      <c r="K86" s="25"/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18"/>
  <sheetViews>
    <sheetView zoomScale="87" zoomScaleNormal="87" workbookViewId="0">
      <selection activeCell="BR24" sqref="BR24"/>
    </sheetView>
  </sheetViews>
  <sheetFormatPr baseColWidth="10" defaultColWidth="9.7109375" defaultRowHeight="16" x14ac:dyDescent="0.2"/>
  <cols>
    <col min="1" max="1" width="2.7109375" style="1" customWidth="1"/>
    <col min="2" max="2" width="13.7109375" style="1" customWidth="1"/>
    <col min="3" max="3" width="11.7109375" style="1" customWidth="1"/>
    <col min="4" max="4" width="3.7109375" style="1" customWidth="1"/>
    <col min="5" max="76" width="9.7109375" style="1" customWidth="1"/>
    <col min="77" max="77" width="3.7109375" style="1" customWidth="1"/>
    <col min="78" max="78" width="9.7109375" style="1" customWidth="1"/>
    <col min="79" max="79" width="8.7109375" style="1" customWidth="1"/>
    <col min="80" max="80" width="9.7109375" style="1" customWidth="1"/>
    <col min="81" max="81" width="8.7109375" style="1" customWidth="1"/>
    <col min="82" max="82" width="11.7109375" style="1" customWidth="1"/>
    <col min="83" max="83" width="5.7109375" style="1" customWidth="1"/>
    <col min="84" max="16384" width="9.7109375" style="1"/>
  </cols>
  <sheetData>
    <row r="1" spans="1:256" x14ac:dyDescent="0.2">
      <c r="A1" s="2"/>
      <c r="B1" s="3"/>
      <c r="C1" s="4" t="s">
        <v>52</v>
      </c>
      <c r="D1" s="5"/>
      <c r="E1" s="3" t="s">
        <v>87</v>
      </c>
      <c r="F1" s="3">
        <v>29262</v>
      </c>
      <c r="G1" s="3">
        <v>29277</v>
      </c>
      <c r="H1" s="3">
        <v>29325</v>
      </c>
      <c r="I1" s="6">
        <v>29353</v>
      </c>
      <c r="J1" s="3">
        <v>29382</v>
      </c>
      <c r="K1" s="3">
        <v>29418</v>
      </c>
      <c r="L1" s="3">
        <v>29480</v>
      </c>
      <c r="M1" s="3">
        <v>29537</v>
      </c>
      <c r="N1" s="3">
        <v>29606</v>
      </c>
      <c r="O1" s="3">
        <v>29655</v>
      </c>
      <c r="P1" s="3">
        <v>29717</v>
      </c>
      <c r="Q1" s="3">
        <v>29788</v>
      </c>
      <c r="R1" s="3">
        <v>29844</v>
      </c>
      <c r="S1" s="3">
        <v>29907</v>
      </c>
      <c r="T1" s="3">
        <v>30005</v>
      </c>
      <c r="U1" s="3">
        <v>30033</v>
      </c>
      <c r="V1" s="3">
        <v>30096</v>
      </c>
      <c r="W1" s="3">
        <v>30152</v>
      </c>
      <c r="X1" s="3">
        <v>30236</v>
      </c>
      <c r="Y1" s="3">
        <v>30362</v>
      </c>
      <c r="Z1" s="3">
        <v>30467</v>
      </c>
      <c r="AA1" s="3">
        <v>30508</v>
      </c>
      <c r="AB1" s="3">
        <v>30761</v>
      </c>
      <c r="AC1" s="3">
        <f>'2 Q.Dam'!AC1</f>
        <v>32433</v>
      </c>
      <c r="AD1" s="3">
        <v>32581</v>
      </c>
      <c r="AE1" s="3">
        <v>32678</v>
      </c>
      <c r="AF1" s="3">
        <v>32713</v>
      </c>
      <c r="AG1" s="3">
        <v>32734</v>
      </c>
      <c r="AH1" s="3">
        <v>32811</v>
      </c>
      <c r="AI1" s="3">
        <v>32930</v>
      </c>
      <c r="AJ1" s="3">
        <v>32994</v>
      </c>
      <c r="AK1" s="3">
        <v>33028</v>
      </c>
      <c r="AL1" s="3">
        <v>33063</v>
      </c>
      <c r="AM1" s="3">
        <v>33105</v>
      </c>
      <c r="AN1" s="3">
        <v>33310</v>
      </c>
      <c r="AO1" s="3">
        <v>33351</v>
      </c>
      <c r="AP1" s="3">
        <v>33470</v>
      </c>
      <c r="AQ1" s="3">
        <v>33577</v>
      </c>
      <c r="AR1" s="3">
        <v>33722</v>
      </c>
      <c r="AS1" s="3">
        <v>33812</v>
      </c>
      <c r="AT1" s="3">
        <v>33869</v>
      </c>
      <c r="AU1" s="3">
        <v>33952</v>
      </c>
      <c r="AV1" s="3">
        <v>34090</v>
      </c>
      <c r="AW1" s="3">
        <f>'2 Q.Dam'!AW1</f>
        <v>34463</v>
      </c>
      <c r="AX1" s="3">
        <f>'2 Q.Dam'!AX1</f>
        <v>34834</v>
      </c>
      <c r="AY1" s="3">
        <f>'2 Q.Dam'!AY1</f>
        <v>34995</v>
      </c>
      <c r="AZ1" s="3">
        <f>'2 Q.Dam'!AZ1</f>
        <v>35212</v>
      </c>
      <c r="BA1" s="3" t="s">
        <v>89</v>
      </c>
      <c r="BB1" s="3">
        <v>35562</v>
      </c>
      <c r="BC1" s="3">
        <v>35660</v>
      </c>
      <c r="BD1" s="3">
        <v>35947</v>
      </c>
      <c r="BE1" s="3">
        <v>36360</v>
      </c>
      <c r="BF1" s="3">
        <v>36654</v>
      </c>
      <c r="BG1" s="3">
        <v>36717</v>
      </c>
      <c r="BH1" s="3">
        <v>36801</v>
      </c>
      <c r="BI1" s="3">
        <v>37039</v>
      </c>
      <c r="BJ1" s="3">
        <v>37116</v>
      </c>
      <c r="BK1" s="3">
        <v>37179</v>
      </c>
      <c r="BL1" s="3">
        <v>37389</v>
      </c>
      <c r="BM1" s="3">
        <v>38152</v>
      </c>
      <c r="BN1" s="3">
        <v>38488</v>
      </c>
      <c r="BO1" s="3">
        <v>38887</v>
      </c>
      <c r="BP1" s="3">
        <v>39244</v>
      </c>
      <c r="BQ1" s="3">
        <v>39594</v>
      </c>
      <c r="BR1" s="3">
        <v>39923</v>
      </c>
      <c r="BS1" s="3">
        <v>39959</v>
      </c>
      <c r="BT1" s="3">
        <v>40077</v>
      </c>
      <c r="BU1" s="3">
        <v>40330</v>
      </c>
      <c r="BV1" s="3">
        <v>41079</v>
      </c>
      <c r="BW1" s="3">
        <v>41471</v>
      </c>
      <c r="BX1" s="3">
        <v>41541</v>
      </c>
      <c r="BY1" s="7"/>
      <c r="BZ1" s="8" t="s">
        <v>80</v>
      </c>
      <c r="CA1" s="9" t="s">
        <v>81</v>
      </c>
      <c r="CB1" s="9" t="s">
        <v>82</v>
      </c>
      <c r="CC1" s="9" t="s">
        <v>83</v>
      </c>
      <c r="CD1" s="10" t="s">
        <v>84</v>
      </c>
      <c r="CE1" s="11" t="s">
        <v>85</v>
      </c>
      <c r="CF1" s="1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1:256" x14ac:dyDescent="0.2">
      <c r="A2" s="13"/>
      <c r="B2" s="14"/>
      <c r="C2" s="15" t="s">
        <v>53</v>
      </c>
      <c r="D2" s="16"/>
      <c r="E2" s="14" t="s">
        <v>68</v>
      </c>
      <c r="F2" s="15"/>
      <c r="G2" s="14" t="s">
        <v>68</v>
      </c>
      <c r="H2" s="14" t="s">
        <v>68</v>
      </c>
      <c r="I2" s="14">
        <v>1</v>
      </c>
      <c r="J2" s="14">
        <v>4</v>
      </c>
      <c r="K2" s="14">
        <v>6.3</v>
      </c>
      <c r="L2" s="14">
        <v>3</v>
      </c>
      <c r="M2" s="14">
        <v>0</v>
      </c>
      <c r="N2" s="14">
        <v>2</v>
      </c>
      <c r="O2" s="14">
        <v>0.7</v>
      </c>
      <c r="P2" s="14">
        <v>10</v>
      </c>
      <c r="Q2" s="14">
        <v>10</v>
      </c>
      <c r="R2" s="14">
        <v>4</v>
      </c>
      <c r="S2" s="14">
        <v>1.5</v>
      </c>
      <c r="T2" s="14">
        <v>1.5</v>
      </c>
      <c r="U2" s="14">
        <v>0</v>
      </c>
      <c r="V2" s="14">
        <v>0</v>
      </c>
      <c r="W2" s="14">
        <v>2</v>
      </c>
      <c r="X2" s="14">
        <v>2</v>
      </c>
      <c r="Y2" s="14">
        <v>1.4</v>
      </c>
      <c r="Z2" s="14">
        <v>1</v>
      </c>
      <c r="AA2" s="14">
        <v>1</v>
      </c>
      <c r="AB2" s="14">
        <v>0</v>
      </c>
      <c r="AC2" s="14">
        <v>1.5</v>
      </c>
      <c r="AD2" s="14">
        <v>1.3</v>
      </c>
      <c r="AE2" s="14">
        <v>12.4</v>
      </c>
      <c r="AF2" s="14">
        <v>9.8000000000000007</v>
      </c>
      <c r="AG2" s="14">
        <v>9.1999999999999993</v>
      </c>
      <c r="AH2" s="14">
        <v>1.7</v>
      </c>
      <c r="AI2" s="14">
        <v>0.5</v>
      </c>
      <c r="AJ2" s="14">
        <v>11.4</v>
      </c>
      <c r="AK2" s="14">
        <v>12.7</v>
      </c>
      <c r="AL2" s="14">
        <v>13.2</v>
      </c>
      <c r="AM2" s="14">
        <v>6</v>
      </c>
      <c r="AN2" s="14">
        <v>1.4</v>
      </c>
      <c r="AO2" s="14">
        <v>6.8</v>
      </c>
      <c r="AP2" s="14">
        <v>4.8</v>
      </c>
      <c r="AQ2" s="14">
        <v>0.5</v>
      </c>
      <c r="AR2" s="14">
        <v>1.8</v>
      </c>
      <c r="AS2" s="14"/>
      <c r="AT2" s="14"/>
      <c r="AU2" s="14"/>
      <c r="AV2" s="14"/>
      <c r="AW2" s="14">
        <v>0</v>
      </c>
      <c r="AX2" s="14">
        <v>6</v>
      </c>
      <c r="AY2" s="14">
        <v>1.5</v>
      </c>
      <c r="AZ2" s="14">
        <v>0</v>
      </c>
      <c r="BA2" s="14">
        <v>3</v>
      </c>
      <c r="BB2" s="14">
        <v>0</v>
      </c>
      <c r="BC2" s="14">
        <v>6</v>
      </c>
      <c r="BD2" s="14"/>
      <c r="BE2" s="14"/>
      <c r="BF2" s="14">
        <v>10</v>
      </c>
      <c r="BG2" s="14">
        <v>0</v>
      </c>
      <c r="BH2" s="14">
        <v>1.5</v>
      </c>
      <c r="BI2" s="14">
        <v>9</v>
      </c>
      <c r="BJ2" s="14">
        <v>8.5</v>
      </c>
      <c r="BK2" s="14">
        <v>2.7</v>
      </c>
      <c r="BL2" s="14">
        <v>8</v>
      </c>
      <c r="BM2" s="14">
        <v>6</v>
      </c>
      <c r="BN2" s="14">
        <v>4</v>
      </c>
      <c r="BO2" s="14">
        <v>3.7</v>
      </c>
      <c r="BP2" s="14">
        <v>3.5</v>
      </c>
      <c r="BQ2" s="14">
        <v>10.6</v>
      </c>
      <c r="BR2" s="14">
        <v>2.2999999999999998</v>
      </c>
      <c r="BS2" s="14">
        <v>5.5</v>
      </c>
      <c r="BT2" s="14">
        <v>3.5</v>
      </c>
      <c r="BU2" s="14">
        <v>1.2</v>
      </c>
      <c r="BV2" s="14">
        <v>2.8</v>
      </c>
      <c r="BW2" s="14">
        <v>3.7</v>
      </c>
      <c r="BX2" s="14">
        <v>1.9</v>
      </c>
      <c r="BY2" s="17"/>
      <c r="BZ2" s="18">
        <f>AVERAGE(C2:BY2)</f>
        <v>4.0532258064516133</v>
      </c>
      <c r="CA2" s="19">
        <f>MIN(C2:BY2)</f>
        <v>0</v>
      </c>
      <c r="CB2" s="19">
        <f>MAX(C2:BY2)</f>
        <v>13.2</v>
      </c>
      <c r="CC2" s="19">
        <f>STDEV(C2:BY2)</f>
        <v>3.7906579619165242</v>
      </c>
      <c r="CD2" s="20">
        <f>CC2/BZ2</f>
        <v>0.93522003039723223</v>
      </c>
      <c r="CE2" s="21">
        <f>COUNT(C2:BY2)</f>
        <v>62</v>
      </c>
      <c r="CF2" s="22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</row>
    <row r="3" spans="1:256" x14ac:dyDescent="0.2">
      <c r="A3" s="2"/>
      <c r="B3" s="23"/>
      <c r="C3" s="23"/>
      <c r="D3" s="24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/>
      <c r="BZ3"/>
      <c r="CA3"/>
      <c r="CB3"/>
      <c r="CC3"/>
      <c r="CD3"/>
      <c r="CE3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</row>
    <row r="4" spans="1:256" x14ac:dyDescent="0.2">
      <c r="A4" s="2"/>
      <c r="B4" t="s">
        <v>0</v>
      </c>
      <c r="C4" s="25"/>
      <c r="D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"/>
      <c r="AX4" s="2"/>
      <c r="AY4" s="23"/>
      <c r="AZ4" s="25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</row>
    <row r="5" spans="1:256" x14ac:dyDescent="0.2">
      <c r="A5" s="2"/>
      <c r="B5"/>
      <c r="C5" s="25"/>
      <c r="D5"/>
      <c r="E5" s="25"/>
      <c r="F5" s="25"/>
      <c r="G5" s="25"/>
      <c r="H5" s="25"/>
      <c r="I5" s="25"/>
      <c r="J5" s="25"/>
      <c r="K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"/>
      <c r="AX5" s="2"/>
      <c r="AY5" s="23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/>
      <c r="BZ5"/>
      <c r="CA5"/>
      <c r="CB5"/>
      <c r="CC5"/>
      <c r="CD5"/>
      <c r="CE5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</row>
    <row r="6" spans="1:256" x14ac:dyDescent="0.2">
      <c r="A6" s="2"/>
      <c r="B6" t="s">
        <v>1</v>
      </c>
      <c r="C6" t="s">
        <v>54</v>
      </c>
      <c r="D6"/>
      <c r="E6" t="s">
        <v>68</v>
      </c>
      <c r="F6">
        <v>430</v>
      </c>
      <c r="G6" t="s">
        <v>68</v>
      </c>
      <c r="H6">
        <v>560</v>
      </c>
      <c r="I6">
        <v>440</v>
      </c>
      <c r="J6">
        <v>390</v>
      </c>
      <c r="K6">
        <v>390</v>
      </c>
      <c r="L6">
        <v>430</v>
      </c>
      <c r="M6">
        <v>380</v>
      </c>
      <c r="N6">
        <v>490</v>
      </c>
      <c r="O6">
        <v>490</v>
      </c>
      <c r="P6">
        <v>410</v>
      </c>
      <c r="Q6">
        <v>400</v>
      </c>
      <c r="R6">
        <v>380</v>
      </c>
      <c r="S6">
        <v>440</v>
      </c>
      <c r="T6">
        <v>510</v>
      </c>
      <c r="U6">
        <v>800</v>
      </c>
      <c r="V6">
        <v>2000</v>
      </c>
      <c r="W6" s="25">
        <v>390</v>
      </c>
      <c r="X6" s="25">
        <v>390</v>
      </c>
      <c r="Y6" s="25">
        <v>425</v>
      </c>
      <c r="Z6" s="25">
        <v>425</v>
      </c>
      <c r="AA6" s="25">
        <v>560</v>
      </c>
      <c r="AB6" s="25">
        <v>360</v>
      </c>
      <c r="AC6" s="25">
        <v>405</v>
      </c>
      <c r="AD6" s="25">
        <v>400</v>
      </c>
      <c r="AE6" s="25">
        <v>445</v>
      </c>
      <c r="AF6" s="25">
        <v>438</v>
      </c>
      <c r="AG6" s="25">
        <v>415</v>
      </c>
      <c r="AH6" s="25">
        <v>440</v>
      </c>
      <c r="AI6" s="25">
        <v>520</v>
      </c>
      <c r="AJ6" s="25">
        <v>430</v>
      </c>
      <c r="AK6" s="25">
        <v>430</v>
      </c>
      <c r="AL6" s="25">
        <v>380</v>
      </c>
      <c r="AM6" s="25">
        <v>390</v>
      </c>
      <c r="AN6" s="25">
        <v>400</v>
      </c>
      <c r="AO6" s="25">
        <v>320</v>
      </c>
      <c r="AP6" s="25">
        <v>450</v>
      </c>
      <c r="AQ6" s="25">
        <v>444</v>
      </c>
      <c r="AR6" s="25">
        <v>392</v>
      </c>
      <c r="AS6" s="25">
        <v>399</v>
      </c>
      <c r="AT6" s="25">
        <v>433</v>
      </c>
      <c r="AU6" s="25">
        <v>476</v>
      </c>
      <c r="AV6" s="25">
        <v>425</v>
      </c>
      <c r="AW6">
        <v>2040</v>
      </c>
      <c r="AX6">
        <v>456</v>
      </c>
      <c r="AY6">
        <v>422</v>
      </c>
      <c r="AZ6">
        <v>3760</v>
      </c>
      <c r="BA6">
        <v>433</v>
      </c>
      <c r="BB6">
        <v>1830</v>
      </c>
      <c r="BC6">
        <v>424</v>
      </c>
      <c r="BD6">
        <v>433</v>
      </c>
      <c r="BE6">
        <v>598</v>
      </c>
      <c r="BF6">
        <v>435</v>
      </c>
      <c r="BG6"/>
      <c r="BH6">
        <v>474</v>
      </c>
      <c r="BI6">
        <v>437</v>
      </c>
      <c r="BJ6">
        <v>471</v>
      </c>
      <c r="BK6">
        <v>462</v>
      </c>
      <c r="BL6">
        <v>450</v>
      </c>
      <c r="BM6">
        <v>519</v>
      </c>
      <c r="BN6">
        <v>454</v>
      </c>
      <c r="BO6">
        <v>519</v>
      </c>
      <c r="BP6">
        <v>490</v>
      </c>
      <c r="BQ6">
        <v>450</v>
      </c>
      <c r="BR6">
        <v>588</v>
      </c>
      <c r="BS6">
        <v>516</v>
      </c>
      <c r="BT6">
        <v>475</v>
      </c>
      <c r="BU6">
        <v>1820</v>
      </c>
      <c r="BV6">
        <v>690</v>
      </c>
      <c r="BW6">
        <v>490</v>
      </c>
      <c r="BX6">
        <v>448</v>
      </c>
      <c r="BY6"/>
      <c r="BZ6">
        <f t="shared" ref="BZ6:BZ12" si="0">AVERAGE(C6:BY6)</f>
        <v>587.04347826086962</v>
      </c>
      <c r="CA6" s="11">
        <f t="shared" ref="CA6:CA12" si="1">MIN(C6:BY6)</f>
        <v>320</v>
      </c>
      <c r="CB6" s="11">
        <f t="shared" ref="CB6:CB12" si="2">MAX(C6:BY6)</f>
        <v>3760</v>
      </c>
      <c r="CC6" s="11">
        <f t="shared" ref="CC6:CC12" si="3">STDEV(C6:BY6)</f>
        <v>524.84419073895606</v>
      </c>
      <c r="CD6" s="10">
        <f t="shared" ref="CD6:CD15" si="4">CC6/BZ6</f>
        <v>0.89404654029003028</v>
      </c>
      <c r="CE6" s="11">
        <f t="shared" ref="CE6:CE12" si="5">COUNT(C6:BY6)</f>
        <v>69</v>
      </c>
      <c r="CF6" s="1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</row>
    <row r="7" spans="1:256" x14ac:dyDescent="0.2">
      <c r="A7" s="2"/>
      <c r="B7" t="s">
        <v>2</v>
      </c>
      <c r="C7" t="s">
        <v>55</v>
      </c>
      <c r="D7"/>
      <c r="E7" t="s">
        <v>68</v>
      </c>
      <c r="F7">
        <v>0</v>
      </c>
      <c r="G7" t="s">
        <v>68</v>
      </c>
      <c r="H7">
        <v>40</v>
      </c>
      <c r="I7">
        <v>15</v>
      </c>
      <c r="J7">
        <v>15</v>
      </c>
      <c r="K7">
        <v>5</v>
      </c>
      <c r="L7">
        <v>15</v>
      </c>
      <c r="M7" t="s">
        <v>68</v>
      </c>
      <c r="N7">
        <v>5</v>
      </c>
      <c r="O7">
        <v>15</v>
      </c>
      <c r="P7">
        <v>35</v>
      </c>
      <c r="Q7">
        <v>60</v>
      </c>
      <c r="R7" t="s">
        <v>68</v>
      </c>
      <c r="S7" t="s">
        <v>68</v>
      </c>
      <c r="T7">
        <v>10</v>
      </c>
      <c r="U7">
        <v>30</v>
      </c>
      <c r="V7" t="s">
        <v>68</v>
      </c>
      <c r="W7" s="25" t="s">
        <v>68</v>
      </c>
      <c r="X7" s="25" t="s">
        <v>68</v>
      </c>
      <c r="Y7" s="25">
        <v>10</v>
      </c>
      <c r="Z7" s="25">
        <v>25</v>
      </c>
      <c r="AA7" s="25">
        <v>70</v>
      </c>
      <c r="AB7" s="25">
        <v>100</v>
      </c>
      <c r="AC7" s="25">
        <v>20</v>
      </c>
      <c r="AD7" s="25">
        <v>10</v>
      </c>
      <c r="AE7" s="25">
        <v>20</v>
      </c>
      <c r="AF7" s="25">
        <v>10</v>
      </c>
      <c r="AG7" s="25">
        <v>15</v>
      </c>
      <c r="AH7" s="25" t="s">
        <v>91</v>
      </c>
      <c r="AI7" s="25">
        <v>75</v>
      </c>
      <c r="AJ7" s="25">
        <v>15</v>
      </c>
      <c r="AK7" s="25">
        <v>20</v>
      </c>
      <c r="AL7" s="25">
        <v>15</v>
      </c>
      <c r="AM7" s="25">
        <v>10</v>
      </c>
      <c r="AN7" s="25">
        <v>10</v>
      </c>
      <c r="AO7" s="25">
        <v>60</v>
      </c>
      <c r="AP7" s="25">
        <v>25</v>
      </c>
      <c r="AQ7" s="25">
        <v>20</v>
      </c>
      <c r="AR7" s="25">
        <v>100</v>
      </c>
      <c r="AS7" s="25">
        <v>25</v>
      </c>
      <c r="AT7" s="25">
        <v>70</v>
      </c>
      <c r="AU7" s="25">
        <v>15</v>
      </c>
      <c r="AV7" s="25">
        <v>25</v>
      </c>
      <c r="AW7">
        <v>120</v>
      </c>
      <c r="AX7">
        <v>50</v>
      </c>
      <c r="AY7">
        <v>60</v>
      </c>
      <c r="AZ7">
        <v>250</v>
      </c>
      <c r="BA7">
        <v>50</v>
      </c>
      <c r="BB7">
        <v>140</v>
      </c>
      <c r="BC7">
        <v>80</v>
      </c>
      <c r="BD7">
        <v>100</v>
      </c>
      <c r="BE7">
        <v>35</v>
      </c>
      <c r="BF7">
        <v>30</v>
      </c>
      <c r="BG7"/>
      <c r="BH7">
        <v>50</v>
      </c>
      <c r="BI7">
        <v>60</v>
      </c>
      <c r="BJ7">
        <v>20</v>
      </c>
      <c r="BK7">
        <v>25</v>
      </c>
      <c r="BL7">
        <v>25</v>
      </c>
      <c r="BM7">
        <v>25</v>
      </c>
      <c r="BN7">
        <v>20</v>
      </c>
      <c r="BO7">
        <v>75</v>
      </c>
      <c r="BP7">
        <v>40</v>
      </c>
      <c r="BQ7">
        <v>100</v>
      </c>
      <c r="BR7">
        <v>0</v>
      </c>
      <c r="BS7">
        <v>50</v>
      </c>
      <c r="BT7">
        <v>15</v>
      </c>
      <c r="BU7">
        <v>150</v>
      </c>
      <c r="BV7">
        <v>65</v>
      </c>
      <c r="BW7">
        <v>50</v>
      </c>
      <c r="BX7">
        <v>35</v>
      </c>
      <c r="BY7"/>
      <c r="BZ7">
        <f t="shared" si="0"/>
        <v>44.032258064516128</v>
      </c>
      <c r="CA7" s="21">
        <f t="shared" si="1"/>
        <v>0</v>
      </c>
      <c r="CB7" s="21">
        <f t="shared" si="2"/>
        <v>250</v>
      </c>
      <c r="CC7" s="21">
        <f t="shared" si="3"/>
        <v>43.512187002819985</v>
      </c>
      <c r="CD7" s="20">
        <f t="shared" si="4"/>
        <v>0.98818886233510594</v>
      </c>
      <c r="CE7" s="21">
        <f t="shared" si="5"/>
        <v>62</v>
      </c>
      <c r="CF7" s="1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</row>
    <row r="8" spans="1:256" x14ac:dyDescent="0.2">
      <c r="A8" s="13"/>
      <c r="B8" t="s">
        <v>3</v>
      </c>
      <c r="C8" s="14" t="s">
        <v>56</v>
      </c>
      <c r="D8" s="17"/>
      <c r="E8" t="s">
        <v>68</v>
      </c>
      <c r="F8">
        <v>14.4</v>
      </c>
      <c r="G8" s="14" t="s">
        <v>68</v>
      </c>
      <c r="H8" s="14" t="s">
        <v>68</v>
      </c>
      <c r="I8" s="14">
        <v>11.3</v>
      </c>
      <c r="J8" s="14" t="s">
        <v>68</v>
      </c>
      <c r="K8" s="14" t="s">
        <v>68</v>
      </c>
      <c r="L8" s="14" t="s">
        <v>68</v>
      </c>
      <c r="M8" s="14" t="s">
        <v>68</v>
      </c>
      <c r="N8" s="14">
        <v>11.8</v>
      </c>
      <c r="O8" s="14" t="s">
        <v>68</v>
      </c>
      <c r="P8" s="14">
        <v>10.8</v>
      </c>
      <c r="Q8" s="14" t="s">
        <v>68</v>
      </c>
      <c r="R8" s="14" t="s">
        <v>68</v>
      </c>
      <c r="S8" s="14" t="s">
        <v>68</v>
      </c>
      <c r="T8" s="14">
        <v>12.3</v>
      </c>
      <c r="U8" s="14" t="s">
        <v>68</v>
      </c>
      <c r="V8" s="14" t="s">
        <v>68</v>
      </c>
      <c r="W8" s="14" t="s">
        <v>68</v>
      </c>
      <c r="X8" s="14">
        <v>13.8</v>
      </c>
      <c r="Y8" s="14">
        <v>9.1999999999999993</v>
      </c>
      <c r="Z8" s="14" t="s">
        <v>68</v>
      </c>
      <c r="AA8" s="14" t="s">
        <v>68</v>
      </c>
      <c r="AB8" s="14">
        <v>15</v>
      </c>
      <c r="AC8" s="14">
        <v>10.6</v>
      </c>
      <c r="AD8" s="14">
        <v>13</v>
      </c>
      <c r="AE8" s="14">
        <v>8.8000000000000007</v>
      </c>
      <c r="AF8" s="14">
        <v>8.6999999999999993</v>
      </c>
      <c r="AG8" s="14">
        <v>7.6</v>
      </c>
      <c r="AH8" s="14">
        <v>12.3</v>
      </c>
      <c r="AI8" s="14">
        <v>12.7</v>
      </c>
      <c r="AJ8" s="14">
        <v>13.2</v>
      </c>
      <c r="AK8" s="14">
        <v>10</v>
      </c>
      <c r="AL8" s="14">
        <v>9.3000000000000007</v>
      </c>
      <c r="AM8" s="14"/>
      <c r="AN8" s="14">
        <v>10.5</v>
      </c>
      <c r="AO8" s="14">
        <v>11.5</v>
      </c>
      <c r="AP8" s="14">
        <v>8.1999999999999993</v>
      </c>
      <c r="AQ8" s="14">
        <v>14</v>
      </c>
      <c r="AR8" s="14">
        <v>8.1999999999999993</v>
      </c>
      <c r="AS8" s="14">
        <v>8.6999999999999993</v>
      </c>
      <c r="AT8" s="14">
        <v>9.6</v>
      </c>
      <c r="AU8" s="14">
        <v>12.2</v>
      </c>
      <c r="AV8" s="14">
        <v>12.4</v>
      </c>
      <c r="AW8" s="14">
        <v>10.7</v>
      </c>
      <c r="AX8" s="14">
        <v>10</v>
      </c>
      <c r="AY8" s="14">
        <v>10.9</v>
      </c>
      <c r="AZ8" s="14">
        <v>8.1999999999999993</v>
      </c>
      <c r="BA8" s="14">
        <v>10.6</v>
      </c>
      <c r="BB8" s="14">
        <v>8.6999999999999993</v>
      </c>
      <c r="BC8" s="14">
        <v>6.3</v>
      </c>
      <c r="BD8" s="14">
        <v>9.6</v>
      </c>
      <c r="BE8" s="14">
        <v>7.9</v>
      </c>
      <c r="BF8" s="14">
        <v>9.9</v>
      </c>
      <c r="BG8" s="14"/>
      <c r="BH8" s="14">
        <v>8.5</v>
      </c>
      <c r="BI8" s="14">
        <v>9.6</v>
      </c>
      <c r="BJ8" s="14">
        <v>7.2</v>
      </c>
      <c r="BK8" s="14">
        <v>11.1</v>
      </c>
      <c r="BL8" s="14">
        <v>12.5</v>
      </c>
      <c r="BM8" s="14">
        <v>10.28</v>
      </c>
      <c r="BN8" s="14">
        <v>9.2100000000000009</v>
      </c>
      <c r="BO8" s="14">
        <v>8.93</v>
      </c>
      <c r="BP8" s="14">
        <v>7.52</v>
      </c>
      <c r="BQ8" s="14">
        <v>10.84</v>
      </c>
      <c r="BR8" s="14">
        <v>13.94</v>
      </c>
      <c r="BS8" s="14">
        <v>13.06</v>
      </c>
      <c r="BT8" s="14">
        <v>8.6999999999999993</v>
      </c>
      <c r="BU8" s="14">
        <v>10.63</v>
      </c>
      <c r="BV8" s="14">
        <v>7.83</v>
      </c>
      <c r="BW8" s="14">
        <v>8.86</v>
      </c>
      <c r="BX8" s="14">
        <v>8.44</v>
      </c>
      <c r="BY8" s="17"/>
      <c r="BZ8" s="18">
        <f t="shared" si="0"/>
        <v>10.371111111111111</v>
      </c>
      <c r="CA8" s="19">
        <f t="shared" si="1"/>
        <v>6.3</v>
      </c>
      <c r="CB8" s="19">
        <f t="shared" si="2"/>
        <v>15</v>
      </c>
      <c r="CC8" s="19">
        <f t="shared" si="3"/>
        <v>2.0765652579296057</v>
      </c>
      <c r="CD8" s="20">
        <f t="shared" si="4"/>
        <v>0.20022591944896564</v>
      </c>
      <c r="CE8" s="21">
        <f t="shared" si="5"/>
        <v>54</v>
      </c>
      <c r="CF8" s="22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</row>
    <row r="9" spans="1:256" x14ac:dyDescent="0.2">
      <c r="A9" s="2"/>
      <c r="B9" t="s">
        <v>4</v>
      </c>
      <c r="C9" t="s">
        <v>57</v>
      </c>
      <c r="D9"/>
      <c r="E9" t="s">
        <v>68</v>
      </c>
      <c r="F9" t="s">
        <v>68</v>
      </c>
      <c r="G9">
        <v>3</v>
      </c>
      <c r="H9" t="s">
        <v>68</v>
      </c>
      <c r="I9" t="s">
        <v>68</v>
      </c>
      <c r="J9" t="s">
        <v>68</v>
      </c>
      <c r="K9">
        <v>3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>
        <v>8</v>
      </c>
      <c r="W9" s="25" t="s">
        <v>68</v>
      </c>
      <c r="X9" s="25" t="s">
        <v>68</v>
      </c>
      <c r="Y9" s="25" t="s">
        <v>68</v>
      </c>
      <c r="Z9" s="25" t="s">
        <v>68</v>
      </c>
      <c r="AA9" s="25" t="s">
        <v>68</v>
      </c>
      <c r="AB9" s="25">
        <v>20</v>
      </c>
      <c r="AC9" s="25">
        <v>14</v>
      </c>
      <c r="AD9" s="25">
        <v>8</v>
      </c>
      <c r="AE9" s="25">
        <v>8</v>
      </c>
      <c r="AF9" s="25">
        <v>8</v>
      </c>
      <c r="AG9" s="25">
        <v>6</v>
      </c>
      <c r="AH9" s="25">
        <v>8</v>
      </c>
      <c r="AI9" s="25">
        <v>24</v>
      </c>
      <c r="AJ9" s="25">
        <v>3</v>
      </c>
      <c r="AK9" s="25">
        <v>8</v>
      </c>
      <c r="AL9" s="25">
        <v>4</v>
      </c>
      <c r="AM9" s="25">
        <v>8</v>
      </c>
      <c r="AN9" s="25">
        <v>8</v>
      </c>
      <c r="AO9" s="25">
        <v>4</v>
      </c>
      <c r="AP9" s="25">
        <v>4</v>
      </c>
      <c r="AQ9" s="25">
        <v>1</v>
      </c>
      <c r="AR9" s="25">
        <v>8</v>
      </c>
      <c r="AS9" s="25">
        <v>6</v>
      </c>
      <c r="AT9" s="25">
        <v>4</v>
      </c>
      <c r="AU9" s="25">
        <v>1</v>
      </c>
      <c r="AV9" s="25">
        <v>6</v>
      </c>
      <c r="AW9">
        <v>30</v>
      </c>
      <c r="AX9">
        <v>30</v>
      </c>
      <c r="AY9">
        <v>16</v>
      </c>
      <c r="AZ9">
        <v>30</v>
      </c>
      <c r="BA9">
        <v>60</v>
      </c>
      <c r="BB9">
        <v>50</v>
      </c>
      <c r="BC9">
        <v>10</v>
      </c>
      <c r="BD9">
        <v>40</v>
      </c>
      <c r="BE9">
        <v>12</v>
      </c>
      <c r="BF9">
        <v>30</v>
      </c>
      <c r="BG9"/>
      <c r="BH9">
        <v>30</v>
      </c>
      <c r="BI9">
        <v>53</v>
      </c>
      <c r="BJ9">
        <v>30</v>
      </c>
      <c r="BK9">
        <v>40</v>
      </c>
      <c r="BL9">
        <v>45</v>
      </c>
      <c r="BM9">
        <v>133</v>
      </c>
      <c r="BN9">
        <v>14</v>
      </c>
      <c r="BO9">
        <v>100</v>
      </c>
      <c r="BP9">
        <v>60</v>
      </c>
      <c r="BQ9">
        <v>115</v>
      </c>
      <c r="BR9">
        <v>87.3</v>
      </c>
      <c r="BS9">
        <v>102</v>
      </c>
      <c r="BT9"/>
      <c r="BU9"/>
      <c r="BV9"/>
      <c r="BW9"/>
      <c r="BX9"/>
      <c r="BY9"/>
      <c r="BZ9">
        <f t="shared" si="0"/>
        <v>28.093478260869563</v>
      </c>
      <c r="CA9" s="21">
        <f t="shared" si="1"/>
        <v>1</v>
      </c>
      <c r="CB9" s="21">
        <f t="shared" si="2"/>
        <v>133</v>
      </c>
      <c r="CC9" s="21">
        <f t="shared" si="3"/>
        <v>32.80009757555888</v>
      </c>
      <c r="CD9" s="20">
        <f t="shared" si="4"/>
        <v>1.1675342323575861</v>
      </c>
      <c r="CE9" s="21">
        <f t="shared" si="5"/>
        <v>46</v>
      </c>
      <c r="CF9" s="1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spans="1:256" x14ac:dyDescent="0.2">
      <c r="A10"/>
      <c r="B10" t="s">
        <v>5</v>
      </c>
      <c r="C10"/>
      <c r="D10"/>
      <c r="E10" t="s">
        <v>68</v>
      </c>
      <c r="F10">
        <v>8.4</v>
      </c>
      <c r="G10">
        <v>8.1999999999999993</v>
      </c>
      <c r="H10">
        <v>8.4</v>
      </c>
      <c r="I10">
        <v>8.8000000000000007</v>
      </c>
      <c r="J10">
        <v>8.65</v>
      </c>
      <c r="K10">
        <v>8.6999999999999993</v>
      </c>
      <c r="L10">
        <v>8.65</v>
      </c>
      <c r="M10">
        <v>8.1999999999999993</v>
      </c>
      <c r="N10">
        <v>8.25</v>
      </c>
      <c r="O10">
        <v>8.15</v>
      </c>
      <c r="P10">
        <v>8.4499999999999993</v>
      </c>
      <c r="Q10">
        <v>8.15</v>
      </c>
      <c r="R10">
        <v>8.5</v>
      </c>
      <c r="S10">
        <v>7.9</v>
      </c>
      <c r="T10">
        <v>8.1</v>
      </c>
      <c r="U10">
        <v>8</v>
      </c>
      <c r="V10">
        <v>8.5</v>
      </c>
      <c r="W10">
        <v>8.6999999999999993</v>
      </c>
      <c r="X10">
        <v>8.3000000000000007</v>
      </c>
      <c r="Y10">
        <v>8</v>
      </c>
      <c r="Z10">
        <v>8.6</v>
      </c>
      <c r="AA10">
        <v>8.6999999999999993</v>
      </c>
      <c r="AB10">
        <v>8.44</v>
      </c>
      <c r="AC10">
        <v>8.58</v>
      </c>
      <c r="AD10">
        <v>8.4</v>
      </c>
      <c r="AE10">
        <v>8.5399999999999991</v>
      </c>
      <c r="AF10">
        <v>8.42</v>
      </c>
      <c r="AG10">
        <v>8.4600000000000009</v>
      </c>
      <c r="AH10">
        <v>8.2899999999999991</v>
      </c>
      <c r="AI10">
        <v>8.1</v>
      </c>
      <c r="AJ10">
        <v>8.19</v>
      </c>
      <c r="AK10">
        <v>8.0299999999999994</v>
      </c>
      <c r="AL10">
        <v>8.2100000000000009</v>
      </c>
      <c r="AM10">
        <v>8.43</v>
      </c>
      <c r="AN10">
        <v>8.35</v>
      </c>
      <c r="AO10">
        <v>8.27</v>
      </c>
      <c r="AP10">
        <v>8.33</v>
      </c>
      <c r="AQ10">
        <v>8.09</v>
      </c>
      <c r="AR10">
        <v>7.97</v>
      </c>
      <c r="AS10">
        <v>8.2799999999999994</v>
      </c>
      <c r="AT10">
        <v>8.0299999999999994</v>
      </c>
      <c r="AU10">
        <v>7.83</v>
      </c>
      <c r="AV10">
        <v>8.44</v>
      </c>
      <c r="AW10">
        <v>8.5500000000000007</v>
      </c>
      <c r="AX10">
        <v>8.19</v>
      </c>
      <c r="AY10">
        <v>8.49</v>
      </c>
      <c r="AZ10">
        <v>8.56</v>
      </c>
      <c r="BA10">
        <v>8.58</v>
      </c>
      <c r="BB10">
        <v>8.49</v>
      </c>
      <c r="BC10">
        <v>8.14</v>
      </c>
      <c r="BD10">
        <v>8.4499999999999993</v>
      </c>
      <c r="BE10">
        <v>8.3000000000000007</v>
      </c>
      <c r="BF10">
        <v>8.3000000000000007</v>
      </c>
      <c r="BG10"/>
      <c r="BH10">
        <v>8.39</v>
      </c>
      <c r="BI10">
        <v>8.52</v>
      </c>
      <c r="BJ10">
        <v>8.36</v>
      </c>
      <c r="BK10">
        <v>8.48</v>
      </c>
      <c r="BL10">
        <v>8.48</v>
      </c>
      <c r="BM10">
        <v>8.19</v>
      </c>
      <c r="BN10">
        <v>8.2200000000000006</v>
      </c>
      <c r="BO10">
        <v>8.48</v>
      </c>
      <c r="BP10">
        <v>8.1</v>
      </c>
      <c r="BQ10">
        <v>8.3000000000000007</v>
      </c>
      <c r="BR10">
        <v>8.1199999999999992</v>
      </c>
      <c r="BS10">
        <v>8.31</v>
      </c>
      <c r="BT10">
        <v>8.19</v>
      </c>
      <c r="BU10">
        <v>8.33</v>
      </c>
      <c r="BV10">
        <v>8.32</v>
      </c>
      <c r="BW10">
        <v>8.6</v>
      </c>
      <c r="BX10">
        <v>8.34</v>
      </c>
      <c r="BY10"/>
      <c r="BZ10">
        <f t="shared" si="0"/>
        <v>8.3394285714285719</v>
      </c>
      <c r="CA10">
        <f t="shared" si="1"/>
        <v>7.83</v>
      </c>
      <c r="CB10">
        <f t="shared" si="2"/>
        <v>8.8000000000000007</v>
      </c>
      <c r="CC10">
        <f t="shared" si="3"/>
        <v>0.2101475376435322</v>
      </c>
      <c r="CD10" s="20">
        <f t="shared" si="4"/>
        <v>2.5199273048936641E-2</v>
      </c>
      <c r="CE10" s="21">
        <f t="shared" si="5"/>
        <v>70</v>
      </c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x14ac:dyDescent="0.2">
      <c r="A11" s="13"/>
      <c r="B11" t="s">
        <v>6</v>
      </c>
      <c r="C11" s="14" t="s">
        <v>58</v>
      </c>
      <c r="D11" s="17"/>
      <c r="E11" t="s">
        <v>68</v>
      </c>
      <c r="F11">
        <v>0.4</v>
      </c>
      <c r="G11" s="14" t="s">
        <v>68</v>
      </c>
      <c r="H11" s="14">
        <v>5.2</v>
      </c>
      <c r="I11" s="14">
        <v>15.6</v>
      </c>
      <c r="J11" s="14">
        <v>19</v>
      </c>
      <c r="K11" s="14">
        <v>19.899999999999999</v>
      </c>
      <c r="L11" s="14">
        <v>10.3</v>
      </c>
      <c r="M11" s="14">
        <v>4</v>
      </c>
      <c r="N11" s="14">
        <v>0.2</v>
      </c>
      <c r="O11" s="14" t="s">
        <v>68</v>
      </c>
      <c r="P11" s="14">
        <v>6.8</v>
      </c>
      <c r="Q11" s="14">
        <v>20</v>
      </c>
      <c r="R11" s="14">
        <v>15.5</v>
      </c>
      <c r="S11" s="14" t="s">
        <v>68</v>
      </c>
      <c r="T11" s="14" t="s">
        <v>68</v>
      </c>
      <c r="U11" s="14" t="s">
        <v>68</v>
      </c>
      <c r="V11" s="14">
        <v>19.399999999999999</v>
      </c>
      <c r="W11" s="14" t="s">
        <v>68</v>
      </c>
      <c r="X11" s="14">
        <v>9</v>
      </c>
      <c r="Y11" s="14">
        <v>0.2</v>
      </c>
      <c r="Z11" s="14">
        <v>15</v>
      </c>
      <c r="AA11" s="14">
        <v>18.8</v>
      </c>
      <c r="AB11" s="14">
        <v>0.3</v>
      </c>
      <c r="AC11" s="14">
        <v>7.3</v>
      </c>
      <c r="AD11" s="14">
        <v>0.1</v>
      </c>
      <c r="AE11" s="14">
        <v>14.2</v>
      </c>
      <c r="AF11" s="14">
        <v>19.399999999999999</v>
      </c>
      <c r="AG11" s="14">
        <v>18.8</v>
      </c>
      <c r="AH11" s="14">
        <v>1.4</v>
      </c>
      <c r="AI11" s="14">
        <v>0.4</v>
      </c>
      <c r="AJ11" s="14">
        <v>3.9</v>
      </c>
      <c r="AK11" s="14">
        <v>10.1</v>
      </c>
      <c r="AL11" s="14">
        <v>16.8</v>
      </c>
      <c r="AM11" s="14"/>
      <c r="AN11" s="14">
        <v>0.1</v>
      </c>
      <c r="AO11" s="14">
        <v>5.2</v>
      </c>
      <c r="AP11" s="14">
        <v>20.5</v>
      </c>
      <c r="AQ11" s="14">
        <v>0.5</v>
      </c>
      <c r="AR11" s="14">
        <v>10.7</v>
      </c>
      <c r="AS11" s="14">
        <v>18.899999999999999</v>
      </c>
      <c r="AT11" s="14">
        <v>7.9</v>
      </c>
      <c r="AU11" s="14">
        <v>0.1</v>
      </c>
      <c r="AV11" s="14">
        <v>7.6</v>
      </c>
      <c r="AW11" s="14">
        <v>11.5</v>
      </c>
      <c r="AX11" s="14">
        <v>9.9</v>
      </c>
      <c r="AY11" s="14">
        <v>4.9000000000000004</v>
      </c>
      <c r="AZ11" s="14">
        <v>13.5</v>
      </c>
      <c r="BA11" s="14">
        <v>3.6</v>
      </c>
      <c r="BB11" s="14">
        <v>9.6999999999999993</v>
      </c>
      <c r="BC11" s="14">
        <v>19.3</v>
      </c>
      <c r="BD11" s="14">
        <v>12.3</v>
      </c>
      <c r="BE11" s="14">
        <v>17.8</v>
      </c>
      <c r="BF11" s="14">
        <v>7.4</v>
      </c>
      <c r="BG11" s="14"/>
      <c r="BH11" s="14">
        <v>8.4</v>
      </c>
      <c r="BI11" s="14">
        <v>12</v>
      </c>
      <c r="BJ11" s="14">
        <v>20.8</v>
      </c>
      <c r="BK11" s="14">
        <v>3.7</v>
      </c>
      <c r="BL11" s="14">
        <v>7.2</v>
      </c>
      <c r="BM11" s="14">
        <v>13.1</v>
      </c>
      <c r="BN11" s="14">
        <v>10.1</v>
      </c>
      <c r="BO11" s="14">
        <v>14.1</v>
      </c>
      <c r="BP11" s="14">
        <v>17</v>
      </c>
      <c r="BQ11" s="14">
        <v>8.3000000000000007</v>
      </c>
      <c r="BR11" s="14"/>
      <c r="BS11" s="14"/>
      <c r="BT11" s="14">
        <v>15</v>
      </c>
      <c r="BU11" s="14">
        <v>10.7</v>
      </c>
      <c r="BV11" s="14">
        <v>15.1</v>
      </c>
      <c r="BW11" s="14">
        <v>18</v>
      </c>
      <c r="BX11" s="14">
        <v>12.6</v>
      </c>
      <c r="BY11" s="17"/>
      <c r="BZ11" s="18">
        <f t="shared" si="0"/>
        <v>10.483606557377051</v>
      </c>
      <c r="CA11" s="19">
        <f t="shared" si="1"/>
        <v>0.1</v>
      </c>
      <c r="CB11" s="19">
        <f t="shared" si="2"/>
        <v>20.8</v>
      </c>
      <c r="CC11" s="19">
        <f t="shared" si="3"/>
        <v>6.6154662301778053</v>
      </c>
      <c r="CD11" s="20">
        <f t="shared" si="4"/>
        <v>0.63102961695206572</v>
      </c>
      <c r="CE11" s="21">
        <f t="shared" si="5"/>
        <v>61</v>
      </c>
      <c r="CF11" s="22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</row>
    <row r="12" spans="1:256" x14ac:dyDescent="0.2">
      <c r="A12"/>
      <c r="B12" t="s">
        <v>7</v>
      </c>
      <c r="C12" t="s">
        <v>59</v>
      </c>
      <c r="D12"/>
      <c r="E12" t="s">
        <v>68</v>
      </c>
      <c r="F12">
        <v>1.2</v>
      </c>
      <c r="G12">
        <v>1.2</v>
      </c>
      <c r="H12">
        <v>18</v>
      </c>
      <c r="I12">
        <v>6</v>
      </c>
      <c r="J12">
        <v>7</v>
      </c>
      <c r="K12">
        <v>1.9</v>
      </c>
      <c r="L12">
        <v>9</v>
      </c>
      <c r="M12">
        <v>5.6</v>
      </c>
      <c r="N12">
        <v>2.6</v>
      </c>
      <c r="O12">
        <v>7.1</v>
      </c>
      <c r="P12">
        <v>24</v>
      </c>
      <c r="Q12">
        <v>15</v>
      </c>
      <c r="R12">
        <v>13.3</v>
      </c>
      <c r="S12">
        <v>8.8000000000000007</v>
      </c>
      <c r="T12">
        <v>4.0999999999999996</v>
      </c>
      <c r="U12">
        <v>11.7</v>
      </c>
      <c r="V12">
        <v>11</v>
      </c>
      <c r="W12">
        <v>6.1</v>
      </c>
      <c r="X12">
        <v>10</v>
      </c>
      <c r="Y12">
        <v>2.2000000000000002</v>
      </c>
      <c r="Z12">
        <v>7.4</v>
      </c>
      <c r="AA12">
        <v>15.5</v>
      </c>
      <c r="AB12">
        <v>27</v>
      </c>
      <c r="AC12">
        <v>8.6</v>
      </c>
      <c r="AD12">
        <v>3.68</v>
      </c>
      <c r="AE12">
        <v>10.8</v>
      </c>
      <c r="AF12">
        <v>5.78</v>
      </c>
      <c r="AG12">
        <v>2.4</v>
      </c>
      <c r="AH12">
        <v>32</v>
      </c>
      <c r="AI12">
        <v>47.2</v>
      </c>
      <c r="AJ12">
        <v>4.93</v>
      </c>
      <c r="AK12">
        <v>10.8</v>
      </c>
      <c r="AL12">
        <v>4.1900000000000004</v>
      </c>
      <c r="AM12">
        <v>2.42</v>
      </c>
      <c r="AN12">
        <v>1.28</v>
      </c>
      <c r="AO12">
        <v>11.4</v>
      </c>
      <c r="AP12">
        <v>6.83</v>
      </c>
      <c r="AQ12">
        <v>4.46</v>
      </c>
      <c r="AR12">
        <v>29.1</v>
      </c>
      <c r="AS12">
        <v>5.17</v>
      </c>
      <c r="AT12">
        <v>24.3</v>
      </c>
      <c r="AU12">
        <v>4.96</v>
      </c>
      <c r="AV12">
        <v>21</v>
      </c>
      <c r="AW12">
        <v>14.78</v>
      </c>
      <c r="AX12">
        <v>9.1</v>
      </c>
      <c r="AY12">
        <v>12.1</v>
      </c>
      <c r="AZ12">
        <v>94.5</v>
      </c>
      <c r="BA12">
        <v>51.4</v>
      </c>
      <c r="BB12">
        <v>61.9</v>
      </c>
      <c r="BC12">
        <v>16.600000000000001</v>
      </c>
      <c r="BD12">
        <v>23</v>
      </c>
      <c r="BE12">
        <v>6.04</v>
      </c>
      <c r="BF12">
        <v>22</v>
      </c>
      <c r="BG12"/>
      <c r="BH12">
        <v>15</v>
      </c>
      <c r="BI12">
        <v>24.8</v>
      </c>
      <c r="BJ12">
        <v>6.16</v>
      </c>
      <c r="BK12">
        <v>8.33</v>
      </c>
      <c r="BL12">
        <v>12.4</v>
      </c>
      <c r="BM12">
        <v>13.2</v>
      </c>
      <c r="BN12">
        <v>7.4</v>
      </c>
      <c r="BO12">
        <v>26</v>
      </c>
      <c r="BP12">
        <v>27.8</v>
      </c>
      <c r="BQ12">
        <v>17.7</v>
      </c>
      <c r="BR12">
        <v>13.5</v>
      </c>
      <c r="BS12">
        <v>17.600000000000001</v>
      </c>
      <c r="BT12">
        <v>5.43</v>
      </c>
      <c r="BU12">
        <v>32.200000000000003</v>
      </c>
      <c r="BV12">
        <v>14.3</v>
      </c>
      <c r="BW12">
        <v>9.9499999999999993</v>
      </c>
      <c r="BX12">
        <v>15.7</v>
      </c>
      <c r="BY12"/>
      <c r="BZ12">
        <f t="shared" si="0"/>
        <v>14.79842857142857</v>
      </c>
      <c r="CA12">
        <f t="shared" si="1"/>
        <v>1.2</v>
      </c>
      <c r="CB12">
        <f t="shared" si="2"/>
        <v>94.5</v>
      </c>
      <c r="CC12">
        <f t="shared" si="3"/>
        <v>15.18769301882134</v>
      </c>
      <c r="CD12" s="20">
        <f t="shared" si="4"/>
        <v>1.026304444793843</v>
      </c>
      <c r="CE12" s="21">
        <f t="shared" si="5"/>
        <v>70</v>
      </c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x14ac:dyDescent="0.2">
      <c r="A13"/>
      <c r="B13" t="s">
        <v>8</v>
      </c>
      <c r="C13" t="s">
        <v>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>
        <v>12</v>
      </c>
      <c r="BS13">
        <v>26</v>
      </c>
      <c r="BT13">
        <v>3</v>
      </c>
      <c r="BU13">
        <v>44</v>
      </c>
      <c r="BV13">
        <v>26</v>
      </c>
      <c r="BW13">
        <v>15</v>
      </c>
      <c r="BX13">
        <v>21</v>
      </c>
      <c r="BY13"/>
      <c r="BZ13">
        <f>AVERAGE(D13:BY13)</f>
        <v>21</v>
      </c>
      <c r="CA13" s="21">
        <f>MIN(D13:BY13)</f>
        <v>3</v>
      </c>
      <c r="CB13" s="21">
        <f>MAX(D13:BY13)</f>
        <v>44</v>
      </c>
      <c r="CC13" s="21">
        <f>STDEV(D13:BY13)</f>
        <v>13.038404810405298</v>
      </c>
      <c r="CD13" s="20">
        <f t="shared" si="4"/>
        <v>0.62087641954310946</v>
      </c>
      <c r="CE13" s="21">
        <f>COUNT(D13:BY13)</f>
        <v>7</v>
      </c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x14ac:dyDescent="0.2">
      <c r="A14"/>
      <c r="B14" t="s">
        <v>9</v>
      </c>
      <c r="C14" t="s">
        <v>56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>
        <v>308</v>
      </c>
      <c r="BP14">
        <v>292</v>
      </c>
      <c r="BQ14">
        <v>304</v>
      </c>
      <c r="BR14">
        <v>390</v>
      </c>
      <c r="BS14">
        <v>314</v>
      </c>
      <c r="BT14">
        <v>276</v>
      </c>
      <c r="BU14">
        <v>1278</v>
      </c>
      <c r="BV14">
        <v>434</v>
      </c>
      <c r="BW14">
        <v>308</v>
      </c>
      <c r="BX14">
        <v>256</v>
      </c>
      <c r="BY14"/>
      <c r="BZ14">
        <f>AVERAGE(D14:BY14)</f>
        <v>416</v>
      </c>
      <c r="CA14">
        <f>MIN(D14:BY14)</f>
        <v>256</v>
      </c>
      <c r="CB14">
        <f>MAX(D14:BY14)</f>
        <v>1278</v>
      </c>
      <c r="CC14">
        <f>STDEV(D14:BY14)</f>
        <v>307.48008065564181</v>
      </c>
      <c r="CD14">
        <f t="shared" si="4"/>
        <v>0.73913480926836972</v>
      </c>
      <c r="CE14">
        <f>COUNT(D14:BY14)</f>
        <v>10</v>
      </c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x14ac:dyDescent="0.2">
      <c r="A15" s="2"/>
      <c r="B15" t="s">
        <v>10</v>
      </c>
      <c r="C15" t="s">
        <v>56</v>
      </c>
      <c r="D15"/>
      <c r="E15">
        <f t="shared" ref="E15:AJ15" si="6">IF(AND(AND(AND(AND(AND(AND(E23&gt;0,E25&gt;0),E26&gt;0),E28&gt;0),E27&gt;0),E29&gt;0),E30&gt;0),SUM(E22:E30),"--")</f>
        <v>0</v>
      </c>
      <c r="F15">
        <f t="shared" si="6"/>
        <v>400.8</v>
      </c>
      <c r="G15">
        <f t="shared" si="6"/>
        <v>6</v>
      </c>
      <c r="H15">
        <f t="shared" si="6"/>
        <v>380.90000000000003</v>
      </c>
      <c r="I15">
        <f t="shared" si="6"/>
        <v>351.59999999999997</v>
      </c>
      <c r="J15" t="str">
        <f t="shared" si="6"/>
        <v>--</v>
      </c>
      <c r="K15">
        <f t="shared" si="6"/>
        <v>181</v>
      </c>
      <c r="L15">
        <f t="shared" si="6"/>
        <v>247.6</v>
      </c>
      <c r="M15">
        <f t="shared" si="6"/>
        <v>121</v>
      </c>
      <c r="N15">
        <f t="shared" si="6"/>
        <v>374</v>
      </c>
      <c r="O15">
        <f t="shared" si="6"/>
        <v>269.7</v>
      </c>
      <c r="P15">
        <f t="shared" si="6"/>
        <v>339.4</v>
      </c>
      <c r="Q15">
        <f t="shared" si="6"/>
        <v>327</v>
      </c>
      <c r="R15">
        <f t="shared" si="6"/>
        <v>258</v>
      </c>
      <c r="S15">
        <f t="shared" si="6"/>
        <v>255</v>
      </c>
      <c r="T15">
        <f t="shared" si="6"/>
        <v>266</v>
      </c>
      <c r="U15">
        <f t="shared" si="6"/>
        <v>521.5</v>
      </c>
      <c r="V15">
        <f t="shared" si="6"/>
        <v>836.5</v>
      </c>
      <c r="W15">
        <f t="shared" si="6"/>
        <v>70</v>
      </c>
      <c r="X15">
        <f t="shared" si="6"/>
        <v>303</v>
      </c>
      <c r="Y15">
        <f t="shared" si="6"/>
        <v>369.5</v>
      </c>
      <c r="Z15">
        <f t="shared" si="6"/>
        <v>327</v>
      </c>
      <c r="AA15">
        <f t="shared" si="6"/>
        <v>330.5</v>
      </c>
      <c r="AB15">
        <f t="shared" si="6"/>
        <v>142</v>
      </c>
      <c r="AC15">
        <f t="shared" si="6"/>
        <v>361.42</v>
      </c>
      <c r="AD15">
        <f t="shared" si="6"/>
        <v>400.4</v>
      </c>
      <c r="AE15">
        <f t="shared" si="6"/>
        <v>377.2</v>
      </c>
      <c r="AF15">
        <f t="shared" si="6"/>
        <v>399.7</v>
      </c>
      <c r="AG15">
        <f t="shared" si="6"/>
        <v>370.4</v>
      </c>
      <c r="AH15">
        <f t="shared" si="6"/>
        <v>377.29999999999995</v>
      </c>
      <c r="AI15">
        <f t="shared" si="6"/>
        <v>421.8</v>
      </c>
      <c r="AJ15">
        <f t="shared" si="6"/>
        <v>331.9</v>
      </c>
      <c r="AK15">
        <f t="shared" ref="AK15:BF15" si="7">IF(AND(AND(AND(AND(AND(AND(AK23&gt;0,AK25&gt;0),AK26&gt;0),AK28&gt;0),AK27&gt;0),AK29&gt;0),AK30&gt;0),SUM(AK22:AK30),"--")</f>
        <v>339.6</v>
      </c>
      <c r="AL15">
        <f t="shared" si="7"/>
        <v>328</v>
      </c>
      <c r="AM15">
        <f t="shared" si="7"/>
        <v>313.39999999999998</v>
      </c>
      <c r="AN15">
        <f t="shared" si="7"/>
        <v>331.4</v>
      </c>
      <c r="AO15">
        <f t="shared" si="7"/>
        <v>280.3</v>
      </c>
      <c r="AP15">
        <f t="shared" si="7"/>
        <v>313.20000000000005</v>
      </c>
      <c r="AQ15">
        <f t="shared" si="7"/>
        <v>339.1</v>
      </c>
      <c r="AR15">
        <f t="shared" si="7"/>
        <v>310.5</v>
      </c>
      <c r="AS15">
        <f t="shared" si="7"/>
        <v>323</v>
      </c>
      <c r="AT15">
        <f t="shared" si="7"/>
        <v>343.4</v>
      </c>
      <c r="AU15">
        <f t="shared" si="7"/>
        <v>364.2</v>
      </c>
      <c r="AV15">
        <f t="shared" si="7"/>
        <v>332.8</v>
      </c>
      <c r="AW15">
        <f t="shared" si="7"/>
        <v>1386.9</v>
      </c>
      <c r="AX15">
        <f t="shared" si="7"/>
        <v>371.7</v>
      </c>
      <c r="AY15">
        <f t="shared" si="7"/>
        <v>334.7</v>
      </c>
      <c r="AZ15">
        <f t="shared" si="7"/>
        <v>2930.8</v>
      </c>
      <c r="BA15">
        <f t="shared" si="7"/>
        <v>343</v>
      </c>
      <c r="BB15">
        <f t="shared" si="7"/>
        <v>1356.3</v>
      </c>
      <c r="BC15">
        <f t="shared" si="7"/>
        <v>323.39999999999998</v>
      </c>
      <c r="BD15">
        <f t="shared" si="7"/>
        <v>343.1</v>
      </c>
      <c r="BE15">
        <f t="shared" si="7"/>
        <v>460.03</v>
      </c>
      <c r="BF15">
        <f t="shared" si="7"/>
        <v>342</v>
      </c>
      <c r="BG15"/>
      <c r="BH15">
        <f t="shared" ref="BH15:BX15" si="8">IF(AND(AND(AND(AND(AND(AND(BH23&gt;0,BH25&gt;0),BH26&gt;0),BH28&gt;0),BH27&gt;0),BH29&gt;0),BH30&gt;0),SUM(BH22:BH30),"--")</f>
        <v>374.4</v>
      </c>
      <c r="BI15">
        <f t="shared" si="8"/>
        <v>350.6</v>
      </c>
      <c r="BJ15">
        <f t="shared" si="8"/>
        <v>367.9</v>
      </c>
      <c r="BK15">
        <f t="shared" si="8"/>
        <v>362.9</v>
      </c>
      <c r="BL15">
        <f t="shared" si="8"/>
        <v>363</v>
      </c>
      <c r="BM15">
        <f t="shared" si="8"/>
        <v>405.46000000000004</v>
      </c>
      <c r="BN15">
        <f t="shared" si="8"/>
        <v>356.92</v>
      </c>
      <c r="BO15">
        <f t="shared" si="8"/>
        <v>421.52</v>
      </c>
      <c r="BP15">
        <f t="shared" si="8"/>
        <v>386.23</v>
      </c>
      <c r="BQ15">
        <f t="shared" si="8"/>
        <v>371.32</v>
      </c>
      <c r="BR15">
        <f t="shared" si="8"/>
        <v>465.88</v>
      </c>
      <c r="BS15">
        <f t="shared" si="8"/>
        <v>406.47500000000002</v>
      </c>
      <c r="BT15">
        <f t="shared" si="8"/>
        <v>376.07500000000005</v>
      </c>
      <c r="BU15">
        <f t="shared" si="8"/>
        <v>1367.876</v>
      </c>
      <c r="BV15">
        <f t="shared" si="8"/>
        <v>541.66399999999999</v>
      </c>
      <c r="BW15">
        <f t="shared" si="8"/>
        <v>388.74999999999994</v>
      </c>
      <c r="BX15">
        <f t="shared" si="8"/>
        <v>362.01</v>
      </c>
      <c r="BY15"/>
      <c r="BZ15">
        <f>AVERAGE(C15:BY15)</f>
        <v>421.39899999999994</v>
      </c>
      <c r="CA15">
        <f>MIN(C15:BY15)</f>
        <v>0</v>
      </c>
      <c r="CB15">
        <f>MAX(C15:BY15)</f>
        <v>2930.8</v>
      </c>
      <c r="CC15">
        <f>STDEV(C15:BY15)</f>
        <v>386.20155200965547</v>
      </c>
      <c r="CD15">
        <f t="shared" si="4"/>
        <v>0.91647477096446728</v>
      </c>
      <c r="CE15">
        <f>COUNT(C15:BY15)</f>
        <v>70</v>
      </c>
      <c r="CF15" s="1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spans="1:256" x14ac:dyDescent="0.2">
      <c r="A16" s="2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 s="92"/>
      <c r="BT16"/>
      <c r="BU16"/>
      <c r="BV16"/>
      <c r="BW16"/>
      <c r="BX16"/>
      <c r="BY16"/>
      <c r="BZ16"/>
      <c r="CA16"/>
      <c r="CB16"/>
      <c r="CC16"/>
      <c r="CD16"/>
      <c r="CE16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spans="1:256" x14ac:dyDescent="0.2">
      <c r="A17" s="2"/>
      <c r="B17" t="s">
        <v>11</v>
      </c>
      <c r="C17" s="25"/>
      <c r="D17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"/>
      <c r="AX17" s="2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/>
      <c r="BZ17"/>
      <c r="CA17"/>
      <c r="CB17"/>
      <c r="CC17"/>
      <c r="CD17"/>
      <c r="CE17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spans="1:256" x14ac:dyDescent="0.2">
      <c r="A18" s="2"/>
      <c r="B18"/>
      <c r="C18" s="25"/>
      <c r="D18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"/>
      <c r="AX18" s="2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/>
      <c r="BZ18"/>
      <c r="CA18"/>
      <c r="CB18"/>
      <c r="CC18"/>
      <c r="CD18"/>
      <c r="CE18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spans="1:256" x14ac:dyDescent="0.2">
      <c r="A19" s="2"/>
      <c r="B19" t="s">
        <v>12</v>
      </c>
      <c r="C19" t="s">
        <v>60</v>
      </c>
      <c r="D19"/>
      <c r="E19" t="s">
        <v>68</v>
      </c>
      <c r="F19">
        <v>4</v>
      </c>
      <c r="G19" t="s">
        <v>68</v>
      </c>
      <c r="H19">
        <v>1.1000000000000001</v>
      </c>
      <c r="I19">
        <v>8.4</v>
      </c>
      <c r="J19">
        <v>10</v>
      </c>
      <c r="K19">
        <v>7</v>
      </c>
      <c r="L19">
        <v>2.1</v>
      </c>
      <c r="M19">
        <v>0</v>
      </c>
      <c r="N19">
        <v>0</v>
      </c>
      <c r="O19">
        <v>0</v>
      </c>
      <c r="P19">
        <v>4</v>
      </c>
      <c r="Q19">
        <v>0</v>
      </c>
      <c r="R19">
        <v>4</v>
      </c>
      <c r="S19">
        <v>0</v>
      </c>
      <c r="T19">
        <v>0</v>
      </c>
      <c r="U19">
        <v>0</v>
      </c>
      <c r="V19">
        <v>12</v>
      </c>
      <c r="W19" s="25" t="s">
        <v>68</v>
      </c>
      <c r="X19" s="25">
        <v>1</v>
      </c>
      <c r="Y19" s="25">
        <v>0</v>
      </c>
      <c r="Z19" s="25">
        <v>10</v>
      </c>
      <c r="AA19" s="25">
        <v>8</v>
      </c>
      <c r="AB19" s="25">
        <v>1</v>
      </c>
      <c r="AC19" s="25">
        <v>0</v>
      </c>
      <c r="AD19" s="25">
        <v>0</v>
      </c>
      <c r="AE19" s="25">
        <v>3</v>
      </c>
      <c r="AF19" s="25">
        <v>2</v>
      </c>
      <c r="AG19" s="25">
        <v>1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1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1</v>
      </c>
      <c r="AW19">
        <v>12</v>
      </c>
      <c r="AX19">
        <v>2</v>
      </c>
      <c r="AY19">
        <v>2</v>
      </c>
      <c r="AZ19">
        <v>16</v>
      </c>
      <c r="BA19">
        <v>1</v>
      </c>
      <c r="BB19">
        <v>11</v>
      </c>
      <c r="BC19">
        <v>0</v>
      </c>
      <c r="BD19">
        <v>3</v>
      </c>
      <c r="BE19">
        <v>0</v>
      </c>
      <c r="BF19">
        <v>0</v>
      </c>
      <c r="BG19"/>
      <c r="BH19">
        <v>0</v>
      </c>
      <c r="BI19">
        <v>0</v>
      </c>
      <c r="BJ19">
        <v>0</v>
      </c>
      <c r="BK19">
        <v>1</v>
      </c>
      <c r="BL19">
        <v>2</v>
      </c>
      <c r="BM19">
        <v>0</v>
      </c>
      <c r="BN19">
        <v>0</v>
      </c>
      <c r="BO19">
        <v>3.94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2.2000000000000002</v>
      </c>
      <c r="BV19">
        <v>1</v>
      </c>
      <c r="BW19">
        <v>4.5</v>
      </c>
      <c r="BX19">
        <v>2</v>
      </c>
      <c r="BY19"/>
      <c r="BZ19">
        <f t="shared" ref="BZ19:BZ30" si="9">AVERAGE(C19:BY19)</f>
        <v>2.1211764705882352</v>
      </c>
      <c r="CA19" s="11">
        <f t="shared" ref="CA19:CA30" si="10">MIN(C19:BY19)</f>
        <v>0</v>
      </c>
      <c r="CB19" s="11">
        <f t="shared" ref="CB19:CB30" si="11">MAX(C19:BY19)</f>
        <v>16</v>
      </c>
      <c r="CC19" s="11">
        <f t="shared" ref="CC19:CC30" si="12">STDEV(C19:BY19)</f>
        <v>3.6299646515329047</v>
      </c>
      <c r="CD19" s="10">
        <f t="shared" ref="CD19:CD30" si="13">CC19/BZ19</f>
        <v>1.7112978113161226</v>
      </c>
      <c r="CE19" s="11">
        <f t="shared" ref="CE19:CE30" si="14">COUNT(C19:BY19)</f>
        <v>68</v>
      </c>
      <c r="CF19" s="1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spans="1:256" x14ac:dyDescent="0.2">
      <c r="A20" s="2"/>
      <c r="B20" t="s">
        <v>13</v>
      </c>
      <c r="C20" t="s">
        <v>60</v>
      </c>
      <c r="D20"/>
      <c r="E20" t="s">
        <v>68</v>
      </c>
      <c r="F20">
        <v>174</v>
      </c>
      <c r="G20" t="s">
        <v>68</v>
      </c>
      <c r="H20">
        <v>177</v>
      </c>
      <c r="I20">
        <v>161</v>
      </c>
      <c r="J20">
        <v>146</v>
      </c>
      <c r="K20">
        <v>156</v>
      </c>
      <c r="L20">
        <v>158</v>
      </c>
      <c r="M20">
        <v>163</v>
      </c>
      <c r="N20">
        <v>170</v>
      </c>
      <c r="O20">
        <v>172</v>
      </c>
      <c r="P20">
        <v>158</v>
      </c>
      <c r="Q20">
        <v>146</v>
      </c>
      <c r="R20">
        <v>155</v>
      </c>
      <c r="S20">
        <v>161</v>
      </c>
      <c r="T20">
        <v>165</v>
      </c>
      <c r="U20">
        <v>201</v>
      </c>
      <c r="V20">
        <v>502</v>
      </c>
      <c r="W20" s="25">
        <v>143</v>
      </c>
      <c r="X20" s="25">
        <v>150</v>
      </c>
      <c r="Y20" s="25">
        <v>172</v>
      </c>
      <c r="Z20" s="25">
        <v>166</v>
      </c>
      <c r="AA20" s="25">
        <v>137</v>
      </c>
      <c r="AB20" s="25">
        <v>117</v>
      </c>
      <c r="AC20" s="25">
        <v>171</v>
      </c>
      <c r="AD20" s="25">
        <v>182</v>
      </c>
      <c r="AE20" s="25">
        <v>177</v>
      </c>
      <c r="AF20" s="25">
        <v>170</v>
      </c>
      <c r="AG20" s="25">
        <v>164</v>
      </c>
      <c r="AH20" s="25">
        <v>162</v>
      </c>
      <c r="AI20" s="25">
        <v>186</v>
      </c>
      <c r="AJ20" s="25">
        <v>148</v>
      </c>
      <c r="AK20" s="25">
        <v>146</v>
      </c>
      <c r="AL20" s="25">
        <v>156</v>
      </c>
      <c r="AM20" s="25">
        <v>146</v>
      </c>
      <c r="AN20" s="25">
        <v>156</v>
      </c>
      <c r="AO20" s="25">
        <v>133</v>
      </c>
      <c r="AP20" s="25">
        <v>149</v>
      </c>
      <c r="AQ20" s="25">
        <v>155</v>
      </c>
      <c r="AR20" s="25">
        <v>147</v>
      </c>
      <c r="AS20" s="25">
        <v>152</v>
      </c>
      <c r="AT20" s="25">
        <v>158</v>
      </c>
      <c r="AU20" s="25">
        <v>167</v>
      </c>
      <c r="AV20" s="25">
        <v>160</v>
      </c>
      <c r="AW20">
        <v>408</v>
      </c>
      <c r="AX20">
        <v>175</v>
      </c>
      <c r="AY20">
        <v>165</v>
      </c>
      <c r="AZ20">
        <v>502.5</v>
      </c>
      <c r="BA20">
        <v>158</v>
      </c>
      <c r="BB20">
        <v>343</v>
      </c>
      <c r="BC20">
        <v>143</v>
      </c>
      <c r="BD20">
        <v>155</v>
      </c>
      <c r="BE20">
        <v>164</v>
      </c>
      <c r="BF20">
        <v>152</v>
      </c>
      <c r="BG20"/>
      <c r="BH20">
        <v>162</v>
      </c>
      <c r="BI20">
        <v>153</v>
      </c>
      <c r="BJ20">
        <v>154</v>
      </c>
      <c r="BK20">
        <v>158</v>
      </c>
      <c r="BL20">
        <v>161</v>
      </c>
      <c r="BM20">
        <v>158.4</v>
      </c>
      <c r="BN20">
        <v>149.57</v>
      </c>
      <c r="BO20">
        <v>171.6</v>
      </c>
      <c r="BP20">
        <v>163.30000000000001</v>
      </c>
      <c r="BQ20">
        <v>164</v>
      </c>
      <c r="BR20">
        <v>153</v>
      </c>
      <c r="BS20">
        <v>164.5</v>
      </c>
      <c r="BT20">
        <v>160.19999999999999</v>
      </c>
      <c r="BU20">
        <v>276</v>
      </c>
      <c r="BV20">
        <v>179.3</v>
      </c>
      <c r="BW20">
        <v>156</v>
      </c>
      <c r="BX20">
        <v>155</v>
      </c>
      <c r="BY20"/>
      <c r="BZ20">
        <f t="shared" si="9"/>
        <v>177.38217391304346</v>
      </c>
      <c r="CA20" s="21">
        <f t="shared" si="10"/>
        <v>117</v>
      </c>
      <c r="CB20" s="21">
        <f t="shared" si="11"/>
        <v>502.5</v>
      </c>
      <c r="CC20" s="21">
        <f t="shared" si="12"/>
        <v>69.939276915755585</v>
      </c>
      <c r="CD20" s="20">
        <f t="shared" si="13"/>
        <v>0.39428582575632043</v>
      </c>
      <c r="CE20" s="21">
        <f t="shared" si="14"/>
        <v>69</v>
      </c>
      <c r="CF20" s="1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spans="1:256" x14ac:dyDescent="0.2">
      <c r="A21" s="2"/>
      <c r="B21" t="s">
        <v>14</v>
      </c>
      <c r="C21" t="s">
        <v>60</v>
      </c>
      <c r="D21"/>
      <c r="E21" t="s">
        <v>68</v>
      </c>
      <c r="F21">
        <v>180</v>
      </c>
      <c r="G21" t="s">
        <v>68</v>
      </c>
      <c r="H21">
        <v>127</v>
      </c>
      <c r="I21">
        <v>162</v>
      </c>
      <c r="J21">
        <v>151</v>
      </c>
      <c r="K21">
        <v>168</v>
      </c>
      <c r="L21">
        <v>158</v>
      </c>
      <c r="M21">
        <v>167</v>
      </c>
      <c r="N21">
        <v>175</v>
      </c>
      <c r="O21">
        <v>172</v>
      </c>
      <c r="P21">
        <v>159</v>
      </c>
      <c r="Q21">
        <v>150</v>
      </c>
      <c r="R21">
        <v>155</v>
      </c>
      <c r="S21">
        <v>173</v>
      </c>
      <c r="T21">
        <v>194</v>
      </c>
      <c r="U21">
        <v>227</v>
      </c>
      <c r="V21">
        <v>345</v>
      </c>
      <c r="W21" s="25">
        <v>138</v>
      </c>
      <c r="X21" s="25">
        <v>170</v>
      </c>
      <c r="Y21" s="25">
        <v>186</v>
      </c>
      <c r="Z21" s="25">
        <v>175</v>
      </c>
      <c r="AA21" s="25">
        <v>166</v>
      </c>
      <c r="AB21" s="25">
        <v>118</v>
      </c>
      <c r="AC21" s="25">
        <v>182</v>
      </c>
      <c r="AD21" s="25">
        <v>203</v>
      </c>
      <c r="AE21" s="25">
        <v>184</v>
      </c>
      <c r="AF21" s="25">
        <v>178</v>
      </c>
      <c r="AG21" s="25">
        <v>173</v>
      </c>
      <c r="AH21" s="25">
        <v>184</v>
      </c>
      <c r="AI21" s="25">
        <v>204</v>
      </c>
      <c r="AJ21" s="25">
        <v>172</v>
      </c>
      <c r="AK21" s="25">
        <v>175</v>
      </c>
      <c r="AL21" s="25">
        <v>170</v>
      </c>
      <c r="AM21" s="25">
        <v>167</v>
      </c>
      <c r="AN21" s="25">
        <v>182</v>
      </c>
      <c r="AO21" s="25">
        <v>151</v>
      </c>
      <c r="AP21" s="25">
        <v>163</v>
      </c>
      <c r="AQ21" s="25">
        <v>179</v>
      </c>
      <c r="AR21" s="25">
        <v>167</v>
      </c>
      <c r="AS21" s="25">
        <v>172</v>
      </c>
      <c r="AT21" s="25">
        <v>177</v>
      </c>
      <c r="AU21" s="25">
        <v>190</v>
      </c>
      <c r="AV21" s="25">
        <v>180</v>
      </c>
      <c r="AW21">
        <v>364</v>
      </c>
      <c r="AX21">
        <v>182</v>
      </c>
      <c r="AY21">
        <v>158</v>
      </c>
      <c r="AZ21">
        <v>486</v>
      </c>
      <c r="BA21">
        <v>176</v>
      </c>
      <c r="BB21">
        <v>320</v>
      </c>
      <c r="BC21">
        <v>163</v>
      </c>
      <c r="BD21">
        <v>177</v>
      </c>
      <c r="BE21">
        <v>198</v>
      </c>
      <c r="BF21">
        <v>177</v>
      </c>
      <c r="BG21"/>
      <c r="BH21">
        <v>184</v>
      </c>
      <c r="BI21">
        <v>186</v>
      </c>
      <c r="BJ21">
        <v>183</v>
      </c>
      <c r="BK21">
        <v>187</v>
      </c>
      <c r="BL21">
        <v>187</v>
      </c>
      <c r="BM21">
        <v>197.1</v>
      </c>
      <c r="BN21">
        <v>183.1</v>
      </c>
      <c r="BO21">
        <v>207.8</v>
      </c>
      <c r="BP21">
        <v>197.5</v>
      </c>
      <c r="BQ21">
        <v>191</v>
      </c>
      <c r="BR21">
        <v>192</v>
      </c>
      <c r="BS21">
        <v>199</v>
      </c>
      <c r="BT21">
        <v>191</v>
      </c>
      <c r="BU21">
        <v>321.5</v>
      </c>
      <c r="BV21">
        <v>222</v>
      </c>
      <c r="BW21">
        <v>188</v>
      </c>
      <c r="BX21">
        <v>182</v>
      </c>
      <c r="BY21"/>
      <c r="BZ21">
        <f t="shared" si="9"/>
        <v>190.85507246376812</v>
      </c>
      <c r="CA21" s="21">
        <f t="shared" si="10"/>
        <v>118</v>
      </c>
      <c r="CB21" s="21">
        <f t="shared" si="11"/>
        <v>486</v>
      </c>
      <c r="CC21" s="21">
        <f t="shared" si="12"/>
        <v>55.537071710577671</v>
      </c>
      <c r="CD21" s="20">
        <f t="shared" si="13"/>
        <v>0.29099080780847891</v>
      </c>
      <c r="CE21" s="21">
        <f t="shared" si="14"/>
        <v>69</v>
      </c>
      <c r="CF21" s="1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x14ac:dyDescent="0.2">
      <c r="A22" s="2"/>
      <c r="B22" t="s">
        <v>15</v>
      </c>
      <c r="C22" t="s">
        <v>56</v>
      </c>
      <c r="D22"/>
      <c r="E22" t="s">
        <v>68</v>
      </c>
      <c r="F22">
        <v>4.8</v>
      </c>
      <c r="G22" t="s">
        <v>68</v>
      </c>
      <c r="H22">
        <v>1.3</v>
      </c>
      <c r="I22">
        <v>10.1</v>
      </c>
      <c r="J22">
        <v>12</v>
      </c>
      <c r="K22">
        <v>8</v>
      </c>
      <c r="L22">
        <v>2.4</v>
      </c>
      <c r="M22">
        <v>0</v>
      </c>
      <c r="N22">
        <v>0</v>
      </c>
      <c r="O22">
        <v>0</v>
      </c>
      <c r="P22">
        <v>5</v>
      </c>
      <c r="Q22">
        <v>0</v>
      </c>
      <c r="R22">
        <v>5</v>
      </c>
      <c r="S22">
        <v>0</v>
      </c>
      <c r="T22">
        <v>0</v>
      </c>
      <c r="U22">
        <v>0</v>
      </c>
      <c r="V22">
        <v>14</v>
      </c>
      <c r="W22" t="s">
        <v>68</v>
      </c>
      <c r="X22">
        <v>1</v>
      </c>
      <c r="Y22">
        <v>0</v>
      </c>
      <c r="Z22">
        <v>21</v>
      </c>
      <c r="AA22">
        <v>17</v>
      </c>
      <c r="AB22">
        <v>2</v>
      </c>
      <c r="AC22">
        <f>(AC19*2*0.6)</f>
        <v>0</v>
      </c>
      <c r="AD22">
        <v>0</v>
      </c>
      <c r="AE22">
        <v>4</v>
      </c>
      <c r="AF22">
        <v>1</v>
      </c>
      <c r="AG22">
        <v>0</v>
      </c>
      <c r="AH22">
        <v>0</v>
      </c>
      <c r="AI22" s="25">
        <v>0</v>
      </c>
      <c r="AJ22">
        <v>0</v>
      </c>
      <c r="AK22">
        <v>0</v>
      </c>
      <c r="AL22"/>
      <c r="AM22">
        <v>0</v>
      </c>
      <c r="AN22">
        <v>1</v>
      </c>
      <c r="AO22">
        <v>0</v>
      </c>
      <c r="AP22">
        <v>0</v>
      </c>
      <c r="AQ22">
        <v>0</v>
      </c>
      <c r="AR22" s="25">
        <v>0</v>
      </c>
      <c r="AS22">
        <v>0</v>
      </c>
      <c r="AT22">
        <v>0</v>
      </c>
      <c r="AU22" s="25">
        <v>0</v>
      </c>
      <c r="AV22">
        <v>1</v>
      </c>
      <c r="AW22">
        <v>14</v>
      </c>
      <c r="AX22">
        <v>2</v>
      </c>
      <c r="AY22">
        <v>2</v>
      </c>
      <c r="AZ22">
        <v>19.2</v>
      </c>
      <c r="BA22">
        <v>1</v>
      </c>
      <c r="BB22">
        <v>14</v>
      </c>
      <c r="BC22">
        <v>0</v>
      </c>
      <c r="BD22">
        <v>4</v>
      </c>
      <c r="BE22">
        <v>0</v>
      </c>
      <c r="BF22">
        <v>0</v>
      </c>
      <c r="BG22"/>
      <c r="BH22">
        <v>0</v>
      </c>
      <c r="BI22">
        <v>0</v>
      </c>
      <c r="BJ22">
        <v>0</v>
      </c>
      <c r="BK22">
        <v>1</v>
      </c>
      <c r="BL22">
        <v>2</v>
      </c>
      <c r="BM22">
        <v>0</v>
      </c>
      <c r="BN22">
        <v>0</v>
      </c>
      <c r="BO22">
        <v>4.7300000000000004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2.2000000000000002</v>
      </c>
      <c r="BV22">
        <v>1.2</v>
      </c>
      <c r="BW22">
        <v>5</v>
      </c>
      <c r="BX22">
        <v>2</v>
      </c>
      <c r="BY22"/>
      <c r="BZ22">
        <f t="shared" si="9"/>
        <v>2.7601492537313423</v>
      </c>
      <c r="CA22" s="21">
        <f t="shared" si="10"/>
        <v>0</v>
      </c>
      <c r="CB22" s="21">
        <f t="shared" si="11"/>
        <v>21</v>
      </c>
      <c r="CC22" s="21">
        <f t="shared" si="12"/>
        <v>5.0427843717345322</v>
      </c>
      <c r="CD22" s="20">
        <f t="shared" si="13"/>
        <v>1.8269969875423877</v>
      </c>
      <c r="CE22" s="21">
        <f t="shared" si="14"/>
        <v>67</v>
      </c>
      <c r="CF22" s="1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spans="1:256" x14ac:dyDescent="0.2">
      <c r="A23" s="2"/>
      <c r="B23" t="s">
        <v>16</v>
      </c>
      <c r="C23" t="s">
        <v>56</v>
      </c>
      <c r="D23"/>
      <c r="E23" t="s">
        <v>68</v>
      </c>
      <c r="F23">
        <v>202</v>
      </c>
      <c r="G23" t="s">
        <v>68</v>
      </c>
      <c r="H23">
        <v>213</v>
      </c>
      <c r="I23">
        <v>176</v>
      </c>
      <c r="J23">
        <v>154</v>
      </c>
      <c r="K23">
        <v>173</v>
      </c>
      <c r="L23">
        <v>188</v>
      </c>
      <c r="M23" t="s">
        <v>68</v>
      </c>
      <c r="N23">
        <v>207</v>
      </c>
      <c r="O23">
        <v>210</v>
      </c>
      <c r="P23">
        <v>188</v>
      </c>
      <c r="Q23">
        <v>178</v>
      </c>
      <c r="R23">
        <v>179</v>
      </c>
      <c r="S23">
        <v>196</v>
      </c>
      <c r="T23">
        <v>201</v>
      </c>
      <c r="U23">
        <v>245</v>
      </c>
      <c r="V23">
        <v>583</v>
      </c>
      <c r="W23" t="s">
        <v>68</v>
      </c>
      <c r="X23">
        <v>181</v>
      </c>
      <c r="Y23">
        <v>210</v>
      </c>
      <c r="Z23">
        <v>177</v>
      </c>
      <c r="AA23">
        <v>147</v>
      </c>
      <c r="AB23">
        <v>140</v>
      </c>
      <c r="AC23">
        <f>((AC20-(2*AC19))*2*0.61)</f>
        <v>208.62</v>
      </c>
      <c r="AD23">
        <v>222</v>
      </c>
      <c r="AE23">
        <v>207</v>
      </c>
      <c r="AF23">
        <v>206</v>
      </c>
      <c r="AG23">
        <v>200</v>
      </c>
      <c r="AH23">
        <v>198</v>
      </c>
      <c r="AI23" s="25">
        <v>227</v>
      </c>
      <c r="AJ23">
        <v>181</v>
      </c>
      <c r="AK23">
        <v>178</v>
      </c>
      <c r="AL23">
        <v>185</v>
      </c>
      <c r="AM23">
        <v>178</v>
      </c>
      <c r="AN23">
        <v>188</v>
      </c>
      <c r="AO23">
        <v>162</v>
      </c>
      <c r="AP23">
        <v>182</v>
      </c>
      <c r="AQ23">
        <v>189</v>
      </c>
      <c r="AR23">
        <v>179</v>
      </c>
      <c r="AS23">
        <v>185</v>
      </c>
      <c r="AT23">
        <v>193</v>
      </c>
      <c r="AU23">
        <v>204</v>
      </c>
      <c r="AV23">
        <v>193</v>
      </c>
      <c r="AW23">
        <v>468</v>
      </c>
      <c r="AX23">
        <v>210</v>
      </c>
      <c r="AY23">
        <v>196</v>
      </c>
      <c r="AZ23">
        <v>537.5</v>
      </c>
      <c r="BA23">
        <v>193</v>
      </c>
      <c r="BB23">
        <v>389</v>
      </c>
      <c r="BC23">
        <v>174</v>
      </c>
      <c r="BD23">
        <v>182</v>
      </c>
      <c r="BE23">
        <v>200</v>
      </c>
      <c r="BF23">
        <v>185</v>
      </c>
      <c r="BG23"/>
      <c r="BH23">
        <v>197</v>
      </c>
      <c r="BI23">
        <v>187</v>
      </c>
      <c r="BJ23">
        <v>188</v>
      </c>
      <c r="BK23">
        <v>190</v>
      </c>
      <c r="BL23">
        <v>191</v>
      </c>
      <c r="BM23">
        <v>193.1</v>
      </c>
      <c r="BN23">
        <v>182.33</v>
      </c>
      <c r="BO23">
        <v>199.6</v>
      </c>
      <c r="BP23">
        <v>199.06</v>
      </c>
      <c r="BQ23">
        <v>200</v>
      </c>
      <c r="BR23">
        <v>186.5</v>
      </c>
      <c r="BS23">
        <v>200.5</v>
      </c>
      <c r="BT23">
        <v>195.3</v>
      </c>
      <c r="BU23">
        <v>331.1</v>
      </c>
      <c r="BV23">
        <v>216.1</v>
      </c>
      <c r="BW23">
        <v>179</v>
      </c>
      <c r="BX23">
        <v>184</v>
      </c>
      <c r="BY23"/>
      <c r="BZ23">
        <f t="shared" si="9"/>
        <v>211.45835820895522</v>
      </c>
      <c r="CA23" s="21">
        <f t="shared" si="10"/>
        <v>140</v>
      </c>
      <c r="CB23" s="21">
        <f t="shared" si="11"/>
        <v>583</v>
      </c>
      <c r="CC23" s="21">
        <f t="shared" si="12"/>
        <v>77.858238574542256</v>
      </c>
      <c r="CD23" s="20">
        <f t="shared" si="13"/>
        <v>0.36819655290052744</v>
      </c>
      <c r="CE23" s="21">
        <f t="shared" si="14"/>
        <v>67</v>
      </c>
      <c r="CF23" s="1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spans="1:256" x14ac:dyDescent="0.2">
      <c r="A24" s="2"/>
      <c r="B24" t="s">
        <v>17</v>
      </c>
      <c r="C24" t="s">
        <v>56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 s="25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 s="50">
        <v>0.08</v>
      </c>
      <c r="BS24" s="50">
        <v>0</v>
      </c>
      <c r="BT24" s="50">
        <v>0</v>
      </c>
      <c r="BU24" s="50">
        <v>0.42599999999999999</v>
      </c>
      <c r="BV24" s="50">
        <v>7.0999999999999994E-2</v>
      </c>
      <c r="BW24" s="50">
        <v>0</v>
      </c>
      <c r="BX24" s="50">
        <v>0.04</v>
      </c>
      <c r="BY24"/>
      <c r="BZ24">
        <f t="shared" si="9"/>
        <v>8.8142857142857148E-2</v>
      </c>
      <c r="CA24">
        <f t="shared" si="10"/>
        <v>0</v>
      </c>
      <c r="CB24">
        <f t="shared" si="11"/>
        <v>0.42599999999999999</v>
      </c>
      <c r="CC24">
        <f t="shared" si="12"/>
        <v>0.15282498549149673</v>
      </c>
      <c r="CD24" s="51">
        <f t="shared" si="13"/>
        <v>1.733832898606932</v>
      </c>
      <c r="CE24" s="21">
        <f t="shared" si="14"/>
        <v>7</v>
      </c>
      <c r="CF24" s="1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spans="1:256" x14ac:dyDescent="0.2">
      <c r="A25" s="2"/>
      <c r="B25" t="s">
        <v>18</v>
      </c>
      <c r="C25" s="14" t="s">
        <v>56</v>
      </c>
      <c r="D25" s="17"/>
      <c r="E25" t="s">
        <v>68</v>
      </c>
      <c r="F25" t="s">
        <v>68</v>
      </c>
      <c r="G25" s="14">
        <v>6</v>
      </c>
      <c r="H25" t="s">
        <v>68</v>
      </c>
      <c r="I25">
        <v>8.5</v>
      </c>
      <c r="J25" s="14" t="s">
        <v>68</v>
      </c>
      <c r="K25" s="14" t="s">
        <v>68</v>
      </c>
      <c r="L25" s="14" t="s">
        <v>68</v>
      </c>
      <c r="M25" t="s">
        <v>68</v>
      </c>
      <c r="N25" s="14">
        <v>8</v>
      </c>
      <c r="O25" s="14" t="s">
        <v>68</v>
      </c>
      <c r="P25" s="14">
        <v>7</v>
      </c>
      <c r="Q25" s="14" t="s">
        <v>68</v>
      </c>
      <c r="R25" s="14" t="s">
        <v>68</v>
      </c>
      <c r="S25" s="14" t="s">
        <v>68</v>
      </c>
      <c r="T25" s="14" t="s">
        <v>68</v>
      </c>
      <c r="U25" s="14">
        <v>14.5</v>
      </c>
      <c r="V25" s="14" t="s">
        <v>68</v>
      </c>
      <c r="W25" s="25" t="s">
        <v>68</v>
      </c>
      <c r="X25" s="25" t="s">
        <v>68</v>
      </c>
      <c r="Y25" s="25">
        <v>7.5</v>
      </c>
      <c r="Z25" s="25" t="s">
        <v>68</v>
      </c>
      <c r="AA25" s="25">
        <v>21.5</v>
      </c>
      <c r="AB25" s="25" t="s">
        <v>68</v>
      </c>
      <c r="AC25" s="25">
        <v>5.6</v>
      </c>
      <c r="AD25" s="25">
        <v>6.9</v>
      </c>
      <c r="AE25" s="25">
        <v>6.3</v>
      </c>
      <c r="AF25" s="25">
        <v>6.4</v>
      </c>
      <c r="AG25" s="25">
        <v>12.1</v>
      </c>
      <c r="AH25" s="25">
        <v>8.6999999999999993</v>
      </c>
      <c r="AI25" s="25">
        <v>7.5</v>
      </c>
      <c r="AJ25" s="25">
        <v>5.7</v>
      </c>
      <c r="AK25" s="25">
        <v>6.2</v>
      </c>
      <c r="AL25" s="25">
        <v>5.8</v>
      </c>
      <c r="AM25" s="25">
        <v>5.2</v>
      </c>
      <c r="AN25" s="25">
        <v>5</v>
      </c>
      <c r="AO25" s="25">
        <v>4.3</v>
      </c>
      <c r="AP25" s="25">
        <v>4.8</v>
      </c>
      <c r="AQ25" s="25">
        <v>5.6</v>
      </c>
      <c r="AR25" s="14">
        <v>4.4000000000000004</v>
      </c>
      <c r="AS25" s="25">
        <v>4.7</v>
      </c>
      <c r="AT25" s="25">
        <v>6</v>
      </c>
      <c r="AU25" s="14">
        <v>5.8</v>
      </c>
      <c r="AV25" s="25">
        <v>4.5</v>
      </c>
      <c r="AW25" s="14">
        <v>85.8</v>
      </c>
      <c r="AX25" s="14">
        <v>5.7</v>
      </c>
      <c r="AY25" s="14">
        <v>4</v>
      </c>
      <c r="AZ25" s="14">
        <v>212.8</v>
      </c>
      <c r="BA25" s="14">
        <v>5.8</v>
      </c>
      <c r="BB25" s="14">
        <v>87.7</v>
      </c>
      <c r="BC25" s="14">
        <v>6.6</v>
      </c>
      <c r="BD25" s="14">
        <v>5.9</v>
      </c>
      <c r="BE25" s="14">
        <v>13.4</v>
      </c>
      <c r="BF25" s="14">
        <v>6.2</v>
      </c>
      <c r="BG25" s="14"/>
      <c r="BH25" s="14">
        <v>9</v>
      </c>
      <c r="BI25" s="14">
        <v>6.9</v>
      </c>
      <c r="BJ25" s="14">
        <v>8.9</v>
      </c>
      <c r="BK25" s="14">
        <v>8.1</v>
      </c>
      <c r="BL25" s="14">
        <v>7.8</v>
      </c>
      <c r="BM25" s="14">
        <v>11.1</v>
      </c>
      <c r="BN25" s="14">
        <v>9.1</v>
      </c>
      <c r="BO25" s="14">
        <v>10</v>
      </c>
      <c r="BP25" s="14">
        <v>8.56</v>
      </c>
      <c r="BQ25" s="14">
        <v>8.6</v>
      </c>
      <c r="BR25" s="14">
        <v>13.73</v>
      </c>
      <c r="BS25" s="14">
        <v>10.130000000000001</v>
      </c>
      <c r="BT25" s="14">
        <v>10.15</v>
      </c>
      <c r="BU25" s="14">
        <v>79.13</v>
      </c>
      <c r="BV25" s="14">
        <v>18.2</v>
      </c>
      <c r="BW25" s="14">
        <v>9.81</v>
      </c>
      <c r="BX25" s="14">
        <v>8.6300000000000008</v>
      </c>
      <c r="BY25" s="17"/>
      <c r="BZ25" s="18">
        <f t="shared" si="9"/>
        <v>16.041481481481483</v>
      </c>
      <c r="CA25" s="19">
        <f t="shared" si="10"/>
        <v>4</v>
      </c>
      <c r="CB25" s="19">
        <f t="shared" si="11"/>
        <v>212.8</v>
      </c>
      <c r="CC25" s="19">
        <f t="shared" si="12"/>
        <v>32.654131722012117</v>
      </c>
      <c r="CD25" s="20">
        <f t="shared" si="13"/>
        <v>2.035605736272458</v>
      </c>
      <c r="CE25" s="21">
        <f t="shared" si="14"/>
        <v>54</v>
      </c>
      <c r="CF25" s="1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spans="1:256" x14ac:dyDescent="0.2">
      <c r="A26" s="2"/>
      <c r="B26" t="s">
        <v>19</v>
      </c>
      <c r="C26" t="s">
        <v>56</v>
      </c>
      <c r="D26"/>
      <c r="E26" t="s">
        <v>68</v>
      </c>
      <c r="F26">
        <v>44</v>
      </c>
      <c r="G26" t="s">
        <v>68</v>
      </c>
      <c r="H26">
        <v>40</v>
      </c>
      <c r="I26">
        <v>44.8</v>
      </c>
      <c r="J26" t="s">
        <v>68</v>
      </c>
      <c r="K26" t="s">
        <v>68</v>
      </c>
      <c r="L26">
        <v>48</v>
      </c>
      <c r="M26">
        <v>46</v>
      </c>
      <c r="N26">
        <v>50</v>
      </c>
      <c r="O26">
        <v>45.6</v>
      </c>
      <c r="P26">
        <v>46.4</v>
      </c>
      <c r="Q26">
        <v>43</v>
      </c>
      <c r="R26">
        <v>46</v>
      </c>
      <c r="S26">
        <v>43</v>
      </c>
      <c r="T26">
        <v>46</v>
      </c>
      <c r="U26">
        <v>53</v>
      </c>
      <c r="V26">
        <v>55</v>
      </c>
      <c r="W26" s="25" t="s">
        <v>68</v>
      </c>
      <c r="X26" s="25">
        <v>43</v>
      </c>
      <c r="Y26" s="25">
        <v>48</v>
      </c>
      <c r="Z26" s="25">
        <v>43</v>
      </c>
      <c r="AA26" s="25">
        <v>37</v>
      </c>
      <c r="AB26" s="25" t="s">
        <v>68</v>
      </c>
      <c r="AC26" s="25">
        <v>44</v>
      </c>
      <c r="AD26" s="25">
        <v>48</v>
      </c>
      <c r="AE26" s="25">
        <v>46</v>
      </c>
      <c r="AF26" s="25">
        <v>43</v>
      </c>
      <c r="AG26" s="25">
        <v>42</v>
      </c>
      <c r="AH26" s="25">
        <v>44</v>
      </c>
      <c r="AI26" s="25">
        <v>47</v>
      </c>
      <c r="AJ26" s="25">
        <v>44</v>
      </c>
      <c r="AK26" s="25">
        <v>46</v>
      </c>
      <c r="AL26" s="25">
        <v>44</v>
      </c>
      <c r="AM26" s="25">
        <v>44</v>
      </c>
      <c r="AN26" s="25">
        <v>50</v>
      </c>
      <c r="AO26" s="25">
        <v>39</v>
      </c>
      <c r="AP26" s="25">
        <v>42</v>
      </c>
      <c r="AQ26" s="25">
        <v>50</v>
      </c>
      <c r="AR26" s="25">
        <v>43</v>
      </c>
      <c r="AS26" s="25">
        <v>46</v>
      </c>
      <c r="AT26" s="25">
        <v>44</v>
      </c>
      <c r="AU26" s="25">
        <v>49</v>
      </c>
      <c r="AV26" s="25">
        <v>47</v>
      </c>
      <c r="AW26">
        <v>66</v>
      </c>
      <c r="AX26">
        <v>48</v>
      </c>
      <c r="AY26">
        <v>40</v>
      </c>
      <c r="AZ26">
        <v>86.1</v>
      </c>
      <c r="BA26">
        <v>47</v>
      </c>
      <c r="BB26">
        <v>51.6</v>
      </c>
      <c r="BC26">
        <v>43</v>
      </c>
      <c r="BD26">
        <v>45</v>
      </c>
      <c r="BE26">
        <v>48</v>
      </c>
      <c r="BF26">
        <v>34</v>
      </c>
      <c r="BG26"/>
      <c r="BH26">
        <v>46</v>
      </c>
      <c r="BI26">
        <v>50</v>
      </c>
      <c r="BJ26">
        <v>46</v>
      </c>
      <c r="BK26">
        <v>46</v>
      </c>
      <c r="BL26">
        <v>47.6</v>
      </c>
      <c r="BM26">
        <v>47.72</v>
      </c>
      <c r="BN26">
        <v>45.44</v>
      </c>
      <c r="BO26">
        <v>50.8</v>
      </c>
      <c r="BP26">
        <v>50.44</v>
      </c>
      <c r="BQ26">
        <v>48.6</v>
      </c>
      <c r="BR26">
        <v>46.8</v>
      </c>
      <c r="BS26">
        <v>49.8</v>
      </c>
      <c r="BT26">
        <v>47.64</v>
      </c>
      <c r="BU26">
        <v>60.2</v>
      </c>
      <c r="BV26">
        <v>51.6</v>
      </c>
      <c r="BW26">
        <v>47.2</v>
      </c>
      <c r="BX26">
        <v>45.8</v>
      </c>
      <c r="BY26"/>
      <c r="BZ26">
        <f t="shared" si="9"/>
        <v>47.079076923076919</v>
      </c>
      <c r="CA26" s="21">
        <f t="shared" si="10"/>
        <v>34</v>
      </c>
      <c r="CB26" s="21">
        <f t="shared" si="11"/>
        <v>86.1</v>
      </c>
      <c r="CC26" s="21">
        <f t="shared" si="12"/>
        <v>6.8111108040183828</v>
      </c>
      <c r="CD26" s="20">
        <f t="shared" si="13"/>
        <v>0.14467383919075433</v>
      </c>
      <c r="CE26" s="21">
        <f t="shared" si="14"/>
        <v>65</v>
      </c>
      <c r="CF26" s="1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spans="1:256" x14ac:dyDescent="0.2">
      <c r="A27" s="2"/>
      <c r="B27" t="s">
        <v>20</v>
      </c>
      <c r="C27" s="14" t="s">
        <v>56</v>
      </c>
      <c r="D27" s="17"/>
      <c r="E27" t="s">
        <v>68</v>
      </c>
      <c r="F27" t="s">
        <v>68</v>
      </c>
      <c r="G27" s="14" t="s">
        <v>68</v>
      </c>
      <c r="H27" t="s">
        <v>68</v>
      </c>
      <c r="I27" t="s">
        <v>68</v>
      </c>
      <c r="J27" s="14" t="s">
        <v>68</v>
      </c>
      <c r="K27" s="14" t="s">
        <v>68</v>
      </c>
      <c r="L27" s="14" t="s">
        <v>68</v>
      </c>
      <c r="M27" s="14" t="s">
        <v>68</v>
      </c>
      <c r="N27" s="14" t="s">
        <v>68</v>
      </c>
      <c r="O27" s="14" t="s">
        <v>68</v>
      </c>
      <c r="P27" s="14" t="s">
        <v>68</v>
      </c>
      <c r="Q27" s="14" t="s">
        <v>68</v>
      </c>
      <c r="R27" s="14" t="s">
        <v>68</v>
      </c>
      <c r="S27" s="14" t="s">
        <v>68</v>
      </c>
      <c r="T27" s="14" t="s">
        <v>68</v>
      </c>
      <c r="U27" s="14" t="s">
        <v>68</v>
      </c>
      <c r="V27" s="14" t="s">
        <v>68</v>
      </c>
      <c r="W27" s="14" t="s">
        <v>68</v>
      </c>
      <c r="X27" s="14" t="s">
        <v>68</v>
      </c>
      <c r="Y27" s="14" t="s">
        <v>68</v>
      </c>
      <c r="Z27" s="14" t="s">
        <v>68</v>
      </c>
      <c r="AA27" s="14" t="s">
        <v>68</v>
      </c>
      <c r="AB27" s="14" t="s">
        <v>68</v>
      </c>
      <c r="AC27" s="14">
        <v>2.2000000000000002</v>
      </c>
      <c r="AD27" s="14">
        <v>2.5</v>
      </c>
      <c r="AE27" s="14">
        <v>1.9</v>
      </c>
      <c r="AF27" s="14">
        <v>2.2999999999999998</v>
      </c>
      <c r="AG27" s="14">
        <v>2.2999999999999998</v>
      </c>
      <c r="AH27" s="14">
        <v>2.6</v>
      </c>
      <c r="AI27" s="25">
        <v>3.3</v>
      </c>
      <c r="AJ27" s="14">
        <v>2.2000000000000002</v>
      </c>
      <c r="AK27" s="14">
        <v>2.4</v>
      </c>
      <c r="AL27" s="14">
        <v>2.2000000000000002</v>
      </c>
      <c r="AM27" s="14">
        <v>2.2000000000000002</v>
      </c>
      <c r="AN27" s="14">
        <v>2.4</v>
      </c>
      <c r="AO27" s="14">
        <v>2</v>
      </c>
      <c r="AP27" s="14">
        <v>2.4</v>
      </c>
      <c r="AQ27" s="14">
        <v>2.4</v>
      </c>
      <c r="AR27" s="25">
        <v>2.1</v>
      </c>
      <c r="AS27" s="14">
        <v>2.2999999999999998</v>
      </c>
      <c r="AT27" s="14">
        <v>2.4</v>
      </c>
      <c r="AU27">
        <v>2.4</v>
      </c>
      <c r="AV27" s="14">
        <v>2.2999999999999998</v>
      </c>
      <c r="AW27" s="14">
        <v>10.1</v>
      </c>
      <c r="AX27" s="14">
        <v>3</v>
      </c>
      <c r="AY27" s="14">
        <v>2.7</v>
      </c>
      <c r="AZ27" s="14">
        <v>19.600000000000001</v>
      </c>
      <c r="BA27" s="14">
        <v>3.2</v>
      </c>
      <c r="BB27" s="14">
        <v>15.6</v>
      </c>
      <c r="BC27" s="14">
        <v>3.8</v>
      </c>
      <c r="BD27" s="14">
        <v>3.2</v>
      </c>
      <c r="BE27" s="14">
        <v>3.9</v>
      </c>
      <c r="BF27" s="14">
        <v>2.8</v>
      </c>
      <c r="BG27" s="14"/>
      <c r="BH27" s="14">
        <v>3.4</v>
      </c>
      <c r="BI27" s="14">
        <v>2.7</v>
      </c>
      <c r="BJ27" s="14">
        <v>3</v>
      </c>
      <c r="BK27" s="14">
        <v>2.8</v>
      </c>
      <c r="BL27" s="14">
        <v>2.6</v>
      </c>
      <c r="BM27" s="14">
        <v>3.03</v>
      </c>
      <c r="BN27" s="14">
        <v>2.85</v>
      </c>
      <c r="BO27" s="14">
        <v>2.77</v>
      </c>
      <c r="BP27" s="14">
        <v>3.01</v>
      </c>
      <c r="BQ27" s="14">
        <v>3.27</v>
      </c>
      <c r="BR27" s="14">
        <v>4.42</v>
      </c>
      <c r="BS27" s="14">
        <v>2.8450000000000002</v>
      </c>
      <c r="BT27" s="14">
        <v>2.8050000000000002</v>
      </c>
      <c r="BU27" s="14">
        <v>7.92</v>
      </c>
      <c r="BV27" s="14">
        <v>3.8730000000000002</v>
      </c>
      <c r="BW27" s="14">
        <v>3.14</v>
      </c>
      <c r="BX27" s="14">
        <v>3.34</v>
      </c>
      <c r="BY27" s="17"/>
      <c r="BZ27" s="18">
        <f t="shared" si="9"/>
        <v>3.6696382978723396</v>
      </c>
      <c r="CA27" s="19">
        <f t="shared" si="10"/>
        <v>1.9</v>
      </c>
      <c r="CB27" s="19">
        <f t="shared" si="11"/>
        <v>19.600000000000001</v>
      </c>
      <c r="CC27" s="19">
        <f t="shared" si="12"/>
        <v>3.3077509528873974</v>
      </c>
      <c r="CD27" s="20">
        <f t="shared" si="13"/>
        <v>0.90138337470623064</v>
      </c>
      <c r="CE27" s="21">
        <f t="shared" si="14"/>
        <v>47</v>
      </c>
      <c r="CF27" s="1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2"/>
      <c r="B28" t="s">
        <v>21</v>
      </c>
      <c r="C28" t="s">
        <v>56</v>
      </c>
      <c r="D28"/>
      <c r="E28" t="s">
        <v>68</v>
      </c>
      <c r="F28">
        <v>17</v>
      </c>
      <c r="G28" t="s">
        <v>68</v>
      </c>
      <c r="H28">
        <v>6.6</v>
      </c>
      <c r="I28">
        <v>12.2</v>
      </c>
      <c r="J28" t="s">
        <v>68</v>
      </c>
      <c r="K28" t="s">
        <v>68</v>
      </c>
      <c r="L28">
        <v>9.1999999999999993</v>
      </c>
      <c r="M28">
        <v>13</v>
      </c>
      <c r="N28">
        <v>12</v>
      </c>
      <c r="O28">
        <v>14.1</v>
      </c>
      <c r="P28">
        <v>10</v>
      </c>
      <c r="Q28">
        <v>10</v>
      </c>
      <c r="R28">
        <v>10</v>
      </c>
      <c r="S28">
        <v>16</v>
      </c>
      <c r="T28">
        <v>19</v>
      </c>
      <c r="U28">
        <v>23</v>
      </c>
      <c r="V28">
        <v>50.5</v>
      </c>
      <c r="W28" s="25" t="s">
        <v>68</v>
      </c>
      <c r="X28" s="25">
        <v>15</v>
      </c>
      <c r="Y28" s="25">
        <v>16</v>
      </c>
      <c r="Z28" s="25">
        <v>16</v>
      </c>
      <c r="AA28" s="25">
        <v>18</v>
      </c>
      <c r="AB28" s="25" t="s">
        <v>68</v>
      </c>
      <c r="AC28" s="25">
        <v>18</v>
      </c>
      <c r="AD28" s="25">
        <v>20</v>
      </c>
      <c r="AE28" s="25">
        <v>17</v>
      </c>
      <c r="AF28" s="25">
        <v>17</v>
      </c>
      <c r="AG28" s="25">
        <v>17</v>
      </c>
      <c r="AH28" s="25">
        <v>18</v>
      </c>
      <c r="AI28" s="25">
        <v>21</v>
      </c>
      <c r="AJ28" s="25">
        <v>15</v>
      </c>
      <c r="AK28" s="25">
        <v>15</v>
      </c>
      <c r="AL28" s="25">
        <v>15</v>
      </c>
      <c r="AM28" s="25">
        <v>14</v>
      </c>
      <c r="AN28" s="25">
        <v>14</v>
      </c>
      <c r="AO28" s="25">
        <v>13</v>
      </c>
      <c r="AP28" s="25">
        <v>14</v>
      </c>
      <c r="AQ28" s="25">
        <v>13.1</v>
      </c>
      <c r="AR28" s="14">
        <v>14</v>
      </c>
      <c r="AS28" s="25">
        <v>14</v>
      </c>
      <c r="AT28" s="25">
        <v>17</v>
      </c>
      <c r="AU28" s="25">
        <v>16</v>
      </c>
      <c r="AV28" s="25">
        <v>15</v>
      </c>
      <c r="AW28">
        <v>47</v>
      </c>
      <c r="AX28">
        <v>15</v>
      </c>
      <c r="AY28">
        <v>14</v>
      </c>
      <c r="AZ28">
        <v>65.599999999999994</v>
      </c>
      <c r="BA28">
        <v>14</v>
      </c>
      <c r="BB28">
        <v>46.4</v>
      </c>
      <c r="BC28">
        <v>14</v>
      </c>
      <c r="BD28">
        <v>16</v>
      </c>
      <c r="BE28">
        <v>19</v>
      </c>
      <c r="BF28">
        <v>22</v>
      </c>
      <c r="BG28"/>
      <c r="BH28">
        <v>16</v>
      </c>
      <c r="BI28">
        <v>15</v>
      </c>
      <c r="BJ28">
        <v>16</v>
      </c>
      <c r="BK28">
        <v>17</v>
      </c>
      <c r="BL28">
        <v>17</v>
      </c>
      <c r="BM28">
        <v>18.91</v>
      </c>
      <c r="BN28">
        <v>17.2</v>
      </c>
      <c r="BO28">
        <v>20.149999999999999</v>
      </c>
      <c r="BP28">
        <v>17.600000000000001</v>
      </c>
      <c r="BQ28">
        <v>16.850000000000001</v>
      </c>
      <c r="BR28">
        <v>18.850000000000001</v>
      </c>
      <c r="BS28">
        <v>17.899999999999999</v>
      </c>
      <c r="BT28">
        <v>17.55</v>
      </c>
      <c r="BU28">
        <v>41.3</v>
      </c>
      <c r="BV28">
        <v>23.36</v>
      </c>
      <c r="BW28">
        <v>16.899999999999999</v>
      </c>
      <c r="BX28">
        <v>16.399999999999999</v>
      </c>
      <c r="BY28"/>
      <c r="BZ28">
        <f t="shared" si="9"/>
        <v>18.487230769230766</v>
      </c>
      <c r="CA28" s="21">
        <f t="shared" si="10"/>
        <v>6.6</v>
      </c>
      <c r="CB28" s="21">
        <f t="shared" si="11"/>
        <v>65.599999999999994</v>
      </c>
      <c r="CC28" s="21">
        <f t="shared" si="12"/>
        <v>9.9830302118915029</v>
      </c>
      <c r="CD28" s="20">
        <f t="shared" si="13"/>
        <v>0.53999597541167521</v>
      </c>
      <c r="CE28" s="21">
        <f t="shared" si="14"/>
        <v>65</v>
      </c>
      <c r="CF28" s="1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2"/>
      <c r="B29" t="s">
        <v>22</v>
      </c>
      <c r="C29" t="s">
        <v>56</v>
      </c>
      <c r="D29"/>
      <c r="E29" t="s">
        <v>68</v>
      </c>
      <c r="F29">
        <v>23</v>
      </c>
      <c r="G29" t="s">
        <v>68</v>
      </c>
      <c r="H29" t="s">
        <v>68</v>
      </c>
      <c r="I29" t="s">
        <v>68</v>
      </c>
      <c r="J29"/>
      <c r="K29" t="s">
        <v>68</v>
      </c>
      <c r="L29" t="s">
        <v>68</v>
      </c>
      <c r="M29" t="s">
        <v>68</v>
      </c>
      <c r="N29">
        <v>22</v>
      </c>
      <c r="O29" t="s">
        <v>68</v>
      </c>
      <c r="P29">
        <v>22</v>
      </c>
      <c r="Q29">
        <v>28</v>
      </c>
      <c r="R29">
        <v>18</v>
      </c>
      <c r="S29" t="s">
        <v>68</v>
      </c>
      <c r="T29" t="s">
        <v>68</v>
      </c>
      <c r="U29">
        <v>56</v>
      </c>
      <c r="V29">
        <v>134</v>
      </c>
      <c r="W29" s="25" t="s">
        <v>68</v>
      </c>
      <c r="X29" s="25" t="s">
        <v>68</v>
      </c>
      <c r="Y29" s="25">
        <v>23</v>
      </c>
      <c r="Z29" s="25" t="s">
        <v>68</v>
      </c>
      <c r="AA29" s="25" t="s">
        <v>68</v>
      </c>
      <c r="AB29" s="25" t="s">
        <v>68</v>
      </c>
      <c r="AC29" s="25">
        <v>25</v>
      </c>
      <c r="AD29" s="25">
        <v>26</v>
      </c>
      <c r="AE29" s="25">
        <v>23</v>
      </c>
      <c r="AF29" s="25">
        <v>24</v>
      </c>
      <c r="AG29" s="25">
        <v>23</v>
      </c>
      <c r="AH29" s="25">
        <v>28</v>
      </c>
      <c r="AI29" s="25">
        <v>34</v>
      </c>
      <c r="AJ29" s="25">
        <v>24</v>
      </c>
      <c r="AK29" s="25">
        <v>23</v>
      </c>
      <c r="AL29" s="25">
        <v>20</v>
      </c>
      <c r="AM29" s="25">
        <v>20</v>
      </c>
      <c r="AN29" s="25">
        <v>20</v>
      </c>
      <c r="AO29" s="25">
        <v>17</v>
      </c>
      <c r="AP29" s="25">
        <v>19</v>
      </c>
      <c r="AQ29" s="25">
        <v>23</v>
      </c>
      <c r="AR29" s="25">
        <v>19</v>
      </c>
      <c r="AS29" s="25">
        <v>20</v>
      </c>
      <c r="AT29" s="25">
        <v>21</v>
      </c>
      <c r="AU29" s="25">
        <v>26</v>
      </c>
      <c r="AV29" s="25">
        <v>20</v>
      </c>
      <c r="AW29">
        <v>330</v>
      </c>
      <c r="AX29">
        <v>24</v>
      </c>
      <c r="AY29">
        <v>23</v>
      </c>
      <c r="AZ29">
        <v>685</v>
      </c>
      <c r="BA29">
        <v>24</v>
      </c>
      <c r="BB29">
        <v>284</v>
      </c>
      <c r="BC29">
        <v>25</v>
      </c>
      <c r="BD29">
        <v>24</v>
      </c>
      <c r="BE29">
        <v>51</v>
      </c>
      <c r="BF29">
        <v>25</v>
      </c>
      <c r="BG29"/>
      <c r="BH29">
        <v>30</v>
      </c>
      <c r="BI29">
        <v>24</v>
      </c>
      <c r="BJ29">
        <v>29</v>
      </c>
      <c r="BK29">
        <v>26</v>
      </c>
      <c r="BL29">
        <v>25</v>
      </c>
      <c r="BM29">
        <v>35.299999999999997</v>
      </c>
      <c r="BN29">
        <v>25.5</v>
      </c>
      <c r="BO29">
        <v>37.119999999999997</v>
      </c>
      <c r="BP29">
        <v>28.25</v>
      </c>
      <c r="BQ29">
        <v>25.7</v>
      </c>
      <c r="BR29">
        <v>57.2</v>
      </c>
      <c r="BS29">
        <v>34.700000000000003</v>
      </c>
      <c r="BT29">
        <v>27.4</v>
      </c>
      <c r="BU29">
        <v>299.39999999999998</v>
      </c>
      <c r="BV29">
        <v>59.06</v>
      </c>
      <c r="BW29">
        <v>35.5</v>
      </c>
      <c r="BX29">
        <v>27.3</v>
      </c>
      <c r="BY29"/>
      <c r="BZ29">
        <f t="shared" si="9"/>
        <v>56.407818181818179</v>
      </c>
      <c r="CA29" s="21">
        <f t="shared" si="10"/>
        <v>17</v>
      </c>
      <c r="CB29" s="21">
        <f t="shared" si="11"/>
        <v>685</v>
      </c>
      <c r="CC29" s="21">
        <f t="shared" si="12"/>
        <v>108.30872824324932</v>
      </c>
      <c r="CD29" s="20">
        <f t="shared" si="13"/>
        <v>1.9201013571228724</v>
      </c>
      <c r="CE29" s="21">
        <f t="shared" si="14"/>
        <v>55</v>
      </c>
      <c r="CF29" s="1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2"/>
      <c r="B30" t="s">
        <v>23</v>
      </c>
      <c r="C30" t="s">
        <v>56</v>
      </c>
      <c r="D30"/>
      <c r="E30" t="s">
        <v>68</v>
      </c>
      <c r="F30">
        <v>110</v>
      </c>
      <c r="G30" t="s">
        <v>68</v>
      </c>
      <c r="H30">
        <v>120</v>
      </c>
      <c r="I30">
        <v>100</v>
      </c>
      <c r="J30" t="s">
        <v>68</v>
      </c>
      <c r="K30" t="s">
        <v>68</v>
      </c>
      <c r="L30" t="s">
        <v>68</v>
      </c>
      <c r="M30">
        <v>62</v>
      </c>
      <c r="N30">
        <v>75</v>
      </c>
      <c r="O30" t="s">
        <v>68</v>
      </c>
      <c r="P30">
        <v>61</v>
      </c>
      <c r="Q30">
        <v>68</v>
      </c>
      <c r="R30" t="s">
        <v>68</v>
      </c>
      <c r="S30" t="s">
        <v>68</v>
      </c>
      <c r="T30" t="s">
        <v>68</v>
      </c>
      <c r="U30">
        <v>130</v>
      </c>
      <c r="V30" t="s">
        <v>68</v>
      </c>
      <c r="W30" s="25">
        <v>70</v>
      </c>
      <c r="X30" s="25">
        <v>63</v>
      </c>
      <c r="Y30" s="25">
        <v>65</v>
      </c>
      <c r="Z30" s="25">
        <v>70</v>
      </c>
      <c r="AA30" s="25">
        <v>90</v>
      </c>
      <c r="AB30" s="25" t="s">
        <v>68</v>
      </c>
      <c r="AC30" s="25">
        <v>58</v>
      </c>
      <c r="AD30" s="25">
        <v>75</v>
      </c>
      <c r="AE30" s="25">
        <v>72</v>
      </c>
      <c r="AF30" s="25">
        <v>100</v>
      </c>
      <c r="AG30" s="25">
        <v>74</v>
      </c>
      <c r="AH30" s="25">
        <v>78</v>
      </c>
      <c r="AI30" s="25">
        <v>82</v>
      </c>
      <c r="AJ30" s="25">
        <v>60</v>
      </c>
      <c r="AK30" s="25">
        <v>69</v>
      </c>
      <c r="AL30" s="25">
        <v>56</v>
      </c>
      <c r="AM30" s="25">
        <v>50</v>
      </c>
      <c r="AN30" s="25">
        <v>51</v>
      </c>
      <c r="AO30" s="25">
        <v>43</v>
      </c>
      <c r="AP30" s="25">
        <v>49</v>
      </c>
      <c r="AQ30" s="25">
        <v>56</v>
      </c>
      <c r="AR30" s="25">
        <v>49</v>
      </c>
      <c r="AS30" s="25">
        <v>51</v>
      </c>
      <c r="AT30" s="25">
        <v>60</v>
      </c>
      <c r="AU30" s="25">
        <v>61</v>
      </c>
      <c r="AV30" s="25">
        <v>50</v>
      </c>
      <c r="AW30">
        <v>366</v>
      </c>
      <c r="AX30">
        <v>64</v>
      </c>
      <c r="AY30">
        <v>53</v>
      </c>
      <c r="AZ30">
        <v>1305</v>
      </c>
      <c r="BA30">
        <v>55</v>
      </c>
      <c r="BB30">
        <v>468</v>
      </c>
      <c r="BC30">
        <v>57</v>
      </c>
      <c r="BD30">
        <v>63</v>
      </c>
      <c r="BE30">
        <v>124.73</v>
      </c>
      <c r="BF30">
        <v>67</v>
      </c>
      <c r="BG30"/>
      <c r="BH30">
        <v>73</v>
      </c>
      <c r="BI30">
        <v>65</v>
      </c>
      <c r="BJ30">
        <v>77</v>
      </c>
      <c r="BK30">
        <v>72</v>
      </c>
      <c r="BL30">
        <v>70</v>
      </c>
      <c r="BM30">
        <v>96.3</v>
      </c>
      <c r="BN30">
        <v>74.5</v>
      </c>
      <c r="BO30">
        <v>96.35</v>
      </c>
      <c r="BP30">
        <v>79.31</v>
      </c>
      <c r="BQ30">
        <v>68.3</v>
      </c>
      <c r="BR30">
        <v>138.30000000000001</v>
      </c>
      <c r="BS30">
        <v>90.6</v>
      </c>
      <c r="BT30">
        <v>75.23</v>
      </c>
      <c r="BU30">
        <v>546.20000000000005</v>
      </c>
      <c r="BV30">
        <v>168.2</v>
      </c>
      <c r="BW30">
        <v>92.2</v>
      </c>
      <c r="BX30">
        <v>74.5</v>
      </c>
      <c r="BY30"/>
      <c r="BZ30">
        <f t="shared" si="9"/>
        <v>115.12866666666667</v>
      </c>
      <c r="CA30" s="21">
        <f t="shared" si="10"/>
        <v>43</v>
      </c>
      <c r="CB30" s="21">
        <f t="shared" si="11"/>
        <v>1305</v>
      </c>
      <c r="CC30" s="21">
        <f t="shared" si="12"/>
        <v>179.96213260314917</v>
      </c>
      <c r="CD30" s="20">
        <f t="shared" si="13"/>
        <v>1.5631392060171734</v>
      </c>
      <c r="CE30" s="21">
        <f t="shared" si="14"/>
        <v>60</v>
      </c>
      <c r="CF30" s="1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2"/>
      <c r="B31" s="2"/>
      <c r="C31" s="2"/>
      <c r="D31"/>
      <c r="E31" s="25"/>
      <c r="F31" s="25"/>
      <c r="G31" s="25"/>
      <c r="H31"/>
      <c r="I31"/>
      <c r="J31" s="25"/>
      <c r="K31" s="25"/>
      <c r="L31" s="25"/>
      <c r="M31" s="25"/>
      <c r="N31" s="2"/>
      <c r="O31" s="2"/>
      <c r="P31" s="2"/>
      <c r="Q31" s="2"/>
      <c r="R31" s="2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5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52"/>
      <c r="BZ31"/>
      <c r="CA31"/>
      <c r="CB31"/>
      <c r="CC31"/>
      <c r="CD31"/>
      <c r="CE31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2"/>
      <c r="B32" t="s">
        <v>24</v>
      </c>
      <c r="C32" s="25"/>
      <c r="D32"/>
      <c r="E32" s="25"/>
      <c r="F32" s="25"/>
      <c r="G32" s="25"/>
      <c r="H32"/>
      <c r="I32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"/>
      <c r="AS32" s="25"/>
      <c r="AT32" s="25"/>
      <c r="AU32" s="2"/>
      <c r="AV32" s="25"/>
      <c r="AW32" s="23"/>
      <c r="AX32" s="2"/>
      <c r="AY32" s="23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/>
      <c r="BZ32"/>
      <c r="CA32"/>
      <c r="CB32"/>
      <c r="CC32"/>
      <c r="CD32"/>
      <c r="CE3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2"/>
      <c r="B33"/>
      <c r="C33" s="25"/>
      <c r="D33"/>
      <c r="E33" s="25"/>
      <c r="F33" s="25"/>
      <c r="G33" s="25"/>
      <c r="H33"/>
      <c r="I33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"/>
      <c r="AV33" s="25"/>
      <c r="AW33" s="23"/>
      <c r="AX33" s="2"/>
      <c r="AY33" s="23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/>
      <c r="BZ33"/>
      <c r="CA33"/>
      <c r="CB33"/>
      <c r="CC33"/>
      <c r="CD33"/>
      <c r="CE33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ht="15" customHeight="1" x14ac:dyDescent="0.2">
      <c r="A34" s="2"/>
      <c r="B34" t="s">
        <v>25</v>
      </c>
      <c r="C34" t="s">
        <v>56</v>
      </c>
      <c r="D34"/>
      <c r="E34" t="s">
        <v>68</v>
      </c>
      <c r="F34">
        <v>0.17</v>
      </c>
      <c r="G34" t="s">
        <v>68</v>
      </c>
      <c r="H34" t="s">
        <v>68</v>
      </c>
      <c r="I34" t="s">
        <v>68</v>
      </c>
      <c r="J34">
        <v>0</v>
      </c>
      <c r="K34">
        <v>0.1</v>
      </c>
      <c r="L34">
        <v>0.5</v>
      </c>
      <c r="M34" t="s">
        <v>68</v>
      </c>
      <c r="N34">
        <v>0.25</v>
      </c>
      <c r="O34">
        <v>0.88</v>
      </c>
      <c r="P34">
        <v>1.85</v>
      </c>
      <c r="Q34">
        <v>0.13</v>
      </c>
      <c r="R34">
        <v>0.63</v>
      </c>
      <c r="S34" t="s">
        <v>68</v>
      </c>
      <c r="T34" t="s">
        <v>68</v>
      </c>
      <c r="U34">
        <v>0.69</v>
      </c>
      <c r="V34">
        <v>0.61</v>
      </c>
      <c r="W34" s="25" t="s">
        <v>68</v>
      </c>
      <c r="X34" s="25" t="s">
        <v>68</v>
      </c>
      <c r="Y34" s="25">
        <v>0.67</v>
      </c>
      <c r="Z34" s="25">
        <v>0.51</v>
      </c>
      <c r="AA34" s="25">
        <v>0.35</v>
      </c>
      <c r="AB34" s="25" t="s">
        <v>68</v>
      </c>
      <c r="AC34" s="25">
        <v>0.72</v>
      </c>
      <c r="AD34" s="25">
        <v>0.24</v>
      </c>
      <c r="AE34" s="25">
        <v>0.05</v>
      </c>
      <c r="AF34" s="25">
        <v>0.25</v>
      </c>
      <c r="AG34" s="25">
        <v>1.41</v>
      </c>
      <c r="AH34" s="25">
        <v>1.06</v>
      </c>
      <c r="AI34" s="25">
        <v>2.39</v>
      </c>
      <c r="AJ34" s="25">
        <v>0.33</v>
      </c>
      <c r="AK34" s="25" t="s">
        <v>68</v>
      </c>
      <c r="AL34" s="25">
        <v>0.73</v>
      </c>
      <c r="AM34" s="25">
        <v>0.19</v>
      </c>
      <c r="AN34" s="25">
        <v>0.13</v>
      </c>
      <c r="AO34">
        <v>0.32</v>
      </c>
      <c r="AP34" s="25">
        <v>0.06</v>
      </c>
      <c r="AQ34" s="25">
        <v>0.12</v>
      </c>
      <c r="AR34" s="25">
        <v>1.63</v>
      </c>
      <c r="AS34" s="25">
        <v>0.1</v>
      </c>
      <c r="AT34" s="25">
        <v>0.32</v>
      </c>
      <c r="AU34">
        <v>0.13</v>
      </c>
      <c r="AV34" s="25">
        <v>0.61</v>
      </c>
      <c r="AW34">
        <v>0.52</v>
      </c>
      <c r="AX34">
        <v>0.28000000000000003</v>
      </c>
      <c r="AY34">
        <v>0.74</v>
      </c>
      <c r="AZ34">
        <v>3.5</v>
      </c>
      <c r="BA34">
        <v>1.93</v>
      </c>
      <c r="BB34">
        <v>2.2000000000000002</v>
      </c>
      <c r="BC34">
        <v>0.57999999999999996</v>
      </c>
      <c r="BD34">
        <v>1.0900000000000001</v>
      </c>
      <c r="BE34">
        <v>0.2</v>
      </c>
      <c r="BF34">
        <v>0.8</v>
      </c>
      <c r="BG34"/>
      <c r="BH34">
        <v>0.56999999999999995</v>
      </c>
      <c r="BI34">
        <v>1.34</v>
      </c>
      <c r="BJ34">
        <v>0.22</v>
      </c>
      <c r="BK34">
        <v>0.27</v>
      </c>
      <c r="BL34">
        <v>0.23</v>
      </c>
      <c r="BM34">
        <v>0</v>
      </c>
      <c r="BN34">
        <v>0</v>
      </c>
      <c r="BO34">
        <v>0.02</v>
      </c>
      <c r="BP34">
        <v>0.01</v>
      </c>
      <c r="BQ34">
        <v>0</v>
      </c>
      <c r="BR34">
        <v>0.02</v>
      </c>
      <c r="BS34">
        <v>0</v>
      </c>
      <c r="BT34">
        <v>1.7000000000000001E-2</v>
      </c>
      <c r="BU34">
        <v>2.9000000000000001E-2</v>
      </c>
      <c r="BV34">
        <v>1.2E-2</v>
      </c>
      <c r="BW34">
        <v>0.01</v>
      </c>
      <c r="BX34">
        <v>0</v>
      </c>
      <c r="BY34"/>
      <c r="BZ34" s="53">
        <f t="shared" ref="BZ34:BZ43" si="15">AVERAGE(C34:BY34)</f>
        <v>0.54530000000000023</v>
      </c>
      <c r="CA34" s="54">
        <f t="shared" ref="CA34:CA43" si="16">MIN(C34:BY34)</f>
        <v>0</v>
      </c>
      <c r="CB34" s="54">
        <f t="shared" ref="CB34:CB43" si="17">MAX(C34:BY34)</f>
        <v>3.5</v>
      </c>
      <c r="CC34" s="54">
        <f t="shared" ref="CC34:CC43" si="18">STDEV(C34:BY34)</f>
        <v>0.69443000159745683</v>
      </c>
      <c r="CD34" s="10">
        <f t="shared" ref="CD34:CD43" si="19">CC34/BZ34</f>
        <v>1.2734824896340666</v>
      </c>
      <c r="CE34" s="11">
        <f t="shared" ref="CE34:CE43" si="20">COUNT(C34:BY34)</f>
        <v>60</v>
      </c>
      <c r="CF34" s="1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x14ac:dyDescent="0.2">
      <c r="A35" s="2"/>
      <c r="B35" t="s">
        <v>26</v>
      </c>
      <c r="C35" t="s">
        <v>56</v>
      </c>
      <c r="D35"/>
      <c r="E35" t="s">
        <v>68</v>
      </c>
      <c r="F35">
        <v>0.16</v>
      </c>
      <c r="G35" t="s">
        <v>68</v>
      </c>
      <c r="H35" t="s">
        <v>68</v>
      </c>
      <c r="I35" t="s">
        <v>68</v>
      </c>
      <c r="J35">
        <v>0</v>
      </c>
      <c r="K35">
        <v>0.15</v>
      </c>
      <c r="L35">
        <v>0.15</v>
      </c>
      <c r="M35" t="s">
        <v>68</v>
      </c>
      <c r="N35">
        <v>0</v>
      </c>
      <c r="O35" t="s">
        <v>68</v>
      </c>
      <c r="P35">
        <v>0</v>
      </c>
      <c r="Q35" t="s">
        <v>68</v>
      </c>
      <c r="R35" t="s">
        <v>68</v>
      </c>
      <c r="S35" t="s">
        <v>68</v>
      </c>
      <c r="T35" t="s">
        <v>68</v>
      </c>
      <c r="U35">
        <v>0.72</v>
      </c>
      <c r="V35">
        <v>0.16</v>
      </c>
      <c r="W35" s="25" t="s">
        <v>68</v>
      </c>
      <c r="X35" s="25" t="s">
        <v>68</v>
      </c>
      <c r="Y35" s="25">
        <v>0.02</v>
      </c>
      <c r="Z35" s="25">
        <v>0</v>
      </c>
      <c r="AA35" s="25">
        <v>0</v>
      </c>
      <c r="AB35" s="25" t="s">
        <v>68</v>
      </c>
      <c r="AC35" s="25">
        <v>0.03</v>
      </c>
      <c r="AD35" s="25">
        <v>0.02</v>
      </c>
      <c r="AE35" s="25">
        <v>0</v>
      </c>
      <c r="AF35" s="25">
        <v>0</v>
      </c>
      <c r="AG35" s="25">
        <v>0.01</v>
      </c>
      <c r="AH35" s="25">
        <v>0.06</v>
      </c>
      <c r="AI35" s="25">
        <v>0.01</v>
      </c>
      <c r="AJ35" s="25">
        <v>0.03</v>
      </c>
      <c r="AK35" s="25" t="s">
        <v>68</v>
      </c>
      <c r="AL35" s="25">
        <v>0.02</v>
      </c>
      <c r="AM35" s="25">
        <v>0.02</v>
      </c>
      <c r="AN35" s="25">
        <v>0.01</v>
      </c>
      <c r="AO35" s="25">
        <v>0.02</v>
      </c>
      <c r="AP35" s="25">
        <v>0.02</v>
      </c>
      <c r="AQ35" s="25">
        <v>0.02</v>
      </c>
      <c r="AR35" s="25">
        <v>0.06</v>
      </c>
      <c r="AS35" s="25">
        <v>0</v>
      </c>
      <c r="AT35" s="25">
        <v>0</v>
      </c>
      <c r="AU35" s="25">
        <v>0.02</v>
      </c>
      <c r="AV35" s="25">
        <v>0.04</v>
      </c>
      <c r="AW35">
        <v>0.27</v>
      </c>
      <c r="AX35">
        <v>0.03</v>
      </c>
      <c r="AY35">
        <v>0.02</v>
      </c>
      <c r="AZ35">
        <v>0.23</v>
      </c>
      <c r="BA35">
        <v>0.05</v>
      </c>
      <c r="BB35">
        <v>0.2</v>
      </c>
      <c r="BC35">
        <v>0.03</v>
      </c>
      <c r="BD35">
        <v>0.03</v>
      </c>
      <c r="BE35">
        <v>0.02</v>
      </c>
      <c r="BF35">
        <v>0.03</v>
      </c>
      <c r="BG35"/>
      <c r="BH35">
        <v>0.03</v>
      </c>
      <c r="BI35">
        <v>0.05</v>
      </c>
      <c r="BJ35">
        <v>0.01</v>
      </c>
      <c r="BK35">
        <v>0.02</v>
      </c>
      <c r="BL35">
        <v>0.01</v>
      </c>
      <c r="BM35">
        <v>0</v>
      </c>
      <c r="BN35">
        <v>0</v>
      </c>
      <c r="BO35">
        <v>0</v>
      </c>
      <c r="BP35">
        <v>1.2999999999999999E-2</v>
      </c>
      <c r="BQ35">
        <v>0</v>
      </c>
      <c r="BR35">
        <v>0.04</v>
      </c>
      <c r="BS35">
        <v>1.7000000000000001E-2</v>
      </c>
      <c r="BT35">
        <v>0</v>
      </c>
      <c r="BU35">
        <v>5.8000000000000003E-2</v>
      </c>
      <c r="BV35">
        <v>0.02</v>
      </c>
      <c r="BW35">
        <v>0</v>
      </c>
      <c r="BX35">
        <v>0</v>
      </c>
      <c r="BY35"/>
      <c r="BZ35">
        <f t="shared" si="15"/>
        <v>5.1368421052631556E-2</v>
      </c>
      <c r="CA35">
        <f t="shared" si="16"/>
        <v>0</v>
      </c>
      <c r="CB35">
        <f t="shared" si="17"/>
        <v>0.72</v>
      </c>
      <c r="CC35">
        <f t="shared" si="18"/>
        <v>0.10862905944723525</v>
      </c>
      <c r="CD35" s="20">
        <f t="shared" si="19"/>
        <v>2.1147050507146217</v>
      </c>
      <c r="CE35" s="21">
        <f t="shared" si="20"/>
        <v>57</v>
      </c>
      <c r="CF35" s="1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6" x14ac:dyDescent="0.2">
      <c r="A36" s="41"/>
      <c r="B36" t="s">
        <v>27</v>
      </c>
      <c r="C36" t="s">
        <v>56</v>
      </c>
      <c r="D36"/>
      <c r="E36" t="s">
        <v>68</v>
      </c>
      <c r="F36" t="s">
        <v>68</v>
      </c>
      <c r="G36" t="s">
        <v>68</v>
      </c>
      <c r="H36">
        <v>0.35</v>
      </c>
      <c r="I36">
        <v>0.09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>
        <v>0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W36" t="s">
        <v>68</v>
      </c>
      <c r="X36" t="s">
        <v>68</v>
      </c>
      <c r="Y36" t="s">
        <v>68</v>
      </c>
      <c r="Z36" t="s">
        <v>68</v>
      </c>
      <c r="AA36">
        <v>0.04</v>
      </c>
      <c r="AB36" t="s">
        <v>68</v>
      </c>
      <c r="AC36" t="s">
        <v>68</v>
      </c>
      <c r="AD36">
        <v>0.04</v>
      </c>
      <c r="AE36" t="s">
        <v>68</v>
      </c>
      <c r="AF36">
        <v>0</v>
      </c>
      <c r="AG36">
        <v>0.09</v>
      </c>
      <c r="AH36">
        <v>0</v>
      </c>
      <c r="AI36">
        <v>0</v>
      </c>
      <c r="AJ36">
        <v>0</v>
      </c>
      <c r="AK36">
        <v>0</v>
      </c>
      <c r="AL36" t="s">
        <v>92</v>
      </c>
      <c r="AM36">
        <v>0</v>
      </c>
      <c r="AN36">
        <v>0.11</v>
      </c>
      <c r="AO36">
        <v>0.02</v>
      </c>
      <c r="AP36">
        <v>0.11</v>
      </c>
      <c r="AQ36">
        <v>0</v>
      </c>
      <c r="AR36">
        <v>0</v>
      </c>
      <c r="AS36">
        <v>0</v>
      </c>
      <c r="AT36">
        <v>0.05</v>
      </c>
      <c r="AU36">
        <v>0.06</v>
      </c>
      <c r="AV36">
        <v>0.05</v>
      </c>
      <c r="AW36"/>
      <c r="AX36">
        <v>0</v>
      </c>
      <c r="AY36">
        <v>0</v>
      </c>
      <c r="AZ36">
        <v>0.09</v>
      </c>
      <c r="BA36">
        <v>0.12</v>
      </c>
      <c r="BB36">
        <v>0.05</v>
      </c>
      <c r="BC36">
        <v>0.08</v>
      </c>
      <c r="BD36">
        <v>0.08</v>
      </c>
      <c r="BE36">
        <v>0</v>
      </c>
      <c r="BF36">
        <v>0</v>
      </c>
      <c r="BG36"/>
      <c r="BH36">
        <v>0</v>
      </c>
      <c r="BI36">
        <v>0.05</v>
      </c>
      <c r="BJ36">
        <v>0.04</v>
      </c>
      <c r="BK36">
        <v>0.05</v>
      </c>
      <c r="BL36">
        <v>0.04</v>
      </c>
      <c r="BM36">
        <v>0</v>
      </c>
      <c r="BN36">
        <v>0</v>
      </c>
      <c r="BO36">
        <v>0.02</v>
      </c>
      <c r="BP36">
        <v>2.9899999999999999E-2</v>
      </c>
      <c r="BQ36">
        <v>0.05</v>
      </c>
      <c r="BR36">
        <v>0.1</v>
      </c>
      <c r="BS36">
        <v>0</v>
      </c>
      <c r="BT36">
        <v>0.02</v>
      </c>
      <c r="BU36">
        <v>0.2</v>
      </c>
      <c r="BV36">
        <v>0</v>
      </c>
      <c r="BW36">
        <v>0</v>
      </c>
      <c r="BX36">
        <v>7.0000000000000007E-2</v>
      </c>
      <c r="BY36"/>
      <c r="BZ36">
        <f t="shared" si="15"/>
        <v>4.4678723404255334E-2</v>
      </c>
      <c r="CA36">
        <f t="shared" si="16"/>
        <v>0</v>
      </c>
      <c r="CB36">
        <f t="shared" si="17"/>
        <v>0.35</v>
      </c>
      <c r="CC36">
        <f t="shared" si="18"/>
        <v>6.3652104498048812E-2</v>
      </c>
      <c r="CD36" s="20">
        <f t="shared" si="19"/>
        <v>1.4246625607925583</v>
      </c>
      <c r="CE36" s="21">
        <f t="shared" si="20"/>
        <v>47</v>
      </c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x14ac:dyDescent="0.2">
      <c r="A37"/>
      <c r="B37" t="s">
        <v>28</v>
      </c>
      <c r="C37" t="s">
        <v>56</v>
      </c>
      <c r="D37"/>
      <c r="E37" t="s">
        <v>68</v>
      </c>
      <c r="F37">
        <v>0.57999999999999996</v>
      </c>
      <c r="G37" t="s">
        <v>68</v>
      </c>
      <c r="H37">
        <v>1.24</v>
      </c>
      <c r="I37">
        <v>0.6</v>
      </c>
      <c r="J37" t="s">
        <v>68</v>
      </c>
      <c r="K37">
        <v>0.68</v>
      </c>
      <c r="L37">
        <v>0.53</v>
      </c>
      <c r="M37" t="s">
        <v>68</v>
      </c>
      <c r="N37" t="s">
        <v>68</v>
      </c>
      <c r="O37" t="s">
        <v>68</v>
      </c>
      <c r="P37">
        <v>0.7</v>
      </c>
      <c r="Q37">
        <v>0.77</v>
      </c>
      <c r="R37" t="s">
        <v>68</v>
      </c>
      <c r="S37" t="s">
        <v>68</v>
      </c>
      <c r="T37" t="s">
        <v>68</v>
      </c>
      <c r="U37" t="s">
        <v>68</v>
      </c>
      <c r="V37">
        <v>2.52</v>
      </c>
      <c r="W37" t="s">
        <v>68</v>
      </c>
      <c r="X37" t="s">
        <v>68</v>
      </c>
      <c r="Y37">
        <v>0.36</v>
      </c>
      <c r="Z37">
        <v>0.41</v>
      </c>
      <c r="AA37" t="s">
        <v>68</v>
      </c>
      <c r="AB37">
        <v>0.83</v>
      </c>
      <c r="AC37">
        <v>0.25</v>
      </c>
      <c r="AD37">
        <v>0.22</v>
      </c>
      <c r="AE37" t="s">
        <v>68</v>
      </c>
      <c r="AF37">
        <v>0.33</v>
      </c>
      <c r="AG37">
        <v>0.25</v>
      </c>
      <c r="AH37">
        <v>0.35</v>
      </c>
      <c r="AI37">
        <v>0.59</v>
      </c>
      <c r="AJ37">
        <v>0.48</v>
      </c>
      <c r="AK37">
        <v>0.33</v>
      </c>
      <c r="AL37">
        <v>0.28999999999999998</v>
      </c>
      <c r="AM37">
        <v>0.28000000000000003</v>
      </c>
      <c r="AN37">
        <v>0.35</v>
      </c>
      <c r="AO37">
        <v>0.28000000000000003</v>
      </c>
      <c r="AP37">
        <v>0.31</v>
      </c>
      <c r="AQ37">
        <v>0.35</v>
      </c>
      <c r="AR37">
        <v>0.5</v>
      </c>
      <c r="AS37">
        <v>0.26</v>
      </c>
      <c r="AT37">
        <v>0.37</v>
      </c>
      <c r="AU37">
        <v>0.26</v>
      </c>
      <c r="AV37"/>
      <c r="AW37">
        <v>1.47</v>
      </c>
      <c r="AX37">
        <v>0.41</v>
      </c>
      <c r="AY37">
        <v>0.4</v>
      </c>
      <c r="AZ37">
        <v>2.89</v>
      </c>
      <c r="BA37">
        <v>0.81</v>
      </c>
      <c r="BB37">
        <v>2.41</v>
      </c>
      <c r="BC37">
        <v>0.77</v>
      </c>
      <c r="BD37">
        <v>0.68</v>
      </c>
      <c r="BE37">
        <v>0.45</v>
      </c>
      <c r="BF37">
        <v>0.52</v>
      </c>
      <c r="BG37"/>
      <c r="BH37">
        <v>0.42</v>
      </c>
      <c r="BI37">
        <v>0.41</v>
      </c>
      <c r="BJ37">
        <v>0.41</v>
      </c>
      <c r="BK37">
        <v>0.35</v>
      </c>
      <c r="BL37">
        <v>0.38</v>
      </c>
      <c r="BM37">
        <v>0.44</v>
      </c>
      <c r="BN37">
        <v>0</v>
      </c>
      <c r="BO37">
        <v>0.63</v>
      </c>
      <c r="BP37">
        <v>0.54459999999999997</v>
      </c>
      <c r="BQ37">
        <v>0.4</v>
      </c>
      <c r="BR37">
        <v>0.48</v>
      </c>
      <c r="BS37">
        <v>0.39</v>
      </c>
      <c r="BT37">
        <v>0.24</v>
      </c>
      <c r="BU37">
        <v>1.21</v>
      </c>
      <c r="BV37">
        <v>0.56699999999999995</v>
      </c>
      <c r="BW37">
        <v>0.4</v>
      </c>
      <c r="BX37">
        <v>0.35</v>
      </c>
      <c r="BY37"/>
      <c r="BZ37">
        <f t="shared" si="15"/>
        <v>0.60181428571428552</v>
      </c>
      <c r="CA37">
        <f t="shared" si="16"/>
        <v>0</v>
      </c>
      <c r="CB37">
        <f t="shared" si="17"/>
        <v>2.89</v>
      </c>
      <c r="CC37">
        <f t="shared" si="18"/>
        <v>0.54738508679608144</v>
      </c>
      <c r="CD37" s="20">
        <f t="shared" si="19"/>
        <v>0.90955814740488794</v>
      </c>
      <c r="CE37" s="21">
        <f t="shared" si="20"/>
        <v>56</v>
      </c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x14ac:dyDescent="0.2">
      <c r="A38"/>
      <c r="B38" t="s">
        <v>29</v>
      </c>
      <c r="C38" t="s">
        <v>56</v>
      </c>
      <c r="D38"/>
      <c r="E38" t="s">
        <v>68</v>
      </c>
      <c r="F38">
        <v>0.06</v>
      </c>
      <c r="G38" t="s">
        <v>68</v>
      </c>
      <c r="H38">
        <v>0.01</v>
      </c>
      <c r="I38">
        <v>0</v>
      </c>
      <c r="J38">
        <v>0.02</v>
      </c>
      <c r="K38" t="s">
        <v>68</v>
      </c>
      <c r="L38" t="s">
        <v>68</v>
      </c>
      <c r="M38" t="s">
        <v>68</v>
      </c>
      <c r="N38">
        <v>0.14000000000000001</v>
      </c>
      <c r="O38">
        <v>0.12</v>
      </c>
      <c r="P38">
        <v>0.03</v>
      </c>
      <c r="Q38">
        <v>0.13</v>
      </c>
      <c r="R38">
        <v>7.0000000000000007E-2</v>
      </c>
      <c r="S38">
        <v>0.04</v>
      </c>
      <c r="T38">
        <v>0.1</v>
      </c>
      <c r="U38">
        <v>0.11</v>
      </c>
      <c r="V38">
        <v>0.04</v>
      </c>
      <c r="W38">
        <v>0.01</v>
      </c>
      <c r="X38" t="s">
        <v>68</v>
      </c>
      <c r="Y38">
        <v>0.11</v>
      </c>
      <c r="Z38">
        <v>0</v>
      </c>
      <c r="AA38">
        <v>0.03</v>
      </c>
      <c r="AB38">
        <v>0.05</v>
      </c>
      <c r="AC38">
        <v>0.01</v>
      </c>
      <c r="AD38">
        <v>0.12</v>
      </c>
      <c r="AE38">
        <v>0.04</v>
      </c>
      <c r="AF38">
        <v>0.48</v>
      </c>
      <c r="AG38">
        <v>0</v>
      </c>
      <c r="AH38">
        <v>1.05</v>
      </c>
      <c r="AI38">
        <v>0.6</v>
      </c>
      <c r="AJ38">
        <v>0.01</v>
      </c>
      <c r="AK38">
        <v>0</v>
      </c>
      <c r="AL38">
        <v>0.5</v>
      </c>
      <c r="AM38">
        <v>0.91</v>
      </c>
      <c r="AN38">
        <v>0.8</v>
      </c>
      <c r="AO38">
        <v>0.48</v>
      </c>
      <c r="AP38">
        <v>0.24</v>
      </c>
      <c r="AQ38">
        <v>0.83</v>
      </c>
      <c r="AR38">
        <v>0.5</v>
      </c>
      <c r="AS38">
        <v>0.01</v>
      </c>
      <c r="AT38">
        <v>0</v>
      </c>
      <c r="AU38"/>
      <c r="AV38">
        <v>0.15</v>
      </c>
      <c r="AW38">
        <v>0.2</v>
      </c>
      <c r="AX38">
        <v>0.22</v>
      </c>
      <c r="AY38">
        <v>0.54</v>
      </c>
      <c r="AZ38" t="s">
        <v>76</v>
      </c>
      <c r="BA38">
        <v>0.78</v>
      </c>
      <c r="BB38">
        <v>0</v>
      </c>
      <c r="BC38">
        <v>1.1100000000000001</v>
      </c>
      <c r="BD38">
        <v>0.57999999999999996</v>
      </c>
      <c r="BE38">
        <v>0</v>
      </c>
      <c r="BF38">
        <v>0.05</v>
      </c>
      <c r="BG38"/>
      <c r="BH38">
        <v>0</v>
      </c>
      <c r="BI38">
        <v>0</v>
      </c>
      <c r="BJ38">
        <v>0</v>
      </c>
      <c r="BK38">
        <v>0</v>
      </c>
      <c r="BL38" t="s">
        <v>76</v>
      </c>
      <c r="BM38">
        <v>7.0000000000000007E-2</v>
      </c>
      <c r="BN38">
        <v>0</v>
      </c>
      <c r="BO38">
        <v>5.79E-2</v>
      </c>
      <c r="BP38">
        <v>0</v>
      </c>
      <c r="BQ38">
        <v>0.18</v>
      </c>
      <c r="BR38">
        <v>0.15</v>
      </c>
      <c r="BS38">
        <v>0.14000000000000001</v>
      </c>
      <c r="BT38">
        <v>0</v>
      </c>
      <c r="BU38">
        <v>2.1999999999999999E-2</v>
      </c>
      <c r="BV38">
        <v>8.3000000000000004E-2</v>
      </c>
      <c r="BW38">
        <v>0.06</v>
      </c>
      <c r="BX38">
        <v>0.15</v>
      </c>
      <c r="BY38"/>
      <c r="BZ38">
        <f t="shared" si="15"/>
        <v>0.19665967741935489</v>
      </c>
      <c r="CA38">
        <f t="shared" si="16"/>
        <v>0</v>
      </c>
      <c r="CB38">
        <f t="shared" si="17"/>
        <v>1.1100000000000001</v>
      </c>
      <c r="CC38">
        <f t="shared" si="18"/>
        <v>0.28790292162786646</v>
      </c>
      <c r="CD38" s="20">
        <f t="shared" si="19"/>
        <v>1.4639651880133286</v>
      </c>
      <c r="CE38" s="21">
        <f t="shared" si="20"/>
        <v>62</v>
      </c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x14ac:dyDescent="0.2">
      <c r="A39" s="2"/>
      <c r="B39" t="s">
        <v>30</v>
      </c>
      <c r="C39" t="s">
        <v>61</v>
      </c>
      <c r="D39"/>
      <c r="E39" t="s">
        <v>68</v>
      </c>
      <c r="F39" t="s">
        <v>68</v>
      </c>
      <c r="G39" t="s">
        <v>68</v>
      </c>
      <c r="H39">
        <v>28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 t="s">
        <v>68</v>
      </c>
      <c r="R39" t="s">
        <v>68</v>
      </c>
      <c r="S39" t="s">
        <v>68</v>
      </c>
      <c r="T39" t="s">
        <v>68</v>
      </c>
      <c r="U39" t="s">
        <v>68</v>
      </c>
      <c r="V39" t="s">
        <v>68</v>
      </c>
      <c r="W39" s="25" t="s">
        <v>68</v>
      </c>
      <c r="X39" s="25" t="s">
        <v>68</v>
      </c>
      <c r="Y39" s="25">
        <v>0</v>
      </c>
      <c r="Z39" s="25">
        <v>2</v>
      </c>
      <c r="AA39" s="25">
        <v>7</v>
      </c>
      <c r="AB39" s="25">
        <v>89</v>
      </c>
      <c r="AC39" s="25">
        <v>2</v>
      </c>
      <c r="AD39" s="25">
        <v>7</v>
      </c>
      <c r="AE39" s="25" t="s">
        <v>68</v>
      </c>
      <c r="AF39" s="25">
        <v>10</v>
      </c>
      <c r="AG39" s="25">
        <v>2</v>
      </c>
      <c r="AH39" s="25">
        <v>2</v>
      </c>
      <c r="AI39" s="25">
        <v>33</v>
      </c>
      <c r="AJ39" s="25">
        <v>18</v>
      </c>
      <c r="AK39" s="25">
        <v>28</v>
      </c>
      <c r="AL39" s="25" t="s">
        <v>88</v>
      </c>
      <c r="AM39" s="25">
        <v>28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3</v>
      </c>
      <c r="AT39" s="25">
        <v>0</v>
      </c>
      <c r="AU39" s="25">
        <v>0</v>
      </c>
      <c r="AV39" s="25">
        <v>8</v>
      </c>
      <c r="AW39">
        <v>15</v>
      </c>
      <c r="AX39">
        <v>0</v>
      </c>
      <c r="AY39">
        <v>4</v>
      </c>
      <c r="AZ39"/>
      <c r="BA39">
        <v>6</v>
      </c>
      <c r="BB39">
        <v>38</v>
      </c>
      <c r="BC39">
        <v>6</v>
      </c>
      <c r="BD39">
        <v>2</v>
      </c>
      <c r="BE39">
        <v>8</v>
      </c>
      <c r="BF39">
        <v>4</v>
      </c>
      <c r="BG39"/>
      <c r="BH39">
        <v>0</v>
      </c>
      <c r="BI39">
        <v>3</v>
      </c>
      <c r="BJ39">
        <v>4</v>
      </c>
      <c r="BK39">
        <v>2</v>
      </c>
      <c r="BL39">
        <v>2</v>
      </c>
      <c r="BM39">
        <v>9</v>
      </c>
      <c r="BN39">
        <v>2</v>
      </c>
      <c r="BO39">
        <v>3.7</v>
      </c>
      <c r="BP39">
        <v>0</v>
      </c>
      <c r="BQ39">
        <v>0</v>
      </c>
      <c r="BR39">
        <v>22</v>
      </c>
      <c r="BS39">
        <v>0</v>
      </c>
      <c r="BT39">
        <v>0</v>
      </c>
      <c r="BU39">
        <v>27</v>
      </c>
      <c r="BV39">
        <v>3.6</v>
      </c>
      <c r="BW39">
        <v>3</v>
      </c>
      <c r="BX39">
        <v>3</v>
      </c>
      <c r="BY39"/>
      <c r="BZ39">
        <f t="shared" si="15"/>
        <v>8.8632653061224485</v>
      </c>
      <c r="CA39" s="21">
        <f t="shared" si="16"/>
        <v>0</v>
      </c>
      <c r="CB39" s="21">
        <f t="shared" si="17"/>
        <v>89</v>
      </c>
      <c r="CC39" s="21">
        <f t="shared" si="18"/>
        <v>15.370652418889478</v>
      </c>
      <c r="CD39" s="20">
        <f t="shared" si="19"/>
        <v>1.7341974868192136</v>
      </c>
      <c r="CE39" s="21">
        <f t="shared" si="20"/>
        <v>49</v>
      </c>
      <c r="CF39" s="1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6" x14ac:dyDescent="0.2">
      <c r="A40" s="2"/>
      <c r="B40" t="s">
        <v>31</v>
      </c>
      <c r="C40" t="s">
        <v>61</v>
      </c>
      <c r="D40"/>
      <c r="E40" t="s">
        <v>68</v>
      </c>
      <c r="F40">
        <v>19</v>
      </c>
      <c r="G40" t="s">
        <v>68</v>
      </c>
      <c r="H40">
        <v>112</v>
      </c>
      <c r="I40">
        <v>12</v>
      </c>
      <c r="J40">
        <v>18</v>
      </c>
      <c r="K40">
        <v>0</v>
      </c>
      <c r="L40">
        <v>0</v>
      </c>
      <c r="M40" t="s">
        <v>68</v>
      </c>
      <c r="N40">
        <v>28</v>
      </c>
      <c r="O40" t="s">
        <v>68</v>
      </c>
      <c r="P40">
        <v>85</v>
      </c>
      <c r="Q40">
        <v>66</v>
      </c>
      <c r="R40">
        <v>66</v>
      </c>
      <c r="S40" t="s">
        <v>68</v>
      </c>
      <c r="T40">
        <v>30</v>
      </c>
      <c r="U40" t="s">
        <v>68</v>
      </c>
      <c r="V40">
        <v>773</v>
      </c>
      <c r="W40" s="25">
        <v>45</v>
      </c>
      <c r="X40" s="25">
        <v>50</v>
      </c>
      <c r="Y40" s="25">
        <v>46</v>
      </c>
      <c r="Z40" s="25">
        <v>72</v>
      </c>
      <c r="AA40" s="25">
        <v>134</v>
      </c>
      <c r="AB40" s="25">
        <v>202</v>
      </c>
      <c r="AC40" s="25">
        <v>18</v>
      </c>
      <c r="AD40" s="25">
        <v>38</v>
      </c>
      <c r="AE40" s="25" t="s">
        <v>68</v>
      </c>
      <c r="AF40" s="25">
        <v>8</v>
      </c>
      <c r="AG40" s="25">
        <v>20</v>
      </c>
      <c r="AH40" s="25">
        <v>100</v>
      </c>
      <c r="AI40" s="25">
        <v>180</v>
      </c>
      <c r="AJ40" s="25">
        <v>134</v>
      </c>
      <c r="AK40" s="25">
        <v>120</v>
      </c>
      <c r="AL40" s="25">
        <v>32</v>
      </c>
      <c r="AM40" s="25">
        <v>42</v>
      </c>
      <c r="AN40" s="25">
        <v>31</v>
      </c>
      <c r="AO40" s="25">
        <v>36</v>
      </c>
      <c r="AP40" s="25">
        <v>16</v>
      </c>
      <c r="AQ40" s="25">
        <v>40</v>
      </c>
      <c r="AR40" s="25">
        <v>86</v>
      </c>
      <c r="AS40" s="25">
        <v>31</v>
      </c>
      <c r="AT40" s="25">
        <v>70</v>
      </c>
      <c r="AU40" s="25">
        <v>18</v>
      </c>
      <c r="AV40" s="25">
        <v>240</v>
      </c>
      <c r="AW40">
        <v>185</v>
      </c>
      <c r="AX40">
        <v>47</v>
      </c>
      <c r="AY40">
        <v>50</v>
      </c>
      <c r="AZ40">
        <v>380</v>
      </c>
      <c r="BA40">
        <v>160</v>
      </c>
      <c r="BB40">
        <v>300</v>
      </c>
      <c r="BC40">
        <v>60</v>
      </c>
      <c r="BD40">
        <v>96</v>
      </c>
      <c r="BE40">
        <v>19</v>
      </c>
      <c r="BF40">
        <v>1.5</v>
      </c>
      <c r="BG40"/>
      <c r="BH40">
        <v>48</v>
      </c>
      <c r="BI40">
        <v>106</v>
      </c>
      <c r="BJ40">
        <v>56</v>
      </c>
      <c r="BK40">
        <v>24</v>
      </c>
      <c r="BL40" t="s">
        <v>76</v>
      </c>
      <c r="BM40">
        <v>49</v>
      </c>
      <c r="BN40">
        <v>29</v>
      </c>
      <c r="BO40">
        <v>79.7</v>
      </c>
      <c r="BP40">
        <v>83.7</v>
      </c>
      <c r="BQ40">
        <v>58</v>
      </c>
      <c r="BR40">
        <v>94</v>
      </c>
      <c r="BS40">
        <v>72</v>
      </c>
      <c r="BT40">
        <v>24.3</v>
      </c>
      <c r="BU40">
        <v>152</v>
      </c>
      <c r="BV40">
        <v>59.49</v>
      </c>
      <c r="BW40">
        <v>38</v>
      </c>
      <c r="BX40">
        <v>52</v>
      </c>
      <c r="BY40"/>
      <c r="BZ40">
        <f t="shared" si="15"/>
        <v>84.788730158730147</v>
      </c>
      <c r="CA40" s="21">
        <f t="shared" si="16"/>
        <v>0</v>
      </c>
      <c r="CB40" s="21">
        <f t="shared" si="17"/>
        <v>773</v>
      </c>
      <c r="CC40" s="21">
        <f t="shared" si="18"/>
        <v>113.30756516741478</v>
      </c>
      <c r="CD40" s="20">
        <f t="shared" si="19"/>
        <v>1.336351717442819</v>
      </c>
      <c r="CE40" s="21">
        <f t="shared" si="20"/>
        <v>63</v>
      </c>
      <c r="CF40" s="1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6" x14ac:dyDescent="0.2">
      <c r="A41" s="2" t="s">
        <v>86</v>
      </c>
      <c r="B41" t="s">
        <v>32</v>
      </c>
      <c r="C41" t="s">
        <v>61</v>
      </c>
      <c r="D41"/>
      <c r="E41" t="s">
        <v>68</v>
      </c>
      <c r="F41" t="s">
        <v>68</v>
      </c>
      <c r="G41" t="s">
        <v>68</v>
      </c>
      <c r="H41" t="s">
        <v>68</v>
      </c>
      <c r="I41" t="s">
        <v>68</v>
      </c>
      <c r="J41" t="s">
        <v>68</v>
      </c>
      <c r="K41" t="s">
        <v>68</v>
      </c>
      <c r="L41" t="s">
        <v>68</v>
      </c>
      <c r="M41" t="s">
        <v>68</v>
      </c>
      <c r="N41" t="s">
        <v>68</v>
      </c>
      <c r="O41" t="s">
        <v>68</v>
      </c>
      <c r="P41" t="s">
        <v>68</v>
      </c>
      <c r="Q41" t="s">
        <v>68</v>
      </c>
      <c r="R41" t="s">
        <v>68</v>
      </c>
      <c r="S41" t="s">
        <v>68</v>
      </c>
      <c r="T41" t="s">
        <v>68</v>
      </c>
      <c r="U41" t="s">
        <v>68</v>
      </c>
      <c r="V41" t="s">
        <v>68</v>
      </c>
      <c r="W41" s="25" t="s">
        <v>68</v>
      </c>
      <c r="X41" s="25" t="s">
        <v>68</v>
      </c>
      <c r="Y41" s="25" t="s">
        <v>68</v>
      </c>
      <c r="Z41" s="25">
        <v>3</v>
      </c>
      <c r="AA41" s="25">
        <v>8</v>
      </c>
      <c r="AB41" s="25">
        <v>0</v>
      </c>
      <c r="AC41" s="25" t="s">
        <v>68</v>
      </c>
      <c r="AD41" s="25" t="s">
        <v>68</v>
      </c>
      <c r="AE41" s="25" t="s">
        <v>68</v>
      </c>
      <c r="AF41" s="25" t="s">
        <v>68</v>
      </c>
      <c r="AG41" s="25" t="s">
        <v>68</v>
      </c>
      <c r="AH41" s="25" t="s">
        <v>68</v>
      </c>
      <c r="AI41" s="25" t="s">
        <v>68</v>
      </c>
      <c r="AJ41" s="25" t="s">
        <v>68</v>
      </c>
      <c r="AK41" s="25" t="s">
        <v>68</v>
      </c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>
        <f t="shared" si="15"/>
        <v>3.6666666666666665</v>
      </c>
      <c r="CA41" s="21">
        <f t="shared" si="16"/>
        <v>0</v>
      </c>
      <c r="CB41" s="21">
        <f t="shared" si="17"/>
        <v>8</v>
      </c>
      <c r="CC41" s="21">
        <f t="shared" si="18"/>
        <v>4.0414518843273806</v>
      </c>
      <c r="CD41" s="20">
        <f t="shared" si="19"/>
        <v>1.1022141502711038</v>
      </c>
      <c r="CE41" s="21">
        <f t="shared" si="20"/>
        <v>3</v>
      </c>
      <c r="CF41" s="1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6" x14ac:dyDescent="0.2">
      <c r="A42" s="13"/>
      <c r="B42" t="s">
        <v>33</v>
      </c>
      <c r="C42" s="14" t="s">
        <v>56</v>
      </c>
      <c r="D42" s="17"/>
      <c r="E42" t="s">
        <v>68</v>
      </c>
      <c r="F42">
        <v>5.6</v>
      </c>
      <c r="G42" s="14" t="s">
        <v>68</v>
      </c>
      <c r="H42" s="14"/>
      <c r="I42" s="14">
        <v>4.78</v>
      </c>
      <c r="J42" s="14">
        <v>5.7</v>
      </c>
      <c r="K42" s="14">
        <v>6.4</v>
      </c>
      <c r="L42" s="14">
        <v>6.9</v>
      </c>
      <c r="M42" s="14">
        <v>3.9</v>
      </c>
      <c r="N42" s="14">
        <v>4.2</v>
      </c>
      <c r="O42" s="14">
        <v>7.5</v>
      </c>
      <c r="P42" s="14">
        <v>6.7</v>
      </c>
      <c r="Q42" s="14">
        <v>7</v>
      </c>
      <c r="R42" s="14">
        <v>6.7</v>
      </c>
      <c r="S42" s="14" t="s">
        <v>68</v>
      </c>
      <c r="T42" s="14">
        <v>3.6</v>
      </c>
      <c r="U42" s="14" t="s">
        <v>68</v>
      </c>
      <c r="V42" s="14" t="s">
        <v>68</v>
      </c>
      <c r="W42" s="14" t="s">
        <v>68</v>
      </c>
      <c r="X42" s="14" t="s">
        <v>68</v>
      </c>
      <c r="Y42" s="14" t="s">
        <v>68</v>
      </c>
      <c r="Z42" s="14">
        <v>6.2</v>
      </c>
      <c r="AA42" s="14">
        <v>6.7</v>
      </c>
      <c r="AB42" s="14">
        <v>16.399999999999999</v>
      </c>
      <c r="AC42" s="14">
        <v>3.5</v>
      </c>
      <c r="AD42" s="14">
        <v>3.8</v>
      </c>
      <c r="AE42" s="14">
        <v>3.3</v>
      </c>
      <c r="AF42" s="14">
        <v>3.43</v>
      </c>
      <c r="AG42" s="14">
        <v>3.44</v>
      </c>
      <c r="AH42" s="14">
        <v>3.56</v>
      </c>
      <c r="AI42" s="14">
        <v>4.43</v>
      </c>
      <c r="AJ42" s="14">
        <v>3.65</v>
      </c>
      <c r="AK42" s="14">
        <v>3.55</v>
      </c>
      <c r="AL42" s="14">
        <v>3.76</v>
      </c>
      <c r="AM42" s="14">
        <v>4.5199999999999996</v>
      </c>
      <c r="AN42" s="14">
        <v>4.9000000000000004</v>
      </c>
      <c r="AO42" s="14">
        <v>3.8</v>
      </c>
      <c r="AP42" s="14">
        <v>3</v>
      </c>
      <c r="AQ42" s="14">
        <v>3.2</v>
      </c>
      <c r="AR42" s="14">
        <v>3.2</v>
      </c>
      <c r="AS42" s="14">
        <v>3.29</v>
      </c>
      <c r="AT42" s="14">
        <v>5.5</v>
      </c>
      <c r="AU42" s="14">
        <v>3.89</v>
      </c>
      <c r="AV42" s="14">
        <v>3.7</v>
      </c>
      <c r="AW42" s="14">
        <v>15.4</v>
      </c>
      <c r="AX42" s="14">
        <v>4.5999999999999996</v>
      </c>
      <c r="AY42" s="14">
        <v>4.5999999999999996</v>
      </c>
      <c r="AZ42" s="14">
        <v>29.2</v>
      </c>
      <c r="BA42" s="14">
        <v>4.4000000000000004</v>
      </c>
      <c r="BB42" s="14">
        <v>24</v>
      </c>
      <c r="BC42" s="14">
        <v>4.9000000000000004</v>
      </c>
      <c r="BD42" s="14">
        <v>4.4000000000000004</v>
      </c>
      <c r="BE42" s="14">
        <v>5.8</v>
      </c>
      <c r="BF42" s="14">
        <v>5</v>
      </c>
      <c r="BG42" s="14"/>
      <c r="BH42" s="14">
        <v>4.7</v>
      </c>
      <c r="BI42" s="14">
        <v>4.8</v>
      </c>
      <c r="BJ42" s="14">
        <v>4.8</v>
      </c>
      <c r="BK42" s="14">
        <v>4.8</v>
      </c>
      <c r="BL42" s="14">
        <v>4.3</v>
      </c>
      <c r="BM42" s="56">
        <v>4.0999999999999996</v>
      </c>
      <c r="BN42" s="56">
        <v>3.24</v>
      </c>
      <c r="BO42" s="56">
        <v>4.38</v>
      </c>
      <c r="BP42" s="56">
        <v>3.73</v>
      </c>
      <c r="BQ42" s="56">
        <v>4</v>
      </c>
      <c r="BR42" s="56">
        <v>5.6</v>
      </c>
      <c r="BS42" s="56">
        <v>4.25</v>
      </c>
      <c r="BT42" s="56">
        <v>3.9</v>
      </c>
      <c r="BU42" s="56">
        <v>14.38</v>
      </c>
      <c r="BV42" s="56">
        <v>5.8</v>
      </c>
      <c r="BW42" s="56">
        <v>5</v>
      </c>
      <c r="BX42" s="56">
        <v>4.8</v>
      </c>
      <c r="BY42" s="17"/>
      <c r="BZ42" s="18">
        <f t="shared" si="15"/>
        <v>5.8480645161290328</v>
      </c>
      <c r="CA42" s="19">
        <f t="shared" si="16"/>
        <v>3</v>
      </c>
      <c r="CB42" s="19">
        <f t="shared" si="17"/>
        <v>29.2</v>
      </c>
      <c r="CC42" s="19">
        <f t="shared" si="18"/>
        <v>4.63149440837251</v>
      </c>
      <c r="CD42" s="20">
        <f t="shared" si="19"/>
        <v>0.79197047084531857</v>
      </c>
      <c r="CE42" s="21">
        <f t="shared" si="20"/>
        <v>62</v>
      </c>
      <c r="CF42" s="22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</row>
    <row r="43" spans="1:256" x14ac:dyDescent="0.2">
      <c r="A43" s="13"/>
      <c r="B43" t="s">
        <v>34</v>
      </c>
      <c r="C43" s="14" t="s">
        <v>62</v>
      </c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>
        <v>0.62370000000000003</v>
      </c>
      <c r="BO43" s="58">
        <v>1.0847</v>
      </c>
      <c r="BP43" s="58">
        <v>0.83779999999999999</v>
      </c>
      <c r="BQ43" s="58">
        <v>0.98629999999999995</v>
      </c>
      <c r="BR43" s="58">
        <v>1.6306</v>
      </c>
      <c r="BS43" s="58">
        <v>1.0637000000000001</v>
      </c>
      <c r="BT43" s="58">
        <v>0.81659999999999999</v>
      </c>
      <c r="BU43" s="58">
        <v>3.1204000000000001</v>
      </c>
      <c r="BV43" s="58">
        <v>1.3291999999999999</v>
      </c>
      <c r="BW43" s="58">
        <v>1.0818000000000001</v>
      </c>
      <c r="BX43" s="58">
        <v>1.0965</v>
      </c>
      <c r="BY43" s="57"/>
      <c r="BZ43" s="59">
        <f t="shared" si="15"/>
        <v>1.2428454545454546</v>
      </c>
      <c r="CA43" s="60">
        <f t="shared" si="16"/>
        <v>0.62370000000000003</v>
      </c>
      <c r="CB43" s="60">
        <f t="shared" si="17"/>
        <v>3.1204000000000001</v>
      </c>
      <c r="CC43" s="60">
        <f t="shared" si="18"/>
        <v>0.67693287313238992</v>
      </c>
      <c r="CD43" s="20">
        <f t="shared" si="19"/>
        <v>0.54466375578447468</v>
      </c>
      <c r="CE43" s="21">
        <f t="shared" si="20"/>
        <v>11</v>
      </c>
      <c r="CF43" s="22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</row>
    <row r="44" spans="1:256" x14ac:dyDescent="0.2">
      <c r="A44" s="2"/>
      <c r="B44"/>
      <c r="C44" s="14"/>
      <c r="D44" s="17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Y44" s="17"/>
      <c r="BZ44"/>
      <c r="CA44"/>
      <c r="CB44"/>
      <c r="CC44"/>
      <c r="CD44"/>
      <c r="CE44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6" ht="15" customHeight="1" x14ac:dyDescent="0.2">
      <c r="A45" s="2"/>
      <c r="B45" s="61" t="s">
        <v>35</v>
      </c>
      <c r="C45" s="2"/>
      <c r="D45"/>
      <c r="E45" s="25"/>
      <c r="F45" s="25"/>
      <c r="G45" s="25"/>
      <c r="H45" s="25"/>
      <c r="I45" s="25"/>
      <c r="J45" s="25"/>
      <c r="K45" s="25"/>
      <c r="L45" s="25"/>
      <c r="M45" s="25"/>
      <c r="N45" s="2"/>
      <c r="O45" s="2"/>
      <c r="P45" s="2"/>
      <c r="Q45" s="2"/>
      <c r="R45" s="25"/>
      <c r="S45" s="2"/>
      <c r="T45" s="2"/>
      <c r="U45" s="2"/>
      <c r="V45" s="2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14"/>
      <c r="AS45" s="25"/>
      <c r="AT45" s="25"/>
      <c r="AU45" s="25"/>
      <c r="AV45" s="25"/>
      <c r="AW45" s="61"/>
      <c r="AX45" s="2"/>
      <c r="AY45" s="61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/>
      <c r="BZ45"/>
      <c r="CA45"/>
      <c r="CB45"/>
      <c r="CC45"/>
      <c r="CD45"/>
      <c r="CE45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6" ht="15" customHeight="1" x14ac:dyDescent="0.2">
      <c r="A46" s="2"/>
      <c r="B46" s="61"/>
      <c r="C46" s="2"/>
      <c r="D46"/>
      <c r="E46" s="25"/>
      <c r="F46" s="25"/>
      <c r="G46" s="25"/>
      <c r="H46" s="25"/>
      <c r="I46" s="25"/>
      <c r="J46" s="25"/>
      <c r="K46" s="25"/>
      <c r="L46" s="25"/>
      <c r="M46" s="25"/>
      <c r="N46" s="2"/>
      <c r="O46" s="2"/>
      <c r="P46" s="2"/>
      <c r="Q46" s="2"/>
      <c r="R46" s="25"/>
      <c r="S46" s="2"/>
      <c r="T46" s="2"/>
      <c r="U46" s="2"/>
      <c r="V46" s="2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61"/>
      <c r="AX46" s="2"/>
      <c r="AY46" s="61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/>
      <c r="BZ46"/>
      <c r="CA46"/>
      <c r="CB46"/>
      <c r="CC46"/>
      <c r="CD46"/>
      <c r="CE46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6" x14ac:dyDescent="0.2">
      <c r="A47" s="2"/>
      <c r="B47" t="s">
        <v>36</v>
      </c>
      <c r="C47" t="s">
        <v>63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62"/>
      <c r="X47" s="62"/>
      <c r="Y47" s="62"/>
      <c r="Z47" s="62"/>
      <c r="AA47" s="62"/>
      <c r="AB47" s="62"/>
      <c r="AC47" s="62">
        <v>2200</v>
      </c>
      <c r="AD47" s="62">
        <v>2400</v>
      </c>
      <c r="AE47" s="62">
        <v>66</v>
      </c>
      <c r="AF47" s="62">
        <v>1292</v>
      </c>
      <c r="AG47" s="62">
        <v>360</v>
      </c>
      <c r="AH47" s="62">
        <v>700</v>
      </c>
      <c r="AI47" s="25">
        <v>21900</v>
      </c>
      <c r="AJ47" s="62">
        <v>26000</v>
      </c>
      <c r="AK47" s="62">
        <v>67</v>
      </c>
      <c r="AL47" s="62">
        <v>24800</v>
      </c>
      <c r="AM47" s="62">
        <v>34400</v>
      </c>
      <c r="AN47" s="62">
        <v>1560</v>
      </c>
      <c r="AO47" s="62">
        <v>870</v>
      </c>
      <c r="AP47" s="62">
        <v>2800</v>
      </c>
      <c r="AQ47" s="62">
        <v>2760</v>
      </c>
      <c r="AR47" s="25">
        <v>1960</v>
      </c>
      <c r="AS47" s="62">
        <v>1160</v>
      </c>
      <c r="AT47" s="62">
        <v>4800</v>
      </c>
      <c r="AU47" s="62">
        <v>78</v>
      </c>
      <c r="AV47" s="62">
        <v>264</v>
      </c>
      <c r="AW47">
        <v>76</v>
      </c>
      <c r="AX47">
        <v>252</v>
      </c>
      <c r="AY47">
        <v>448</v>
      </c>
      <c r="AZ47">
        <v>2666</v>
      </c>
      <c r="BA47">
        <v>2560</v>
      </c>
      <c r="BB47">
        <v>1690</v>
      </c>
      <c r="BC47">
        <v>7080</v>
      </c>
      <c r="BD47">
        <v>194</v>
      </c>
      <c r="BE47">
        <v>1030</v>
      </c>
      <c r="BF47">
        <v>30</v>
      </c>
      <c r="BG47"/>
      <c r="BH47">
        <v>950</v>
      </c>
      <c r="BI47">
        <v>628</v>
      </c>
      <c r="BJ47">
        <v>2860</v>
      </c>
      <c r="BK47">
        <v>1960</v>
      </c>
      <c r="BL47">
        <v>840</v>
      </c>
      <c r="BM47">
        <v>265</v>
      </c>
      <c r="BN47">
        <v>345</v>
      </c>
      <c r="BO47">
        <v>1370</v>
      </c>
      <c r="BP47">
        <v>1330</v>
      </c>
      <c r="BQ47">
        <v>295</v>
      </c>
      <c r="BR47">
        <v>440</v>
      </c>
      <c r="BS47">
        <v>610</v>
      </c>
      <c r="BT47">
        <v>3560</v>
      </c>
      <c r="BU47">
        <v>452</v>
      </c>
      <c r="BV47">
        <v>905</v>
      </c>
      <c r="BW47">
        <v>665</v>
      </c>
      <c r="BX47">
        <v>6680</v>
      </c>
      <c r="BY47"/>
      <c r="BZ47">
        <f>AVERAGE(C47:BY47)</f>
        <v>3630.1702127659573</v>
      </c>
      <c r="CA47" s="11">
        <f>MIN(C47:BY47)</f>
        <v>30</v>
      </c>
      <c r="CB47" s="11">
        <f>MAX(C47:BY47)</f>
        <v>34400</v>
      </c>
      <c r="CC47" s="11">
        <f>STDEV(C47:BY47)</f>
        <v>7430.5077605163315</v>
      </c>
      <c r="CD47" s="10">
        <f>CC47/BZ47</f>
        <v>2.046875855679164</v>
      </c>
      <c r="CE47" s="11">
        <f>COUNT(C47:BY47)</f>
        <v>47</v>
      </c>
      <c r="CF47" s="1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6" x14ac:dyDescent="0.2">
      <c r="A48" s="2"/>
      <c r="B48" t="s">
        <v>37</v>
      </c>
      <c r="C48" t="s">
        <v>64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25"/>
      <c r="X48" s="25"/>
      <c r="Y48" s="25"/>
      <c r="Z48" s="25"/>
      <c r="AA48" s="25"/>
      <c r="AB48" s="25"/>
      <c r="AC48" s="25" t="s">
        <v>68</v>
      </c>
      <c r="AD48" s="25">
        <v>14</v>
      </c>
      <c r="AE48" s="25">
        <v>4</v>
      </c>
      <c r="AF48" s="25">
        <v>0</v>
      </c>
      <c r="AG48" s="25">
        <v>6</v>
      </c>
      <c r="AH48" s="25">
        <v>200</v>
      </c>
      <c r="AI48" s="25" t="s">
        <v>68</v>
      </c>
      <c r="AJ48" s="25">
        <v>80</v>
      </c>
      <c r="AK48" s="25"/>
      <c r="AL48" s="55" t="s">
        <v>93</v>
      </c>
      <c r="AM48" s="25"/>
      <c r="AN48" s="25">
        <v>4</v>
      </c>
      <c r="AO48" s="25">
        <v>0</v>
      </c>
      <c r="AP48" s="25">
        <v>6</v>
      </c>
      <c r="AQ48" s="25">
        <v>4</v>
      </c>
      <c r="AR48" s="25">
        <v>0</v>
      </c>
      <c r="AS48" s="25">
        <v>4</v>
      </c>
      <c r="AT48" s="25">
        <v>8</v>
      </c>
      <c r="AU48" s="25">
        <v>10</v>
      </c>
      <c r="AV48" s="25" t="s">
        <v>72</v>
      </c>
      <c r="AW48">
        <v>20</v>
      </c>
      <c r="AX48">
        <v>8</v>
      </c>
      <c r="AY48">
        <v>0</v>
      </c>
      <c r="AZ48">
        <v>18000</v>
      </c>
      <c r="BA48">
        <v>20</v>
      </c>
      <c r="BB48">
        <v>2250</v>
      </c>
      <c r="BC48">
        <v>200</v>
      </c>
      <c r="BD48">
        <v>0</v>
      </c>
      <c r="BE48">
        <v>100</v>
      </c>
      <c r="BF48">
        <v>0</v>
      </c>
      <c r="BG48"/>
      <c r="BH48">
        <v>90</v>
      </c>
      <c r="BI48"/>
      <c r="BJ48">
        <v>60</v>
      </c>
      <c r="BK48">
        <v>40</v>
      </c>
      <c r="BL48">
        <v>40</v>
      </c>
      <c r="BM48">
        <v>40</v>
      </c>
      <c r="BN48">
        <v>0</v>
      </c>
      <c r="BO48">
        <v>50</v>
      </c>
      <c r="BP48">
        <v>140</v>
      </c>
      <c r="BQ48">
        <v>0</v>
      </c>
      <c r="BR48">
        <v>0</v>
      </c>
      <c r="BS48">
        <v>10</v>
      </c>
      <c r="BT48">
        <v>100</v>
      </c>
      <c r="BU48">
        <v>40</v>
      </c>
      <c r="BV48">
        <v>0</v>
      </c>
      <c r="BW48">
        <v>50</v>
      </c>
      <c r="BX48">
        <v>400</v>
      </c>
      <c r="BY48"/>
      <c r="BZ48">
        <f>AVERAGE(C48:BY48)</f>
        <v>549.95000000000005</v>
      </c>
      <c r="CA48" s="21">
        <f>MIN(C48:BY48)</f>
        <v>0</v>
      </c>
      <c r="CB48" s="21">
        <f>MAX(C48:BY48)</f>
        <v>18000</v>
      </c>
      <c r="CC48" s="21">
        <f>STDEV(C48:BY48)</f>
        <v>2852.2382569411998</v>
      </c>
      <c r="CD48" s="20">
        <f>CC48/BZ48</f>
        <v>5.1863592270955534</v>
      </c>
      <c r="CE48" s="21">
        <f>COUNT(C48:BY48)</f>
        <v>40</v>
      </c>
      <c r="CF48" s="1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</row>
    <row r="49" spans="1:256" x14ac:dyDescent="0.2">
      <c r="A49" s="2"/>
      <c r="B49" t="s">
        <v>38</v>
      </c>
      <c r="C49" t="s">
        <v>64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25"/>
      <c r="X49" s="25"/>
      <c r="Y49" s="25"/>
      <c r="Z49" s="25"/>
      <c r="AA49" s="25"/>
      <c r="AB49" s="25"/>
      <c r="AC49" s="25" t="s">
        <v>68</v>
      </c>
      <c r="AD49" s="25">
        <v>0</v>
      </c>
      <c r="AE49" s="55">
        <v>1</v>
      </c>
      <c r="AF49" s="25">
        <v>14</v>
      </c>
      <c r="AG49" s="25">
        <v>6</v>
      </c>
      <c r="AH49" s="25">
        <v>17</v>
      </c>
      <c r="AI49" s="25">
        <v>6</v>
      </c>
      <c r="AJ49" s="25">
        <v>2</v>
      </c>
      <c r="AK49" s="25">
        <v>50</v>
      </c>
      <c r="AL49" s="55" t="s">
        <v>94</v>
      </c>
      <c r="AM49" s="25">
        <v>25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5</v>
      </c>
      <c r="AT49" s="25">
        <v>2</v>
      </c>
      <c r="AU49" s="25">
        <v>10</v>
      </c>
      <c r="AV49" s="25" t="s">
        <v>71</v>
      </c>
      <c r="AW49">
        <v>42</v>
      </c>
      <c r="AX49">
        <v>1</v>
      </c>
      <c r="AY49">
        <v>14</v>
      </c>
      <c r="AZ49">
        <v>112</v>
      </c>
      <c r="BA49">
        <v>30</v>
      </c>
      <c r="BB49">
        <v>18</v>
      </c>
      <c r="BC49">
        <v>40</v>
      </c>
      <c r="BD49">
        <v>18</v>
      </c>
      <c r="BE49">
        <v>8</v>
      </c>
      <c r="BF49">
        <v>2</v>
      </c>
      <c r="BG49"/>
      <c r="BH49">
        <v>40</v>
      </c>
      <c r="BI49">
        <v>48</v>
      </c>
      <c r="BJ49">
        <v>4</v>
      </c>
      <c r="BK49">
        <v>7</v>
      </c>
      <c r="BL49" t="s">
        <v>76</v>
      </c>
      <c r="BM49">
        <v>42</v>
      </c>
      <c r="BN49">
        <v>1</v>
      </c>
      <c r="BO49">
        <v>36</v>
      </c>
      <c r="BP49">
        <v>112</v>
      </c>
      <c r="BQ49">
        <v>4</v>
      </c>
      <c r="BR49">
        <v>2</v>
      </c>
      <c r="BS49">
        <v>16</v>
      </c>
      <c r="BT49">
        <v>16</v>
      </c>
      <c r="BU49">
        <v>30</v>
      </c>
      <c r="BV49">
        <v>66</v>
      </c>
      <c r="BW49">
        <v>19</v>
      </c>
      <c r="BX49">
        <v>193</v>
      </c>
      <c r="BY49"/>
      <c r="BZ49">
        <f>AVERAGE(C49:BY49)</f>
        <v>24.627906976744185</v>
      </c>
      <c r="CA49" s="21">
        <f>MIN(C49:BY49)</f>
        <v>0</v>
      </c>
      <c r="CB49" s="21">
        <f>MAX(C49:BY49)</f>
        <v>193</v>
      </c>
      <c r="CC49" s="21">
        <f>STDEV(C49:BY49)</f>
        <v>37.298042369038207</v>
      </c>
      <c r="CD49" s="20">
        <f>CC49/BZ49</f>
        <v>1.514462532453865</v>
      </c>
      <c r="CE49" s="21">
        <f>COUNT(C49:BY49)</f>
        <v>43</v>
      </c>
      <c r="CF49" s="1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</row>
    <row r="50" spans="1:256" x14ac:dyDescent="0.2">
      <c r="A50" s="2"/>
      <c r="B50" t="s">
        <v>39</v>
      </c>
      <c r="C50" t="s">
        <v>64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25"/>
      <c r="X50" s="25"/>
      <c r="Y50" s="25"/>
      <c r="Z50" s="25"/>
      <c r="AA50" s="25"/>
      <c r="AB50" s="25"/>
      <c r="AC50" s="25" t="s">
        <v>68</v>
      </c>
      <c r="AD50" s="25">
        <v>70</v>
      </c>
      <c r="AE50" s="55">
        <v>7</v>
      </c>
      <c r="AF50" s="25">
        <v>0</v>
      </c>
      <c r="AG50" s="25">
        <v>6</v>
      </c>
      <c r="AH50" s="25">
        <v>0</v>
      </c>
      <c r="AI50" s="25">
        <v>1610</v>
      </c>
      <c r="AJ50" s="25">
        <v>8</v>
      </c>
      <c r="AK50" s="25">
        <v>61</v>
      </c>
      <c r="AL50" s="25">
        <v>70</v>
      </c>
      <c r="AM50" s="25">
        <v>7</v>
      </c>
      <c r="AN50" s="25">
        <v>72</v>
      </c>
      <c r="AO50" s="25"/>
      <c r="AP50" s="25">
        <v>0</v>
      </c>
      <c r="AQ50" s="25">
        <v>0</v>
      </c>
      <c r="AR50" s="25">
        <v>0</v>
      </c>
      <c r="AS50" s="25" t="s">
        <v>68</v>
      </c>
      <c r="AT50" s="25" t="s">
        <v>68</v>
      </c>
      <c r="AU50" s="25">
        <v>6</v>
      </c>
      <c r="AV50" s="25">
        <v>31</v>
      </c>
      <c r="AW50">
        <v>10</v>
      </c>
      <c r="AX50">
        <v>28</v>
      </c>
      <c r="AY50">
        <v>132</v>
      </c>
      <c r="AZ50">
        <v>304</v>
      </c>
      <c r="BA50">
        <v>22</v>
      </c>
      <c r="BB50">
        <v>140</v>
      </c>
      <c r="BC50">
        <v>48</v>
      </c>
      <c r="BD50">
        <v>17</v>
      </c>
      <c r="BE50">
        <v>55</v>
      </c>
      <c r="BF50">
        <v>4</v>
      </c>
      <c r="BG50"/>
      <c r="BH50">
        <v>53</v>
      </c>
      <c r="BI50">
        <v>29</v>
      </c>
      <c r="BJ50">
        <v>28</v>
      </c>
      <c r="BK50">
        <v>25</v>
      </c>
      <c r="BL50">
        <v>15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>
        <f>AVERAGE(C50:BY50)</f>
        <v>92.193548387096769</v>
      </c>
      <c r="CA50" s="21">
        <f>MIN(C50:BY50)</f>
        <v>0</v>
      </c>
      <c r="CB50" s="21">
        <f>MAX(C50:BY50)</f>
        <v>1610</v>
      </c>
      <c r="CC50" s="21">
        <f>STDEV(C50:BY50)</f>
        <v>288.11090681134567</v>
      </c>
      <c r="CD50" s="20">
        <f>CC50/BZ50</f>
        <v>3.1250658191573537</v>
      </c>
      <c r="CE50" s="21">
        <f>COUNT(C50:BY50)</f>
        <v>31</v>
      </c>
      <c r="CF50" s="1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x14ac:dyDescent="0.2">
      <c r="A51" s="2" t="s">
        <v>86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</row>
    <row r="52" spans="1:256" x14ac:dyDescent="0.2">
      <c r="A52" s="2" t="s">
        <v>86</v>
      </c>
      <c r="B52" t="s">
        <v>40</v>
      </c>
      <c r="C52" s="63"/>
      <c r="D52"/>
      <c r="E52" s="25"/>
      <c r="F52" s="25"/>
      <c r="G52" s="25"/>
      <c r="H52" s="25"/>
      <c r="I52" s="25"/>
      <c r="J52" s="25"/>
      <c r="K52" s="25"/>
      <c r="L52" s="25"/>
      <c r="M52" s="25"/>
      <c r="N52" s="63"/>
      <c r="O52" s="63"/>
      <c r="P52" s="63"/>
      <c r="Q52" s="63"/>
      <c r="R52" s="25"/>
      <c r="S52" s="63"/>
      <c r="T52" s="25"/>
      <c r="U52" s="25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/>
      <c r="BZ52"/>
      <c r="CA52"/>
      <c r="CB52"/>
      <c r="CC52"/>
      <c r="CD52"/>
      <c r="CE5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</row>
    <row r="53" spans="1:256" x14ac:dyDescent="0.2">
      <c r="A53" s="2" t="s">
        <v>86</v>
      </c>
      <c r="B53"/>
      <c r="C53" s="63"/>
      <c r="D53"/>
      <c r="E53" s="25"/>
      <c r="F53" s="25"/>
      <c r="G53" s="25"/>
      <c r="H53" s="25"/>
      <c r="I53" s="25"/>
      <c r="J53" s="25"/>
      <c r="K53" s="25"/>
      <c r="L53" s="25"/>
      <c r="M53" s="25"/>
      <c r="N53" s="63"/>
      <c r="O53" s="63"/>
      <c r="P53" s="63"/>
      <c r="Q53" s="63"/>
      <c r="R53" s="25"/>
      <c r="S53" s="63"/>
      <c r="T53" s="25"/>
      <c r="U53" s="25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/>
      <c r="BZ53"/>
      <c r="CA53"/>
      <c r="CB53"/>
      <c r="CC53"/>
      <c r="CD53"/>
      <c r="CE53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</row>
    <row r="54" spans="1:256" x14ac:dyDescent="0.2">
      <c r="A54" s="2" t="s">
        <v>86</v>
      </c>
      <c r="B54" t="s">
        <v>41</v>
      </c>
      <c r="C54" t="s">
        <v>65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25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5"/>
      <c r="BZ54" s="66"/>
      <c r="CA54" s="67"/>
      <c r="CB54" s="67"/>
      <c r="CC54" s="67"/>
      <c r="CD54" s="68"/>
      <c r="CE54" s="11"/>
      <c r="CF54" s="1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</row>
    <row r="55" spans="1:256" x14ac:dyDescent="0.2">
      <c r="A55" s="2" t="s">
        <v>86</v>
      </c>
      <c r="B55" t="s">
        <v>42</v>
      </c>
      <c r="C55" t="s">
        <v>65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25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5"/>
      <c r="BZ55" s="69"/>
      <c r="CA55" s="70"/>
      <c r="CB55" s="70"/>
      <c r="CC55" s="70"/>
      <c r="CD55" s="71"/>
      <c r="CE55" s="21"/>
      <c r="CF55" s="1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</row>
    <row r="56" spans="1:256" x14ac:dyDescent="0.2">
      <c r="A56" s="2" t="s">
        <v>86</v>
      </c>
      <c r="B56" t="s">
        <v>43</v>
      </c>
      <c r="C56" t="s">
        <v>65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25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5"/>
      <c r="BZ56" s="69"/>
      <c r="CA56" s="70"/>
      <c r="CB56" s="70"/>
      <c r="CC56" s="70"/>
      <c r="CD56" s="71"/>
      <c r="CE56" s="21"/>
      <c r="CF56" s="1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</row>
    <row r="57" spans="1:256" x14ac:dyDescent="0.2">
      <c r="A57" s="2" t="s">
        <v>86</v>
      </c>
      <c r="B57" t="s">
        <v>44</v>
      </c>
      <c r="C57" t="s">
        <v>65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25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5"/>
      <c r="BZ57" s="69"/>
      <c r="CA57" s="70"/>
      <c r="CB57" s="70"/>
      <c r="CC57" s="70"/>
      <c r="CD57" s="71"/>
      <c r="CE57" s="21"/>
      <c r="CF57" s="1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</row>
    <row r="58" spans="1:256" x14ac:dyDescent="0.2">
      <c r="A58" s="2" t="s">
        <v>86</v>
      </c>
      <c r="B58" t="s">
        <v>45</v>
      </c>
      <c r="C58" t="s">
        <v>65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25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5"/>
      <c r="BZ58" s="69"/>
      <c r="CA58" s="70"/>
      <c r="CB58" s="70"/>
      <c r="CC58" s="70"/>
      <c r="CD58" s="71"/>
      <c r="CE58" s="21"/>
      <c r="CF58" s="1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x14ac:dyDescent="0.2">
      <c r="A59" s="2" t="s">
        <v>86</v>
      </c>
      <c r="B59" s="72" t="s">
        <v>46</v>
      </c>
      <c r="C59" s="73" t="s">
        <v>65</v>
      </c>
      <c r="D59" s="74"/>
      <c r="E59" s="75" t="str">
        <f t="shared" ref="E59:AT59" si="21">IF(COUNT(E54:E57)&gt;0,SUM(E54:E57),"--")</f>
        <v>--</v>
      </c>
      <c r="F59" s="75" t="str">
        <f t="shared" si="21"/>
        <v>--</v>
      </c>
      <c r="G59" s="75" t="str">
        <f t="shared" si="21"/>
        <v>--</v>
      </c>
      <c r="H59" s="75" t="str">
        <f t="shared" si="21"/>
        <v>--</v>
      </c>
      <c r="I59" s="75" t="str">
        <f t="shared" si="21"/>
        <v>--</v>
      </c>
      <c r="J59" s="75" t="str">
        <f t="shared" si="21"/>
        <v>--</v>
      </c>
      <c r="K59" s="75" t="str">
        <f t="shared" si="21"/>
        <v>--</v>
      </c>
      <c r="L59" s="75" t="str">
        <f t="shared" si="21"/>
        <v>--</v>
      </c>
      <c r="M59" s="75" t="str">
        <f t="shared" si="21"/>
        <v>--</v>
      </c>
      <c r="N59" s="75" t="str">
        <f t="shared" si="21"/>
        <v>--</v>
      </c>
      <c r="O59" s="75" t="str">
        <f t="shared" si="21"/>
        <v>--</v>
      </c>
      <c r="P59" s="75" t="str">
        <f t="shared" si="21"/>
        <v>--</v>
      </c>
      <c r="Q59" s="75" t="str">
        <f t="shared" si="21"/>
        <v>--</v>
      </c>
      <c r="R59" s="75" t="str">
        <f t="shared" si="21"/>
        <v>--</v>
      </c>
      <c r="S59" s="75" t="str">
        <f t="shared" si="21"/>
        <v>--</v>
      </c>
      <c r="T59" s="75" t="str">
        <f t="shared" si="21"/>
        <v>--</v>
      </c>
      <c r="U59" s="75" t="str">
        <f t="shared" si="21"/>
        <v>--</v>
      </c>
      <c r="V59" s="75" t="str">
        <f t="shared" si="21"/>
        <v>--</v>
      </c>
      <c r="W59" s="75" t="str">
        <f t="shared" si="21"/>
        <v>--</v>
      </c>
      <c r="X59" s="75" t="str">
        <f t="shared" si="21"/>
        <v>--</v>
      </c>
      <c r="Y59" s="75" t="str">
        <f t="shared" si="21"/>
        <v>--</v>
      </c>
      <c r="Z59" s="75" t="str">
        <f t="shared" si="21"/>
        <v>--</v>
      </c>
      <c r="AA59" s="75" t="str">
        <f t="shared" si="21"/>
        <v>--</v>
      </c>
      <c r="AB59" s="75" t="str">
        <f t="shared" si="21"/>
        <v>--</v>
      </c>
      <c r="AC59" s="75" t="str">
        <f t="shared" si="21"/>
        <v>--</v>
      </c>
      <c r="AD59" s="75" t="str">
        <f t="shared" si="21"/>
        <v>--</v>
      </c>
      <c r="AE59" s="75" t="str">
        <f t="shared" si="21"/>
        <v>--</v>
      </c>
      <c r="AF59" s="75" t="str">
        <f t="shared" si="21"/>
        <v>--</v>
      </c>
      <c r="AG59" s="75" t="str">
        <f t="shared" si="21"/>
        <v>--</v>
      </c>
      <c r="AH59" s="75" t="str">
        <f t="shared" si="21"/>
        <v>--</v>
      </c>
      <c r="AI59" s="75" t="str">
        <f t="shared" si="21"/>
        <v>--</v>
      </c>
      <c r="AJ59" s="75" t="str">
        <f t="shared" si="21"/>
        <v>--</v>
      </c>
      <c r="AK59" s="75" t="str">
        <f t="shared" si="21"/>
        <v>--</v>
      </c>
      <c r="AL59" s="75" t="str">
        <f t="shared" si="21"/>
        <v>--</v>
      </c>
      <c r="AM59" s="75" t="str">
        <f t="shared" si="21"/>
        <v>--</v>
      </c>
      <c r="AN59" s="75" t="str">
        <f t="shared" si="21"/>
        <v>--</v>
      </c>
      <c r="AO59" s="75" t="str">
        <f t="shared" si="21"/>
        <v>--</v>
      </c>
      <c r="AP59" s="75" t="str">
        <f t="shared" si="21"/>
        <v>--</v>
      </c>
      <c r="AQ59" s="75" t="str">
        <f t="shared" si="21"/>
        <v>--</v>
      </c>
      <c r="AR59" s="75" t="str">
        <f t="shared" si="21"/>
        <v>--</v>
      </c>
      <c r="AS59" s="75" t="str">
        <f t="shared" si="21"/>
        <v>--</v>
      </c>
      <c r="AT59" s="75" t="str">
        <f t="shared" si="21"/>
        <v>--</v>
      </c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 t="str">
        <f>IF(COUNT(BM54:BM57)&gt;0,SUM(BM54:BM57),"--")</f>
        <v>--</v>
      </c>
      <c r="BN59" s="75"/>
      <c r="BO59" s="75" t="str">
        <f t="shared" ref="BO59:BX59" si="22">IF(COUNT(BO54:BO57)&gt;0,SUM(BO54:BO57),"--")</f>
        <v>--</v>
      </c>
      <c r="BP59" s="75" t="str">
        <f t="shared" si="22"/>
        <v>--</v>
      </c>
      <c r="BQ59" s="75" t="str">
        <f t="shared" si="22"/>
        <v>--</v>
      </c>
      <c r="BR59" s="75" t="str">
        <f t="shared" si="22"/>
        <v>--</v>
      </c>
      <c r="BS59" s="75" t="str">
        <f t="shared" si="22"/>
        <v>--</v>
      </c>
      <c r="BT59" s="75" t="str">
        <f t="shared" si="22"/>
        <v>--</v>
      </c>
      <c r="BU59" s="75" t="str">
        <f t="shared" si="22"/>
        <v>--</v>
      </c>
      <c r="BV59" s="75" t="str">
        <f t="shared" si="22"/>
        <v>--</v>
      </c>
      <c r="BW59" s="75" t="str">
        <f t="shared" si="22"/>
        <v>--</v>
      </c>
      <c r="BX59" s="75" t="str">
        <f t="shared" si="22"/>
        <v>--</v>
      </c>
      <c r="BY59" s="76"/>
      <c r="BZ59" s="77"/>
      <c r="CA59" s="78"/>
      <c r="CB59" s="78"/>
      <c r="CC59" s="78"/>
      <c r="CD59"/>
      <c r="CE59"/>
      <c r="CF59" s="1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</row>
    <row r="60" spans="1:256" x14ac:dyDescent="0.2">
      <c r="A60" s="2"/>
      <c r="B60"/>
      <c r="C60"/>
      <c r="D60" s="74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</row>
    <row r="61" spans="1:256" x14ac:dyDescent="0.2">
      <c r="A61" s="2" t="s">
        <v>86</v>
      </c>
      <c r="B61" t="s">
        <v>47</v>
      </c>
      <c r="C61" s="2"/>
      <c r="D61"/>
      <c r="E61" s="25"/>
      <c r="F61" s="25"/>
      <c r="G61" s="25"/>
      <c r="H61" s="25"/>
      <c r="I61" s="25"/>
      <c r="J61" s="25"/>
      <c r="K61" s="25"/>
      <c r="L61" s="25"/>
      <c r="M61" s="25"/>
      <c r="N61" s="2"/>
      <c r="O61" s="2"/>
      <c r="P61" s="2"/>
      <c r="Q61" s="2"/>
      <c r="R61" s="25"/>
      <c r="S61" s="2"/>
      <c r="T61" s="2"/>
      <c r="U61" s="2"/>
      <c r="V61" s="2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"/>
      <c r="AX61" s="2"/>
      <c r="AY61" s="2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52"/>
      <c r="BZ61"/>
      <c r="CA61"/>
      <c r="CB61"/>
      <c r="CC61"/>
      <c r="CD61"/>
      <c r="CE61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</row>
    <row r="62" spans="1:256" x14ac:dyDescent="0.2">
      <c r="A62" s="2" t="s">
        <v>86</v>
      </c>
      <c r="B62"/>
      <c r="C62" s="2"/>
      <c r="D62"/>
      <c r="E62" s="25"/>
      <c r="F62" s="25"/>
      <c r="G62" s="25"/>
      <c r="H62" s="25"/>
      <c r="I62" s="25"/>
      <c r="J62" s="25"/>
      <c r="K62" s="25"/>
      <c r="L62" s="25"/>
      <c r="M62" s="25"/>
      <c r="N62" s="2"/>
      <c r="O62" s="2"/>
      <c r="P62" s="2"/>
      <c r="Q62" s="2"/>
      <c r="R62" s="25"/>
      <c r="S62" s="2"/>
      <c r="T62" s="2"/>
      <c r="U62" s="2"/>
      <c r="V62" s="2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"/>
      <c r="AX62" s="2"/>
      <c r="AY62" s="2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52"/>
      <c r="BZ62"/>
      <c r="CA62"/>
      <c r="CB62"/>
      <c r="CC62"/>
      <c r="CD62"/>
      <c r="CE6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</row>
    <row r="63" spans="1:256" x14ac:dyDescent="0.2">
      <c r="A63" s="2"/>
      <c r="B63" t="s">
        <v>48</v>
      </c>
      <c r="C63" t="s">
        <v>66</v>
      </c>
      <c r="D63"/>
      <c r="E63" t="e">
        <f t="shared" ref="E63:AJ63" si="23">IF(AND(AND(AND(E26,E28),E29),E27&gt;0),(E26*0.0499)+(E28*0.0822)+(E29*0.0435)+(E27*0.0256),"--")</f>
        <v>#VALUE!</v>
      </c>
      <c r="F63" t="e">
        <f t="shared" si="23"/>
        <v>#VALUE!</v>
      </c>
      <c r="G63" t="e">
        <f t="shared" si="23"/>
        <v>#VALUE!</v>
      </c>
      <c r="H63" t="e">
        <f t="shared" si="23"/>
        <v>#VALUE!</v>
      </c>
      <c r="I63" t="e">
        <f t="shared" si="23"/>
        <v>#VALUE!</v>
      </c>
      <c r="J63" t="e">
        <f t="shared" si="23"/>
        <v>#VALUE!</v>
      </c>
      <c r="K63" t="e">
        <f t="shared" si="23"/>
        <v>#VALUE!</v>
      </c>
      <c r="L63" t="e">
        <f t="shared" si="23"/>
        <v>#VALUE!</v>
      </c>
      <c r="M63" t="e">
        <f t="shared" si="23"/>
        <v>#VALUE!</v>
      </c>
      <c r="N63" t="e">
        <f t="shared" si="23"/>
        <v>#VALUE!</v>
      </c>
      <c r="O63" t="e">
        <f t="shared" si="23"/>
        <v>#VALUE!</v>
      </c>
      <c r="P63" t="e">
        <f t="shared" si="23"/>
        <v>#VALUE!</v>
      </c>
      <c r="Q63" t="e">
        <f t="shared" si="23"/>
        <v>#VALUE!</v>
      </c>
      <c r="R63" t="e">
        <f t="shared" si="23"/>
        <v>#VALUE!</v>
      </c>
      <c r="S63" t="e">
        <f t="shared" si="23"/>
        <v>#VALUE!</v>
      </c>
      <c r="T63" t="e">
        <f t="shared" si="23"/>
        <v>#VALUE!</v>
      </c>
      <c r="U63" t="e">
        <f t="shared" si="23"/>
        <v>#VALUE!</v>
      </c>
      <c r="V63" t="e">
        <f t="shared" si="23"/>
        <v>#VALUE!</v>
      </c>
      <c r="W63" t="e">
        <f t="shared" si="23"/>
        <v>#VALUE!</v>
      </c>
      <c r="X63" t="e">
        <f t="shared" si="23"/>
        <v>#VALUE!</v>
      </c>
      <c r="Y63" t="e">
        <f t="shared" si="23"/>
        <v>#VALUE!</v>
      </c>
      <c r="Z63" t="e">
        <f t="shared" si="23"/>
        <v>#VALUE!</v>
      </c>
      <c r="AA63" t="e">
        <f t="shared" si="23"/>
        <v>#VALUE!</v>
      </c>
      <c r="AB63" t="e">
        <f t="shared" si="23"/>
        <v>#VALUE!</v>
      </c>
      <c r="AC63">
        <f t="shared" si="23"/>
        <v>4.8190200000000001</v>
      </c>
      <c r="AD63">
        <f t="shared" si="23"/>
        <v>5.2342000000000004</v>
      </c>
      <c r="AE63">
        <f t="shared" si="23"/>
        <v>4.7419399999999996</v>
      </c>
      <c r="AF63">
        <f t="shared" si="23"/>
        <v>4.6459799999999998</v>
      </c>
      <c r="AG63">
        <f t="shared" si="23"/>
        <v>4.5525799999999998</v>
      </c>
      <c r="AH63">
        <f t="shared" si="23"/>
        <v>4.9597600000000002</v>
      </c>
      <c r="AI63">
        <f t="shared" si="23"/>
        <v>5.6349800000000005</v>
      </c>
      <c r="AJ63">
        <f t="shared" si="23"/>
        <v>4.5289200000000003</v>
      </c>
      <c r="AK63">
        <f t="shared" ref="AK63:BF63" si="24">IF(AND(AND(AND(AK26,AK28),AK29),AK27&gt;0),(AK26*0.0499)+(AK28*0.0822)+(AK29*0.0435)+(AK27*0.0256),"--")</f>
        <v>4.5903399999999994</v>
      </c>
      <c r="AL63">
        <f t="shared" si="24"/>
        <v>4.3549199999999999</v>
      </c>
      <c r="AM63">
        <f t="shared" si="24"/>
        <v>4.2727199999999996</v>
      </c>
      <c r="AN63">
        <f t="shared" si="24"/>
        <v>4.5772399999999998</v>
      </c>
      <c r="AO63">
        <f t="shared" si="24"/>
        <v>3.8054000000000001</v>
      </c>
      <c r="AP63">
        <f t="shared" si="24"/>
        <v>4.1345400000000003</v>
      </c>
      <c r="AQ63">
        <f t="shared" si="24"/>
        <v>4.6337599999999997</v>
      </c>
      <c r="AR63">
        <f t="shared" si="24"/>
        <v>4.1767599999999998</v>
      </c>
      <c r="AS63">
        <f t="shared" si="24"/>
        <v>4.3750799999999996</v>
      </c>
      <c r="AT63">
        <f t="shared" si="24"/>
        <v>4.5679400000000001</v>
      </c>
      <c r="AU63">
        <f t="shared" si="24"/>
        <v>4.9527400000000004</v>
      </c>
      <c r="AV63">
        <f t="shared" si="24"/>
        <v>4.50718</v>
      </c>
      <c r="AW63">
        <f t="shared" si="24"/>
        <v>21.77036</v>
      </c>
      <c r="AX63">
        <f t="shared" si="24"/>
        <v>4.7490000000000006</v>
      </c>
      <c r="AY63">
        <f t="shared" si="24"/>
        <v>4.2164199999999994</v>
      </c>
      <c r="AZ63">
        <f t="shared" si="24"/>
        <v>39.987969999999997</v>
      </c>
      <c r="BA63">
        <f t="shared" si="24"/>
        <v>4.62202</v>
      </c>
      <c r="BB63">
        <f t="shared" si="24"/>
        <v>19.14228</v>
      </c>
      <c r="BC63">
        <f t="shared" si="24"/>
        <v>4.4812799999999999</v>
      </c>
      <c r="BD63">
        <f t="shared" si="24"/>
        <v>4.6866199999999996</v>
      </c>
      <c r="BE63">
        <f t="shared" si="24"/>
        <v>6.2753399999999999</v>
      </c>
      <c r="BF63">
        <f t="shared" si="24"/>
        <v>4.6641799999999991</v>
      </c>
      <c r="BG63"/>
      <c r="BH63">
        <f t="shared" ref="BH63:BX63" si="25">IF(AND(AND(AND(BH26,BH28),BH29),BH27&gt;0),(BH26*0.0499)+(BH28*0.0822)+(BH29*0.0435)+(BH27*0.0256),"--")</f>
        <v>5.0026399999999995</v>
      </c>
      <c r="BI63">
        <f t="shared" si="25"/>
        <v>4.8411200000000001</v>
      </c>
      <c r="BJ63">
        <f t="shared" si="25"/>
        <v>4.9489000000000001</v>
      </c>
      <c r="BK63">
        <f t="shared" si="25"/>
        <v>4.8954800000000001</v>
      </c>
      <c r="BL63">
        <f t="shared" si="25"/>
        <v>4.9266999999999994</v>
      </c>
      <c r="BM63">
        <f t="shared" si="25"/>
        <v>5.5487479999999998</v>
      </c>
      <c r="BN63">
        <f t="shared" si="25"/>
        <v>4.8635059999999992</v>
      </c>
      <c r="BO63">
        <f t="shared" si="25"/>
        <v>5.8768820000000002</v>
      </c>
      <c r="BP63">
        <f t="shared" si="25"/>
        <v>5.2696069999999997</v>
      </c>
      <c r="BQ63">
        <f t="shared" si="25"/>
        <v>5.0118720000000003</v>
      </c>
      <c r="BR63">
        <f t="shared" si="25"/>
        <v>6.4861420000000001</v>
      </c>
      <c r="BS63">
        <f t="shared" si="25"/>
        <v>5.5386819999999997</v>
      </c>
      <c r="BT63">
        <f t="shared" si="25"/>
        <v>5.0835540000000004</v>
      </c>
      <c r="BU63">
        <f t="shared" si="25"/>
        <v>19.625491999999998</v>
      </c>
      <c r="BV63">
        <f t="shared" si="25"/>
        <v>7.1632908000000004</v>
      </c>
      <c r="BW63">
        <f t="shared" si="25"/>
        <v>5.3690940000000005</v>
      </c>
      <c r="BX63">
        <f t="shared" si="25"/>
        <v>4.9065539999999999</v>
      </c>
      <c r="BY63"/>
      <c r="BZ63" s="53" t="e">
        <f>AVERAGE(C63:BY63)</f>
        <v>#VALUE!</v>
      </c>
      <c r="CA63" s="54" t="e">
        <f>MIN(C63:BY63)</f>
        <v>#VALUE!</v>
      </c>
      <c r="CB63" s="54" t="e">
        <f>MAX(C63:BY63)</f>
        <v>#VALUE!</v>
      </c>
      <c r="CC63" s="54" t="e">
        <f>STDEV(C63:BY63)</f>
        <v>#VALUE!</v>
      </c>
      <c r="CD63" s="10" t="e">
        <f>CC63/BZ63</f>
        <v>#VALUE!</v>
      </c>
      <c r="CE63" s="11">
        <f>COUNT(C63:BY63)</f>
        <v>47</v>
      </c>
      <c r="CF63" s="1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</row>
    <row r="64" spans="1:256" x14ac:dyDescent="0.2">
      <c r="A64" s="2"/>
      <c r="B64" t="s">
        <v>49</v>
      </c>
      <c r="C64" t="s">
        <v>66</v>
      </c>
      <c r="D64"/>
      <c r="E64" t="e">
        <f t="shared" ref="E64:AJ64" si="26">IF(AND(AND(E30,E25),E23&gt;0),(E30*0.0208)+(E25*0.0282)+(E23*0.0164)+(E22*0.0333),"--")</f>
        <v>#VALUE!</v>
      </c>
      <c r="F64" t="e">
        <f t="shared" si="26"/>
        <v>#VALUE!</v>
      </c>
      <c r="G64" t="e">
        <f t="shared" si="26"/>
        <v>#VALUE!</v>
      </c>
      <c r="H64" t="e">
        <f t="shared" si="26"/>
        <v>#VALUE!</v>
      </c>
      <c r="I64">
        <f t="shared" si="26"/>
        <v>5.5424300000000004</v>
      </c>
      <c r="J64" t="e">
        <f t="shared" si="26"/>
        <v>#VALUE!</v>
      </c>
      <c r="K64" t="e">
        <f t="shared" si="26"/>
        <v>#VALUE!</v>
      </c>
      <c r="L64" t="e">
        <f t="shared" si="26"/>
        <v>#VALUE!</v>
      </c>
      <c r="M64" t="e">
        <f t="shared" si="26"/>
        <v>#VALUE!</v>
      </c>
      <c r="N64">
        <f t="shared" si="26"/>
        <v>5.1804000000000006</v>
      </c>
      <c r="O64" t="e">
        <f t="shared" si="26"/>
        <v>#VALUE!</v>
      </c>
      <c r="P64">
        <f t="shared" si="26"/>
        <v>4.7159000000000004</v>
      </c>
      <c r="Q64" t="e">
        <f t="shared" si="26"/>
        <v>#VALUE!</v>
      </c>
      <c r="R64" t="e">
        <f t="shared" si="26"/>
        <v>#VALUE!</v>
      </c>
      <c r="S64" t="e">
        <f t="shared" si="26"/>
        <v>#VALUE!</v>
      </c>
      <c r="T64" t="e">
        <f t="shared" si="26"/>
        <v>#VALUE!</v>
      </c>
      <c r="U64">
        <f t="shared" si="26"/>
        <v>7.1309000000000005</v>
      </c>
      <c r="V64" t="e">
        <f t="shared" si="26"/>
        <v>#VALUE!</v>
      </c>
      <c r="W64" t="e">
        <f t="shared" si="26"/>
        <v>#VALUE!</v>
      </c>
      <c r="X64" t="e">
        <f t="shared" si="26"/>
        <v>#VALUE!</v>
      </c>
      <c r="Y64">
        <f t="shared" si="26"/>
        <v>5.0075000000000003</v>
      </c>
      <c r="Z64" t="e">
        <f t="shared" si="26"/>
        <v>#VALUE!</v>
      </c>
      <c r="AA64">
        <f t="shared" si="26"/>
        <v>5.4551999999999996</v>
      </c>
      <c r="AB64" t="e">
        <f t="shared" si="26"/>
        <v>#VALUE!</v>
      </c>
      <c r="AC64">
        <f t="shared" si="26"/>
        <v>4.7856880000000004</v>
      </c>
      <c r="AD64">
        <f t="shared" si="26"/>
        <v>5.3953800000000003</v>
      </c>
      <c r="AE64">
        <f t="shared" si="26"/>
        <v>5.2032600000000002</v>
      </c>
      <c r="AF64">
        <f t="shared" si="26"/>
        <v>5.67218</v>
      </c>
      <c r="AG64">
        <f t="shared" si="26"/>
        <v>5.1604200000000002</v>
      </c>
      <c r="AH64">
        <f t="shared" si="26"/>
        <v>5.1149399999999998</v>
      </c>
      <c r="AI64">
        <f t="shared" si="26"/>
        <v>5.6399000000000008</v>
      </c>
      <c r="AJ64">
        <f t="shared" si="26"/>
        <v>4.3771400000000007</v>
      </c>
      <c r="AK64">
        <f t="shared" ref="AK64:BF64" si="27">IF(AND(AND(AK30,AK25),AK23&gt;0),(AK30*0.0208)+(AK25*0.0282)+(AK23*0.0164)+(AK22*0.0333),"--")</f>
        <v>4.5292400000000006</v>
      </c>
      <c r="AL64">
        <f t="shared" si="27"/>
        <v>4.3623600000000007</v>
      </c>
      <c r="AM64">
        <f t="shared" si="27"/>
        <v>4.1058400000000006</v>
      </c>
      <c r="AN64">
        <f t="shared" si="27"/>
        <v>4.3182999999999998</v>
      </c>
      <c r="AO64">
        <f t="shared" si="27"/>
        <v>3.6724600000000001</v>
      </c>
      <c r="AP64">
        <f t="shared" si="27"/>
        <v>4.1393599999999999</v>
      </c>
      <c r="AQ64">
        <f t="shared" si="27"/>
        <v>4.42232</v>
      </c>
      <c r="AR64">
        <f t="shared" si="27"/>
        <v>4.0788799999999998</v>
      </c>
      <c r="AS64">
        <f t="shared" si="27"/>
        <v>4.2273399999999999</v>
      </c>
      <c r="AT64">
        <f t="shared" si="27"/>
        <v>4.5824000000000007</v>
      </c>
      <c r="AU64">
        <f t="shared" si="27"/>
        <v>4.7779600000000002</v>
      </c>
      <c r="AV64">
        <f t="shared" si="27"/>
        <v>4.3654000000000002</v>
      </c>
      <c r="AW64">
        <f t="shared" si="27"/>
        <v>18.173760000000001</v>
      </c>
      <c r="AX64">
        <f t="shared" si="27"/>
        <v>5.0025400000000007</v>
      </c>
      <c r="AY64">
        <f t="shared" si="27"/>
        <v>4.4962000000000009</v>
      </c>
      <c r="AZ64">
        <f t="shared" si="27"/>
        <v>42.599319999999999</v>
      </c>
      <c r="BA64">
        <f t="shared" si="27"/>
        <v>4.5060599999999997</v>
      </c>
      <c r="BB64">
        <f t="shared" si="27"/>
        <v>19.053339999999999</v>
      </c>
      <c r="BC64">
        <f t="shared" si="27"/>
        <v>4.22532</v>
      </c>
      <c r="BD64">
        <f t="shared" si="27"/>
        <v>4.594780000000001</v>
      </c>
      <c r="BE64">
        <f t="shared" si="27"/>
        <v>6.2522640000000003</v>
      </c>
      <c r="BF64">
        <f t="shared" si="27"/>
        <v>4.6024399999999996</v>
      </c>
      <c r="BG64"/>
      <c r="BH64">
        <f t="shared" ref="BH64:BX64" si="28">IF(AND(AND(BH30,BH25),BH23&gt;0),(BH30*0.0208)+(BH25*0.0282)+(BH23*0.0164)+(BH22*0.0333),"--")</f>
        <v>5.0030000000000001</v>
      </c>
      <c r="BI64">
        <f t="shared" si="28"/>
        <v>4.6133800000000003</v>
      </c>
      <c r="BJ64">
        <f t="shared" si="28"/>
        <v>4.9357800000000003</v>
      </c>
      <c r="BK64">
        <f t="shared" si="28"/>
        <v>4.8753199999999994</v>
      </c>
      <c r="BL64">
        <f t="shared" si="28"/>
        <v>4.8749600000000006</v>
      </c>
      <c r="BM64">
        <f t="shared" si="28"/>
        <v>5.4828999999999999</v>
      </c>
      <c r="BN64">
        <f t="shared" si="28"/>
        <v>4.7964320000000003</v>
      </c>
      <c r="BO64">
        <f t="shared" si="28"/>
        <v>5.7170290000000001</v>
      </c>
      <c r="BP64">
        <f t="shared" si="28"/>
        <v>5.1556240000000004</v>
      </c>
      <c r="BQ64">
        <f t="shared" si="28"/>
        <v>4.9431600000000007</v>
      </c>
      <c r="BR64">
        <f t="shared" si="28"/>
        <v>6.3224260000000001</v>
      </c>
      <c r="BS64">
        <f t="shared" si="28"/>
        <v>5.4583460000000006</v>
      </c>
      <c r="BT64">
        <f t="shared" si="28"/>
        <v>5.0539340000000008</v>
      </c>
      <c r="BU64">
        <f t="shared" si="28"/>
        <v>19.095726000000003</v>
      </c>
      <c r="BV64">
        <f t="shared" si="28"/>
        <v>7.5957999999999997</v>
      </c>
      <c r="BW64">
        <f t="shared" si="28"/>
        <v>5.2965020000000003</v>
      </c>
      <c r="BX64">
        <f t="shared" si="28"/>
        <v>4.8771659999999999</v>
      </c>
      <c r="BY64"/>
      <c r="BZ64" t="e">
        <f>AVERAGE(C64:BY64)</f>
        <v>#VALUE!</v>
      </c>
      <c r="CA64" t="e">
        <f>MIN(C64:BY64)</f>
        <v>#VALUE!</v>
      </c>
      <c r="CB64" t="e">
        <f>MAX(C64:BY64)</f>
        <v>#VALUE!</v>
      </c>
      <c r="CC64" t="e">
        <f>STDEV(C64:BY64)</f>
        <v>#VALUE!</v>
      </c>
      <c r="CD64" s="20" t="e">
        <f>CC64/BZ64</f>
        <v>#VALUE!</v>
      </c>
      <c r="CE64" s="21">
        <f>COUNT(C64:BY64)</f>
        <v>53</v>
      </c>
      <c r="CF64" s="1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</row>
    <row r="65" spans="1:256" x14ac:dyDescent="0.2">
      <c r="A65" s="2"/>
      <c r="B65" t="s">
        <v>50</v>
      </c>
      <c r="C65" t="s">
        <v>66</v>
      </c>
      <c r="D65"/>
      <c r="E65" t="e">
        <f t="shared" ref="E65:AJ65" si="29">IF((AND(E63,E64))&gt;0,ABS(E64-E63),"--")</f>
        <v>#VALUE!</v>
      </c>
      <c r="F65" t="e">
        <f t="shared" si="29"/>
        <v>#VALUE!</v>
      </c>
      <c r="G65" t="e">
        <f t="shared" si="29"/>
        <v>#VALUE!</v>
      </c>
      <c r="H65" t="e">
        <f t="shared" si="29"/>
        <v>#VALUE!</v>
      </c>
      <c r="I65" t="e">
        <f t="shared" si="29"/>
        <v>#VALUE!</v>
      </c>
      <c r="J65" t="e">
        <f t="shared" si="29"/>
        <v>#VALUE!</v>
      </c>
      <c r="K65" t="e">
        <f t="shared" si="29"/>
        <v>#VALUE!</v>
      </c>
      <c r="L65" t="e">
        <f t="shared" si="29"/>
        <v>#VALUE!</v>
      </c>
      <c r="M65" t="e">
        <f t="shared" si="29"/>
        <v>#VALUE!</v>
      </c>
      <c r="N65" t="e">
        <f t="shared" si="29"/>
        <v>#VALUE!</v>
      </c>
      <c r="O65" t="e">
        <f t="shared" si="29"/>
        <v>#VALUE!</v>
      </c>
      <c r="P65" t="e">
        <f t="shared" si="29"/>
        <v>#VALUE!</v>
      </c>
      <c r="Q65" t="e">
        <f t="shared" si="29"/>
        <v>#VALUE!</v>
      </c>
      <c r="R65" t="e">
        <f t="shared" si="29"/>
        <v>#VALUE!</v>
      </c>
      <c r="S65" t="e">
        <f t="shared" si="29"/>
        <v>#VALUE!</v>
      </c>
      <c r="T65" t="e">
        <f t="shared" si="29"/>
        <v>#VALUE!</v>
      </c>
      <c r="U65" t="e">
        <f t="shared" si="29"/>
        <v>#VALUE!</v>
      </c>
      <c r="V65" t="e">
        <f t="shared" si="29"/>
        <v>#VALUE!</v>
      </c>
      <c r="W65" t="e">
        <f t="shared" si="29"/>
        <v>#VALUE!</v>
      </c>
      <c r="X65" t="e">
        <f t="shared" si="29"/>
        <v>#VALUE!</v>
      </c>
      <c r="Y65" t="e">
        <f t="shared" si="29"/>
        <v>#VALUE!</v>
      </c>
      <c r="Z65" t="e">
        <f t="shared" si="29"/>
        <v>#VALUE!</v>
      </c>
      <c r="AA65" t="e">
        <f t="shared" si="29"/>
        <v>#VALUE!</v>
      </c>
      <c r="AB65" t="e">
        <f t="shared" si="29"/>
        <v>#VALUE!</v>
      </c>
      <c r="AC65">
        <f t="shared" si="29"/>
        <v>3.3331999999999695E-2</v>
      </c>
      <c r="AD65">
        <f t="shared" si="29"/>
        <v>0.16117999999999988</v>
      </c>
      <c r="AE65">
        <f t="shared" si="29"/>
        <v>0.46132000000000062</v>
      </c>
      <c r="AF65">
        <f t="shared" si="29"/>
        <v>1.0262000000000002</v>
      </c>
      <c r="AG65">
        <f t="shared" si="29"/>
        <v>0.60784000000000038</v>
      </c>
      <c r="AH65">
        <f t="shared" si="29"/>
        <v>0.15517999999999965</v>
      </c>
      <c r="AI65">
        <f t="shared" si="29"/>
        <v>4.9200000000002575E-3</v>
      </c>
      <c r="AJ65">
        <f t="shared" si="29"/>
        <v>0.15177999999999958</v>
      </c>
      <c r="AK65">
        <f t="shared" ref="AK65:BF65" si="30">IF((AND(AK63,AK64))&gt;0,ABS(AK64-AK63),"--")</f>
        <v>6.1099999999998822E-2</v>
      </c>
      <c r="AL65">
        <f t="shared" si="30"/>
        <v>7.4400000000007793E-3</v>
      </c>
      <c r="AM65">
        <f t="shared" si="30"/>
        <v>0.16687999999999903</v>
      </c>
      <c r="AN65">
        <f t="shared" si="30"/>
        <v>0.25893999999999995</v>
      </c>
      <c r="AO65">
        <f t="shared" si="30"/>
        <v>0.13294000000000006</v>
      </c>
      <c r="AP65">
        <f t="shared" si="30"/>
        <v>4.8199999999996024E-3</v>
      </c>
      <c r="AQ65">
        <f t="shared" si="30"/>
        <v>0.21143999999999963</v>
      </c>
      <c r="AR65">
        <f t="shared" si="30"/>
        <v>9.7879999999999967E-2</v>
      </c>
      <c r="AS65">
        <f t="shared" si="30"/>
        <v>0.14773999999999976</v>
      </c>
      <c r="AT65">
        <f t="shared" si="30"/>
        <v>1.4460000000000583E-2</v>
      </c>
      <c r="AU65">
        <f t="shared" si="30"/>
        <v>0.17478000000000016</v>
      </c>
      <c r="AV65">
        <f t="shared" si="30"/>
        <v>0.1417799999999998</v>
      </c>
      <c r="AW65">
        <f t="shared" si="30"/>
        <v>3.5965999999999987</v>
      </c>
      <c r="AX65">
        <f t="shared" si="30"/>
        <v>0.2535400000000001</v>
      </c>
      <c r="AY65">
        <f t="shared" si="30"/>
        <v>0.27978000000000147</v>
      </c>
      <c r="AZ65">
        <f t="shared" si="30"/>
        <v>2.6113500000000016</v>
      </c>
      <c r="BA65">
        <f t="shared" si="30"/>
        <v>0.11596000000000029</v>
      </c>
      <c r="BB65">
        <f t="shared" si="30"/>
        <v>8.8940000000000907E-2</v>
      </c>
      <c r="BC65">
        <f t="shared" si="30"/>
        <v>0.25595999999999997</v>
      </c>
      <c r="BD65">
        <f t="shared" si="30"/>
        <v>9.1839999999998589E-2</v>
      </c>
      <c r="BE65">
        <f t="shared" si="30"/>
        <v>2.3075999999999652E-2</v>
      </c>
      <c r="BF65">
        <f t="shared" si="30"/>
        <v>6.1739999999999462E-2</v>
      </c>
      <c r="BG65"/>
      <c r="BH65">
        <f t="shared" ref="BH65:BX65" si="31">IF((AND(BH63,BH64))&gt;0,ABS(BH64-BH63),"--")</f>
        <v>3.6000000000058208E-4</v>
      </c>
      <c r="BI65">
        <f t="shared" si="31"/>
        <v>0.22773999999999983</v>
      </c>
      <c r="BJ65">
        <f t="shared" si="31"/>
        <v>1.3119999999999798E-2</v>
      </c>
      <c r="BK65">
        <f t="shared" si="31"/>
        <v>2.0160000000000622E-2</v>
      </c>
      <c r="BL65">
        <f t="shared" si="31"/>
        <v>5.1739999999998787E-2</v>
      </c>
      <c r="BM65">
        <f t="shared" si="31"/>
        <v>6.5847999999999907E-2</v>
      </c>
      <c r="BN65">
        <f t="shared" si="31"/>
        <v>6.7073999999998968E-2</v>
      </c>
      <c r="BO65">
        <f t="shared" si="31"/>
        <v>0.15985300000000002</v>
      </c>
      <c r="BP65">
        <f t="shared" si="31"/>
        <v>0.11398299999999928</v>
      </c>
      <c r="BQ65">
        <f t="shared" si="31"/>
        <v>6.8711999999999662E-2</v>
      </c>
      <c r="BR65">
        <f t="shared" si="31"/>
        <v>0.16371599999999997</v>
      </c>
      <c r="BS65">
        <f t="shared" si="31"/>
        <v>8.0335999999999075E-2</v>
      </c>
      <c r="BT65">
        <f t="shared" si="31"/>
        <v>2.9619999999999536E-2</v>
      </c>
      <c r="BU65">
        <f t="shared" si="31"/>
        <v>0.52976599999999507</v>
      </c>
      <c r="BV65">
        <f t="shared" si="31"/>
        <v>0.43250919999999926</v>
      </c>
      <c r="BW65">
        <f t="shared" si="31"/>
        <v>7.2592000000000212E-2</v>
      </c>
      <c r="BX65">
        <f t="shared" si="31"/>
        <v>2.938799999999997E-2</v>
      </c>
      <c r="BY65"/>
      <c r="BZ65" t="e">
        <f>AVERAGE(C65:BY65)</f>
        <v>#VALUE!</v>
      </c>
      <c r="CA65" t="e">
        <f>MIN(C65:BY65)</f>
        <v>#VALUE!</v>
      </c>
      <c r="CB65" t="e">
        <f>MAX(C65:BY65)</f>
        <v>#VALUE!</v>
      </c>
      <c r="CC65" t="e">
        <f>STDEV(C65:BY65)</f>
        <v>#VALUE!</v>
      </c>
      <c r="CD65" s="20" t="e">
        <f>CC65/BZ65</f>
        <v>#VALUE!</v>
      </c>
      <c r="CE65" s="21">
        <f>COUNT(C65:BY65)</f>
        <v>47</v>
      </c>
      <c r="CF65" s="1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pans="1:256" x14ac:dyDescent="0.2">
      <c r="A66" s="2"/>
      <c r="B66" t="s">
        <v>51</v>
      </c>
      <c r="C66" t="s">
        <v>67</v>
      </c>
      <c r="D66"/>
      <c r="E66" t="e">
        <f t="shared" ref="E66:AJ66" si="32">IF(AND(E63,E64&gt;0),(E65*100)/(0.5*(E63+E64)),"--")</f>
        <v>#VALUE!</v>
      </c>
      <c r="F66" t="e">
        <f t="shared" si="32"/>
        <v>#VALUE!</v>
      </c>
      <c r="G66" t="e">
        <f t="shared" si="32"/>
        <v>#VALUE!</v>
      </c>
      <c r="H66" t="e">
        <f t="shared" si="32"/>
        <v>#VALUE!</v>
      </c>
      <c r="I66" t="e">
        <f t="shared" si="32"/>
        <v>#VALUE!</v>
      </c>
      <c r="J66" t="e">
        <f t="shared" si="32"/>
        <v>#VALUE!</v>
      </c>
      <c r="K66" t="e">
        <f t="shared" si="32"/>
        <v>#VALUE!</v>
      </c>
      <c r="L66" t="e">
        <f t="shared" si="32"/>
        <v>#VALUE!</v>
      </c>
      <c r="M66" t="e">
        <f t="shared" si="32"/>
        <v>#VALUE!</v>
      </c>
      <c r="N66" t="e">
        <f t="shared" si="32"/>
        <v>#VALUE!</v>
      </c>
      <c r="O66" t="e">
        <f t="shared" si="32"/>
        <v>#VALUE!</v>
      </c>
      <c r="P66" t="e">
        <f t="shared" si="32"/>
        <v>#VALUE!</v>
      </c>
      <c r="Q66" t="e">
        <f t="shared" si="32"/>
        <v>#VALUE!</v>
      </c>
      <c r="R66" t="e">
        <f t="shared" si="32"/>
        <v>#VALUE!</v>
      </c>
      <c r="S66" t="e">
        <f t="shared" si="32"/>
        <v>#VALUE!</v>
      </c>
      <c r="T66" t="e">
        <f t="shared" si="32"/>
        <v>#VALUE!</v>
      </c>
      <c r="U66" t="e">
        <f t="shared" si="32"/>
        <v>#VALUE!</v>
      </c>
      <c r="V66" t="e">
        <f t="shared" si="32"/>
        <v>#VALUE!</v>
      </c>
      <c r="W66" t="e">
        <f t="shared" si="32"/>
        <v>#VALUE!</v>
      </c>
      <c r="X66" t="e">
        <f t="shared" si="32"/>
        <v>#VALUE!</v>
      </c>
      <c r="Y66" t="e">
        <f t="shared" si="32"/>
        <v>#VALUE!</v>
      </c>
      <c r="Z66" t="e">
        <f t="shared" si="32"/>
        <v>#VALUE!</v>
      </c>
      <c r="AA66" t="e">
        <f t="shared" si="32"/>
        <v>#VALUE!</v>
      </c>
      <c r="AB66" t="e">
        <f t="shared" si="32"/>
        <v>#VALUE!</v>
      </c>
      <c r="AC66">
        <f t="shared" si="32"/>
        <v>0.69407628009096567</v>
      </c>
      <c r="AD66">
        <f t="shared" si="32"/>
        <v>3.0326692117656551</v>
      </c>
      <c r="AE66">
        <f t="shared" si="32"/>
        <v>9.2772392712062235</v>
      </c>
      <c r="AF66">
        <f t="shared" si="32"/>
        <v>19.891143382153412</v>
      </c>
      <c r="AG66">
        <f t="shared" si="32"/>
        <v>12.516009471841867</v>
      </c>
      <c r="AH66">
        <f t="shared" si="32"/>
        <v>3.0805880075833456</v>
      </c>
      <c r="AI66">
        <f t="shared" si="32"/>
        <v>8.7273656127608581E-2</v>
      </c>
      <c r="AJ66">
        <f t="shared" si="32"/>
        <v>3.4084656963909872</v>
      </c>
      <c r="AK66">
        <f t="shared" ref="AK66:BF66" si="33">IF(AND(AK63,AK64&gt;0),(AK65*100)/(0.5*(AK63+AK64)),"--")</f>
        <v>1.339973990030217</v>
      </c>
      <c r="AL66">
        <f t="shared" si="33"/>
        <v>0.17069544628601532</v>
      </c>
      <c r="AM66">
        <f t="shared" si="33"/>
        <v>3.9835007447580257</v>
      </c>
      <c r="AN66">
        <f t="shared" si="33"/>
        <v>5.8217938427571552</v>
      </c>
      <c r="AO66">
        <f t="shared" si="33"/>
        <v>3.5555626877208204</v>
      </c>
      <c r="AP66">
        <f t="shared" si="33"/>
        <v>0.11651095613917503</v>
      </c>
      <c r="AQ66">
        <f t="shared" si="33"/>
        <v>4.6695700568016107</v>
      </c>
      <c r="AR66">
        <f t="shared" si="33"/>
        <v>2.3712274275525571</v>
      </c>
      <c r="AS66">
        <f t="shared" si="33"/>
        <v>3.4348474034050831</v>
      </c>
      <c r="AT66">
        <f t="shared" si="33"/>
        <v>0.31605382969377277</v>
      </c>
      <c r="AU66">
        <f t="shared" si="33"/>
        <v>3.5923417636963455</v>
      </c>
      <c r="AV66">
        <f t="shared" si="33"/>
        <v>3.1959137026659619</v>
      </c>
      <c r="AW66">
        <f t="shared" si="33"/>
        <v>18.008157395882041</v>
      </c>
      <c r="AX66">
        <f t="shared" si="33"/>
        <v>5.1999991796167588</v>
      </c>
      <c r="AY66">
        <f t="shared" si="33"/>
        <v>6.4224079553567455</v>
      </c>
      <c r="AZ66">
        <f t="shared" si="33"/>
        <v>6.3238544332911317</v>
      </c>
      <c r="BA66">
        <f t="shared" si="33"/>
        <v>2.5407314572177344</v>
      </c>
      <c r="BB66">
        <f t="shared" si="33"/>
        <v>0.46570784817736122</v>
      </c>
      <c r="BC66">
        <f t="shared" si="33"/>
        <v>5.8796774860450682</v>
      </c>
      <c r="BD66">
        <f t="shared" si="33"/>
        <v>1.9790117870148594</v>
      </c>
      <c r="BE66">
        <f t="shared" si="33"/>
        <v>0.36840244950270862</v>
      </c>
      <c r="BF66">
        <f t="shared" si="33"/>
        <v>1.332524696167523</v>
      </c>
      <c r="BG66"/>
      <c r="BH66">
        <f t="shared" ref="BH66:BX66" si="34">IF(AND(BH63,BH64&gt;0),(BH65*100)/(0.5*(BH63+BH64)),"--")</f>
        <v>7.1959414890118388E-3</v>
      </c>
      <c r="BI66">
        <f t="shared" si="34"/>
        <v>4.8176000846157878</v>
      </c>
      <c r="BJ66">
        <f t="shared" si="34"/>
        <v>0.26546129970823129</v>
      </c>
      <c r="BK66">
        <f t="shared" si="34"/>
        <v>0.41265812420683307</v>
      </c>
      <c r="BL66">
        <f t="shared" si="34"/>
        <v>1.0557395379966004</v>
      </c>
      <c r="BM66">
        <f t="shared" si="34"/>
        <v>1.1938016876535564</v>
      </c>
      <c r="BN66">
        <f t="shared" si="34"/>
        <v>1.3887045651845584</v>
      </c>
      <c r="BO66">
        <f t="shared" si="34"/>
        <v>2.7575336743571692</v>
      </c>
      <c r="BP66">
        <f t="shared" si="34"/>
        <v>2.1866757676640312</v>
      </c>
      <c r="BQ66">
        <f t="shared" si="34"/>
        <v>1.3804475967530723</v>
      </c>
      <c r="BR66">
        <f t="shared" si="34"/>
        <v>2.5563513423202338</v>
      </c>
      <c r="BS66">
        <f t="shared" si="34"/>
        <v>1.4610492944093454</v>
      </c>
      <c r="BT66">
        <f t="shared" si="34"/>
        <v>0.58436567323186039</v>
      </c>
      <c r="BU66">
        <f t="shared" si="34"/>
        <v>2.7363085531038567</v>
      </c>
      <c r="BV66">
        <f t="shared" si="34"/>
        <v>5.8609192918577238</v>
      </c>
      <c r="BW66">
        <f t="shared" si="34"/>
        <v>1.3612366341271545</v>
      </c>
      <c r="BX66">
        <f t="shared" si="34"/>
        <v>0.60075308778256065</v>
      </c>
      <c r="BY66"/>
      <c r="BZ66" t="e">
        <f>AVERAGE(C66:BY66)</f>
        <v>#VALUE!</v>
      </c>
      <c r="CA66" t="e">
        <f>MIN(C66:BY66)</f>
        <v>#VALUE!</v>
      </c>
      <c r="CB66" t="e">
        <f>MAX(C66:BY66)</f>
        <v>#VALUE!</v>
      </c>
      <c r="CC66" t="e">
        <f>STDEV(C66:BY66)</f>
        <v>#VALUE!</v>
      </c>
      <c r="CD66" s="20" t="e">
        <f>CC66/BZ66</f>
        <v>#VALUE!</v>
      </c>
      <c r="CE66" s="21">
        <f>COUNT(C66:BY66)</f>
        <v>47</v>
      </c>
      <c r="CF66" s="1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</row>
    <row r="67" spans="1:256" x14ac:dyDescent="0.2">
      <c r="A67" s="2"/>
      <c r="B67" s="2"/>
      <c r="C67" s="2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"/>
      <c r="O67" s="2"/>
      <c r="P67" s="2"/>
      <c r="Q67" s="2"/>
      <c r="R67" s="2"/>
      <c r="S67" s="2"/>
      <c r="T67" s="2"/>
      <c r="U67" s="2"/>
      <c r="V67" s="2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"/>
      <c r="AX67" s="2"/>
      <c r="AY67" s="2"/>
      <c r="AZ67" s="25"/>
      <c r="BA67" s="25"/>
      <c r="BB67" s="25"/>
      <c r="BC67" s="25"/>
      <c r="BD67" s="25"/>
      <c r="BE67" s="25"/>
      <c r="BF67" s="25"/>
      <c r="BG67" s="25"/>
      <c r="BH67" s="55" t="s">
        <v>74</v>
      </c>
      <c r="BI67" s="25">
        <f>COUNT(BI6:BI66)</f>
        <v>34</v>
      </c>
      <c r="BJ67" s="25">
        <f>COUNT(BJ6:BJ66)</f>
        <v>35</v>
      </c>
      <c r="BK67" s="25">
        <f>COUNT(BK6:BK66)</f>
        <v>35</v>
      </c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"/>
      <c r="BZ67"/>
      <c r="CA67"/>
      <c r="CB67"/>
      <c r="CC67"/>
      <c r="CD67"/>
      <c r="CE67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</row>
    <row r="68" spans="1:256" x14ac:dyDescent="0.2">
      <c r="A68" s="2"/>
      <c r="B68" s="2"/>
      <c r="C68" s="2"/>
      <c r="D68" s="2"/>
      <c r="E68" s="2" t="s">
        <v>69</v>
      </c>
      <c r="F68" s="2"/>
      <c r="G68" s="2"/>
      <c r="H68" s="2"/>
      <c r="I68" s="2"/>
      <c r="J68" s="2"/>
      <c r="K68" s="2"/>
      <c r="L68" s="2"/>
      <c r="M68" s="25"/>
      <c r="N68" s="2"/>
      <c r="O68" s="2"/>
      <c r="P68" s="2"/>
      <c r="Q68" s="2"/>
      <c r="R68" s="2"/>
      <c r="S68" s="2"/>
      <c r="T68" s="2"/>
      <c r="U68" s="2"/>
      <c r="V68" s="2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"/>
      <c r="AX68" s="2"/>
      <c r="AY68" s="2"/>
      <c r="AZ68" s="25"/>
      <c r="BA68" s="25"/>
      <c r="BB68" s="25"/>
      <c r="BC68" s="25"/>
      <c r="BD68" s="25"/>
      <c r="BE68" s="25" t="s">
        <v>73</v>
      </c>
      <c r="BF68" s="25"/>
      <c r="BG68" s="25"/>
      <c r="BH68" s="55"/>
      <c r="BI68" s="25"/>
      <c r="BJ68" s="23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</row>
    <row r="69" spans="1:25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5"/>
      <c r="N69" s="2"/>
      <c r="O69" s="2"/>
      <c r="P69" s="2"/>
      <c r="Q69" s="2"/>
      <c r="R69" s="2"/>
      <c r="S69" s="2"/>
      <c r="T69" s="2"/>
      <c r="U69" s="2"/>
      <c r="V69" s="2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"/>
      <c r="AX69" s="2"/>
      <c r="AY69" s="2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</row>
    <row r="70" spans="1:25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5"/>
      <c r="N70" s="2"/>
      <c r="O70" s="2"/>
      <c r="P70" s="2"/>
      <c r="Q70" s="2"/>
      <c r="R70" s="2"/>
      <c r="S70" s="2"/>
      <c r="T70" s="2"/>
      <c r="U70" s="2"/>
      <c r="V70" s="2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"/>
      <c r="AX70" s="2"/>
      <c r="AY70" s="2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</row>
    <row r="71" spans="1:25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5"/>
      <c r="N71" s="2"/>
      <c r="O71" s="2"/>
      <c r="P71" s="2"/>
      <c r="Q71" s="2"/>
      <c r="R71" s="2"/>
      <c r="S71" s="2"/>
      <c r="T71" s="2"/>
      <c r="U71" s="2"/>
      <c r="V71" s="2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"/>
      <c r="AX71" s="2"/>
      <c r="AY71" s="2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</row>
    <row r="72" spans="1:25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5"/>
      <c r="N72" s="2"/>
      <c r="O72" s="2"/>
      <c r="P72" s="2"/>
      <c r="Q72" s="2"/>
      <c r="R72" s="2"/>
      <c r="S72" s="2"/>
      <c r="T72" s="2"/>
      <c r="U72" s="2"/>
      <c r="V72" s="2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"/>
      <c r="AX72" s="2"/>
      <c r="AY72" s="2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</row>
    <row r="73" spans="1:25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5"/>
      <c r="N73" s="2"/>
      <c r="O73" s="2"/>
      <c r="P73" s="2"/>
      <c r="Q73" s="2"/>
      <c r="R73" s="2"/>
      <c r="S73" s="2"/>
      <c r="T73" s="2"/>
      <c r="U73" s="2"/>
      <c r="V73" s="2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"/>
      <c r="AX73" s="2"/>
      <c r="AY73" s="2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</row>
    <row r="74" spans="1:25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5"/>
      <c r="N74" s="2"/>
      <c r="O74" s="2"/>
      <c r="P74" s="2"/>
      <c r="Q74" s="2"/>
      <c r="R74" s="2"/>
      <c r="S74" s="2"/>
      <c r="T74" s="2"/>
      <c r="U74" s="2"/>
      <c r="V74" s="2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"/>
      <c r="AX74" s="2"/>
      <c r="AY74" s="2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</row>
    <row r="75" spans="1:25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"/>
      <c r="AX75" s="2"/>
      <c r="AY75" s="2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</row>
    <row r="76" spans="1:25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"/>
      <c r="AX76" s="2"/>
      <c r="AY76" s="2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</row>
    <row r="77" spans="1:25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"/>
      <c r="AX77" s="2"/>
      <c r="AY77" s="2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</row>
    <row r="78" spans="1:25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"/>
      <c r="AX78" s="2"/>
      <c r="AY78" s="2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</row>
    <row r="79" spans="1:25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"/>
      <c r="AX79" s="2"/>
      <c r="AY79" s="2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</row>
    <row r="80" spans="1:25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"/>
      <c r="AX80" s="2"/>
      <c r="AY80" s="2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</row>
    <row r="81" spans="1:25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"/>
      <c r="AX81" s="2"/>
      <c r="AY81" s="2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</row>
    <row r="82" spans="1:25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"/>
      <c r="AX82" s="2"/>
      <c r="AY82" s="2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</row>
    <row r="83" spans="1:25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"/>
      <c r="AX83" s="2"/>
      <c r="AY83" s="2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</row>
    <row r="84" spans="1:25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"/>
      <c r="AX84" s="2"/>
      <c r="AY84" s="2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</row>
    <row r="85" spans="1:25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"/>
      <c r="AX85" s="2"/>
      <c r="AY85" s="2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pans="1:25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"/>
      <c r="AX86" s="2"/>
      <c r="AY86" s="2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</row>
    <row r="87" spans="1:25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"/>
      <c r="AX87" s="2"/>
      <c r="AY87" s="2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</row>
    <row r="88" spans="1:25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"/>
      <c r="AX88" s="2"/>
      <c r="AY88" s="2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</row>
    <row r="89" spans="1:25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"/>
      <c r="AX89" s="2"/>
      <c r="AY89" s="2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</row>
    <row r="90" spans="1:25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"/>
      <c r="AX90" s="2"/>
      <c r="AY90" s="2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</row>
    <row r="91" spans="1:25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"/>
      <c r="AX91" s="2"/>
      <c r="AY91" s="2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pans="1:25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"/>
      <c r="AX92" s="2"/>
      <c r="AY92" s="2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</row>
    <row r="93" spans="1:25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"/>
      <c r="AX93" s="2"/>
      <c r="AY93" s="2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</row>
    <row r="94" spans="1:25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"/>
      <c r="AX94" s="2"/>
      <c r="AY94" s="2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</row>
    <row r="95" spans="1:25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"/>
      <c r="AX95" s="2"/>
      <c r="AY95" s="2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</row>
    <row r="96" spans="1:25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"/>
      <c r="AX96" s="2"/>
      <c r="AY96" s="2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</row>
    <row r="97" spans="1:25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"/>
      <c r="AX97" s="2"/>
      <c r="AY97" s="2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pans="1:25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"/>
      <c r="AX98" s="2"/>
      <c r="AY98" s="2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</row>
    <row r="99" spans="1:25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"/>
      <c r="AX99" s="2"/>
      <c r="AY99" s="2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</row>
    <row r="100" spans="1:25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"/>
      <c r="AX100" s="2"/>
      <c r="AY100" s="2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</row>
    <row r="101" spans="1:25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"/>
      <c r="AX101" s="2"/>
      <c r="AY101" s="2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</row>
    <row r="102" spans="1:25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"/>
      <c r="AX102" s="2"/>
      <c r="AY102" s="2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</row>
    <row r="103" spans="1:25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"/>
      <c r="AX103" s="2"/>
      <c r="AY103" s="2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</row>
    <row r="104" spans="1:25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"/>
      <c r="AX104" s="2"/>
      <c r="AY104" s="2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</row>
    <row r="105" spans="1:25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"/>
      <c r="AX105" s="2"/>
      <c r="AY105" s="2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</row>
    <row r="106" spans="1:25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"/>
      <c r="AX106" s="2"/>
      <c r="AY106" s="2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</row>
    <row r="107" spans="1:25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"/>
      <c r="AX107" s="2"/>
      <c r="AY107" s="2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</row>
    <row r="108" spans="1:25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"/>
      <c r="AX108" s="2"/>
      <c r="AY108" s="2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</row>
    <row r="109" spans="1:25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"/>
      <c r="AX109" s="2"/>
      <c r="AY109" s="2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</row>
    <row r="110" spans="1:25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"/>
      <c r="AX110" s="2"/>
      <c r="AY110" s="2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</row>
    <row r="111" spans="1:25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"/>
      <c r="AX111" s="2"/>
      <c r="AY111" s="2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</row>
    <row r="112" spans="1:25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"/>
      <c r="AX112" s="2"/>
      <c r="AY112" s="2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</row>
    <row r="113" spans="1:25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"/>
      <c r="AX113" s="2"/>
      <c r="AY113" s="2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</row>
    <row r="114" spans="1:25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"/>
      <c r="AX114" s="2"/>
      <c r="AY114" s="2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</row>
    <row r="115" spans="1:25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"/>
      <c r="AX115" s="2"/>
      <c r="AY115" s="2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</row>
    <row r="116" spans="1:25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"/>
      <c r="AX116" s="2"/>
      <c r="AY116" s="2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</row>
    <row r="117" spans="1:25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"/>
      <c r="AX117" s="2"/>
      <c r="AY117" s="2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</row>
    <row r="118" spans="1:25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"/>
      <c r="AX118" s="2"/>
      <c r="AY118" s="2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topLeftCell="B1" zoomScale="87" zoomScaleNormal="87" workbookViewId="0">
      <selection activeCell="E24" sqref="E24"/>
    </sheetView>
  </sheetViews>
  <sheetFormatPr baseColWidth="10" defaultColWidth="9.7109375" defaultRowHeight="16" x14ac:dyDescent="0.2"/>
  <cols>
    <col min="1" max="1" width="0" hidden="1" customWidth="1"/>
    <col min="2" max="2" width="13.7109375" customWidth="1"/>
    <col min="3" max="3" width="11.7109375" customWidth="1"/>
    <col min="4" max="4" width="3.7109375" customWidth="1"/>
    <col min="5" max="11" width="9.7109375" customWidth="1"/>
    <col min="12" max="12" width="3.7109375" customWidth="1"/>
  </cols>
  <sheetData>
    <row r="1" spans="2:18" x14ac:dyDescent="0.2">
      <c r="C1" t="s">
        <v>52</v>
      </c>
      <c r="E1">
        <v>39923</v>
      </c>
      <c r="F1">
        <v>39959</v>
      </c>
      <c r="G1">
        <v>40077</v>
      </c>
      <c r="H1">
        <v>40330</v>
      </c>
      <c r="I1">
        <v>41069</v>
      </c>
      <c r="J1">
        <v>41471</v>
      </c>
      <c r="K1">
        <v>41541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</row>
    <row r="2" spans="2:18" x14ac:dyDescent="0.2">
      <c r="C2" t="s">
        <v>53</v>
      </c>
      <c r="E2">
        <v>2.2999999999999998</v>
      </c>
      <c r="F2">
        <v>5.5</v>
      </c>
      <c r="G2">
        <v>3.5</v>
      </c>
      <c r="H2">
        <v>1.2</v>
      </c>
      <c r="I2">
        <v>2.8</v>
      </c>
      <c r="J2">
        <v>3.7</v>
      </c>
      <c r="K2">
        <v>1.9</v>
      </c>
      <c r="M2">
        <f>AVERAGE(D2:L2)</f>
        <v>2.9857142857142853</v>
      </c>
      <c r="N2">
        <f>MIN(D2:L2)</f>
        <v>1.2</v>
      </c>
      <c r="O2">
        <f>MAX(D2:L2)</f>
        <v>5.5</v>
      </c>
      <c r="P2">
        <f>STDEV(D2:L2)</f>
        <v>1.4123604018669969</v>
      </c>
      <c r="Q2">
        <f>P2/M2</f>
        <v>0.47303936904636262</v>
      </c>
      <c r="R2">
        <f>COUNT(D2:L2)</f>
        <v>7</v>
      </c>
    </row>
    <row r="4" spans="2:18" x14ac:dyDescent="0.2">
      <c r="B4" t="s">
        <v>0</v>
      </c>
    </row>
    <row r="6" spans="2:18" x14ac:dyDescent="0.2">
      <c r="B6" t="s">
        <v>1</v>
      </c>
      <c r="C6" t="s">
        <v>54</v>
      </c>
      <c r="E6">
        <v>591</v>
      </c>
      <c r="F6">
        <v>585</v>
      </c>
      <c r="G6">
        <v>464</v>
      </c>
      <c r="H6">
        <v>1880</v>
      </c>
      <c r="I6">
        <v>690</v>
      </c>
      <c r="J6">
        <v>528</v>
      </c>
      <c r="K6">
        <v>473</v>
      </c>
      <c r="M6">
        <f t="shared" ref="M6:M15" si="0">AVERAGE(D6:L6)</f>
        <v>744.42857142857144</v>
      </c>
      <c r="N6">
        <f t="shared" ref="N6:N15" si="1">MIN(D6:L6)</f>
        <v>464</v>
      </c>
      <c r="O6">
        <f t="shared" ref="O6:O15" si="2">MAX(D6:L6)</f>
        <v>1880</v>
      </c>
      <c r="P6">
        <f t="shared" ref="P6:P15" si="3">STDEV(D6:L6)</f>
        <v>506.72111236289106</v>
      </c>
      <c r="Q6">
        <f t="shared" ref="Q6:Q15" si="4">P6/M6</f>
        <v>0.68068466446751819</v>
      </c>
      <c r="R6">
        <f t="shared" ref="R6:R15" si="5">COUNT(D6:L6)</f>
        <v>7</v>
      </c>
    </row>
    <row r="7" spans="2:18" x14ac:dyDescent="0.2">
      <c r="B7" t="s">
        <v>2</v>
      </c>
      <c r="C7" t="s">
        <v>55</v>
      </c>
      <c r="E7">
        <v>60</v>
      </c>
      <c r="F7">
        <v>80</v>
      </c>
      <c r="G7">
        <v>30</v>
      </c>
      <c r="H7">
        <v>150</v>
      </c>
      <c r="I7">
        <v>65</v>
      </c>
      <c r="J7">
        <v>110</v>
      </c>
      <c r="K7">
        <v>50</v>
      </c>
      <c r="M7">
        <f t="shared" si="0"/>
        <v>77.857142857142861</v>
      </c>
      <c r="N7">
        <f t="shared" si="1"/>
        <v>30</v>
      </c>
      <c r="O7">
        <f t="shared" si="2"/>
        <v>150</v>
      </c>
      <c r="P7">
        <f t="shared" si="3"/>
        <v>40.399787835369352</v>
      </c>
      <c r="Q7">
        <f t="shared" si="4"/>
        <v>0.51889635751850538</v>
      </c>
      <c r="R7">
        <f t="shared" si="5"/>
        <v>7</v>
      </c>
    </row>
    <row r="8" spans="2:18" x14ac:dyDescent="0.2">
      <c r="B8" t="s">
        <v>3</v>
      </c>
      <c r="C8" t="s">
        <v>56</v>
      </c>
      <c r="E8">
        <v>4.42</v>
      </c>
      <c r="F8">
        <v>12.1</v>
      </c>
      <c r="G8">
        <v>9.24</v>
      </c>
      <c r="H8">
        <v>11.26</v>
      </c>
      <c r="I8">
        <v>9.17</v>
      </c>
      <c r="J8">
        <v>7.83</v>
      </c>
      <c r="K8">
        <v>9.5500000000000007</v>
      </c>
      <c r="M8">
        <f t="shared" si="0"/>
        <v>9.081428571428571</v>
      </c>
      <c r="N8">
        <f t="shared" si="1"/>
        <v>4.42</v>
      </c>
      <c r="O8">
        <f t="shared" si="2"/>
        <v>12.1</v>
      </c>
      <c r="P8">
        <f t="shared" si="3"/>
        <v>2.4968475362039282</v>
      </c>
      <c r="Q8">
        <f t="shared" si="4"/>
        <v>0.27493995207531063</v>
      </c>
      <c r="R8">
        <f t="shared" si="5"/>
        <v>7</v>
      </c>
    </row>
    <row r="9" spans="2:18" x14ac:dyDescent="0.2">
      <c r="B9" t="s">
        <v>4</v>
      </c>
      <c r="C9" t="s">
        <v>57</v>
      </c>
      <c r="M9" t="e">
        <f t="shared" si="0"/>
        <v>#DIV/0!</v>
      </c>
      <c r="N9">
        <f t="shared" si="1"/>
        <v>0</v>
      </c>
      <c r="O9">
        <f t="shared" si="2"/>
        <v>0</v>
      </c>
      <c r="P9" t="e">
        <f t="shared" si="3"/>
        <v>#DIV/0!</v>
      </c>
      <c r="Q9" t="e">
        <f t="shared" si="4"/>
        <v>#DIV/0!</v>
      </c>
      <c r="R9">
        <f t="shared" si="5"/>
        <v>0</v>
      </c>
    </row>
    <row r="10" spans="2:18" x14ac:dyDescent="0.2">
      <c r="B10" t="s">
        <v>5</v>
      </c>
      <c r="E10">
        <v>8.09</v>
      </c>
      <c r="F10">
        <v>8.2899999999999991</v>
      </c>
      <c r="G10">
        <v>8.41</v>
      </c>
      <c r="H10">
        <v>8.43</v>
      </c>
      <c r="I10">
        <v>8.4499999999999993</v>
      </c>
      <c r="J10">
        <v>8.48</v>
      </c>
      <c r="K10">
        <v>8.4700000000000006</v>
      </c>
      <c r="M10">
        <f t="shared" si="0"/>
        <v>8.3742857142857154</v>
      </c>
      <c r="N10">
        <f t="shared" si="1"/>
        <v>8.09</v>
      </c>
      <c r="O10">
        <f t="shared" si="2"/>
        <v>8.48</v>
      </c>
      <c r="P10">
        <f t="shared" si="3"/>
        <v>0.14045843309880501</v>
      </c>
      <c r="Q10">
        <f t="shared" si="4"/>
        <v>1.67725866887007E-2</v>
      </c>
      <c r="R10">
        <f t="shared" si="5"/>
        <v>7</v>
      </c>
    </row>
    <row r="11" spans="2:18" x14ac:dyDescent="0.2">
      <c r="B11" t="s">
        <v>6</v>
      </c>
      <c r="C11" t="s">
        <v>58</v>
      </c>
      <c r="G11">
        <v>14</v>
      </c>
      <c r="H11">
        <v>10.1</v>
      </c>
      <c r="I11">
        <v>15.2</v>
      </c>
      <c r="J11">
        <v>18.3</v>
      </c>
      <c r="K11">
        <v>11.3</v>
      </c>
      <c r="M11">
        <f t="shared" si="0"/>
        <v>13.779999999999998</v>
      </c>
      <c r="N11">
        <f t="shared" si="1"/>
        <v>10.1</v>
      </c>
      <c r="O11">
        <f t="shared" si="2"/>
        <v>18.3</v>
      </c>
      <c r="P11">
        <f t="shared" si="3"/>
        <v>3.2476145091436086</v>
      </c>
      <c r="Q11">
        <f t="shared" si="4"/>
        <v>0.23567594405976844</v>
      </c>
      <c r="R11">
        <f t="shared" si="5"/>
        <v>5</v>
      </c>
    </row>
    <row r="12" spans="2:18" x14ac:dyDescent="0.2">
      <c r="B12" t="s">
        <v>7</v>
      </c>
      <c r="C12" t="s">
        <v>59</v>
      </c>
      <c r="E12">
        <v>23.5</v>
      </c>
      <c r="F12">
        <v>32.5</v>
      </c>
      <c r="G12">
        <v>14.9</v>
      </c>
      <c r="H12">
        <v>23</v>
      </c>
      <c r="I12">
        <v>20.100000000000001</v>
      </c>
      <c r="J12">
        <v>40.799999999999997</v>
      </c>
      <c r="K12">
        <v>22.7</v>
      </c>
      <c r="M12">
        <f t="shared" si="0"/>
        <v>25.357142857142858</v>
      </c>
      <c r="N12">
        <f t="shared" si="1"/>
        <v>14.9</v>
      </c>
      <c r="O12">
        <f t="shared" si="2"/>
        <v>40.799999999999997</v>
      </c>
      <c r="P12">
        <f t="shared" si="3"/>
        <v>8.5883364983868571</v>
      </c>
      <c r="Q12">
        <f t="shared" si="4"/>
        <v>0.33869496049976339</v>
      </c>
      <c r="R12">
        <f t="shared" si="5"/>
        <v>7</v>
      </c>
    </row>
    <row r="13" spans="2:18" x14ac:dyDescent="0.2">
      <c r="B13" t="s">
        <v>8</v>
      </c>
      <c r="C13" t="s">
        <v>56</v>
      </c>
      <c r="E13">
        <v>40</v>
      </c>
      <c r="F13">
        <v>57</v>
      </c>
      <c r="G13">
        <v>18</v>
      </c>
      <c r="H13">
        <v>27</v>
      </c>
      <c r="I13">
        <v>37</v>
      </c>
      <c r="J13">
        <v>91</v>
      </c>
      <c r="K13">
        <v>30</v>
      </c>
      <c r="M13">
        <f t="shared" si="0"/>
        <v>42.857142857142854</v>
      </c>
      <c r="N13">
        <f t="shared" si="1"/>
        <v>18</v>
      </c>
      <c r="O13">
        <f t="shared" si="2"/>
        <v>91</v>
      </c>
      <c r="P13">
        <f t="shared" si="3"/>
        <v>24.477394819360519</v>
      </c>
      <c r="Q13">
        <f t="shared" si="4"/>
        <v>0.57113921245174548</v>
      </c>
      <c r="R13">
        <f t="shared" si="5"/>
        <v>7</v>
      </c>
    </row>
    <row r="14" spans="2:18" x14ac:dyDescent="0.2">
      <c r="B14" t="s">
        <v>9</v>
      </c>
      <c r="C14" t="s">
        <v>56</v>
      </c>
      <c r="E14">
        <v>402</v>
      </c>
      <c r="F14">
        <v>368</v>
      </c>
      <c r="G14">
        <v>276</v>
      </c>
      <c r="H14">
        <v>1342</v>
      </c>
      <c r="I14">
        <v>438</v>
      </c>
      <c r="J14">
        <v>346</v>
      </c>
      <c r="K14">
        <v>282</v>
      </c>
      <c r="M14">
        <f t="shared" si="0"/>
        <v>493.42857142857144</v>
      </c>
      <c r="N14">
        <f t="shared" si="1"/>
        <v>276</v>
      </c>
      <c r="O14">
        <f t="shared" si="2"/>
        <v>1342</v>
      </c>
      <c r="P14">
        <f t="shared" si="3"/>
        <v>378.80287623989744</v>
      </c>
      <c r="Q14">
        <f t="shared" si="4"/>
        <v>0.76769546429626001</v>
      </c>
      <c r="R14">
        <f t="shared" si="5"/>
        <v>7</v>
      </c>
    </row>
    <row r="15" spans="2:18" x14ac:dyDescent="0.2">
      <c r="B15" t="s">
        <v>10</v>
      </c>
      <c r="C15" t="s">
        <v>56</v>
      </c>
      <c r="E15">
        <f t="shared" ref="E15:K15" si="6">IF(AND(AND(AND(AND(AND(AND(E23&gt;0,E25&gt;0),E26&gt;0),E28&gt;0),E27&gt;0),E29&gt;0),E30&gt;0),SUM(E22:E30),"--")</f>
        <v>464.82999999999993</v>
      </c>
      <c r="F15">
        <f t="shared" si="6"/>
        <v>460.56999999999994</v>
      </c>
      <c r="G15">
        <f t="shared" si="6"/>
        <v>364.26999999999992</v>
      </c>
      <c r="H15">
        <f t="shared" si="6"/>
        <v>1410.3520000000001</v>
      </c>
      <c r="I15">
        <f t="shared" si="6"/>
        <v>530.60299999999995</v>
      </c>
      <c r="J15">
        <f t="shared" si="6"/>
        <v>417.04</v>
      </c>
      <c r="K15">
        <f t="shared" si="6"/>
        <v>378.56000000000006</v>
      </c>
      <c r="M15">
        <f t="shared" si="0"/>
        <v>575.17499999999995</v>
      </c>
      <c r="N15">
        <f t="shared" si="1"/>
        <v>364.26999999999992</v>
      </c>
      <c r="O15">
        <f t="shared" si="2"/>
        <v>1410.3520000000001</v>
      </c>
      <c r="P15">
        <f t="shared" si="3"/>
        <v>372.5951030806317</v>
      </c>
      <c r="Q15">
        <f t="shared" si="4"/>
        <v>0.64779432882276133</v>
      </c>
      <c r="R15">
        <f t="shared" si="5"/>
        <v>7</v>
      </c>
    </row>
    <row r="17" spans="2:18" x14ac:dyDescent="0.2">
      <c r="B17" t="s">
        <v>11</v>
      </c>
    </row>
    <row r="19" spans="2:18" x14ac:dyDescent="0.2">
      <c r="B19" t="s">
        <v>12</v>
      </c>
      <c r="C19" t="s">
        <v>60</v>
      </c>
      <c r="E19">
        <v>0</v>
      </c>
      <c r="F19">
        <v>0</v>
      </c>
      <c r="G19">
        <v>3.1</v>
      </c>
      <c r="H19">
        <v>7.2</v>
      </c>
      <c r="I19">
        <v>5</v>
      </c>
      <c r="J19">
        <v>3</v>
      </c>
      <c r="K19">
        <v>5</v>
      </c>
      <c r="M19">
        <f t="shared" ref="M19:M30" si="7">AVERAGE(D19:L19)</f>
        <v>3.3285714285714287</v>
      </c>
      <c r="N19">
        <f t="shared" ref="N19:N30" si="8">MIN(D19:L19)</f>
        <v>0</v>
      </c>
      <c r="O19">
        <f t="shared" ref="O19:O30" si="9">MAX(D19:L19)</f>
        <v>7.2</v>
      </c>
      <c r="P19">
        <f t="shared" ref="P19:P30" si="10">STDEV(D19:L19)</f>
        <v>2.6737703003525972</v>
      </c>
      <c r="Q19">
        <f t="shared" ref="Q19:Q30" si="11">P19/M19</f>
        <v>0.80327863100721797</v>
      </c>
      <c r="R19">
        <f t="shared" ref="R19:R30" si="12">COUNT(D19:L19)</f>
        <v>7</v>
      </c>
    </row>
    <row r="20" spans="2:18" x14ac:dyDescent="0.2">
      <c r="B20" t="s">
        <v>13</v>
      </c>
      <c r="C20" t="s">
        <v>60</v>
      </c>
      <c r="E20">
        <v>146.19999999999999</v>
      </c>
      <c r="F20">
        <v>171.2</v>
      </c>
      <c r="G20">
        <v>155.5</v>
      </c>
      <c r="H20">
        <v>292.2</v>
      </c>
      <c r="I20">
        <v>180.5</v>
      </c>
      <c r="J20">
        <v>150</v>
      </c>
      <c r="K20">
        <v>160</v>
      </c>
      <c r="M20">
        <f t="shared" si="7"/>
        <v>179.37142857142857</v>
      </c>
      <c r="N20">
        <f t="shared" si="8"/>
        <v>146.19999999999999</v>
      </c>
      <c r="O20">
        <f t="shared" si="9"/>
        <v>292.2</v>
      </c>
      <c r="P20">
        <f t="shared" si="10"/>
        <v>51.163877696597432</v>
      </c>
      <c r="Q20">
        <f t="shared" si="11"/>
        <v>0.28523984061499047</v>
      </c>
      <c r="R20">
        <f t="shared" si="12"/>
        <v>7</v>
      </c>
    </row>
    <row r="21" spans="2:18" x14ac:dyDescent="0.2">
      <c r="B21" t="s">
        <v>14</v>
      </c>
      <c r="C21" t="s">
        <v>60</v>
      </c>
      <c r="E21">
        <v>193</v>
      </c>
      <c r="F21">
        <v>222.5</v>
      </c>
      <c r="G21">
        <v>186.5</v>
      </c>
      <c r="H21">
        <v>376.5</v>
      </c>
      <c r="I21">
        <v>230</v>
      </c>
      <c r="J21">
        <v>190</v>
      </c>
      <c r="K21">
        <v>185</v>
      </c>
      <c r="M21">
        <f t="shared" si="7"/>
        <v>226.21428571428572</v>
      </c>
      <c r="N21">
        <f t="shared" si="8"/>
        <v>185</v>
      </c>
      <c r="O21">
        <f t="shared" si="9"/>
        <v>376.5</v>
      </c>
      <c r="P21">
        <f t="shared" si="10"/>
        <v>68.683365976812482</v>
      </c>
      <c r="Q21">
        <f t="shared" si="11"/>
        <v>0.30362081581161182</v>
      </c>
      <c r="R21">
        <f t="shared" si="12"/>
        <v>7</v>
      </c>
    </row>
    <row r="22" spans="2:18" x14ac:dyDescent="0.2">
      <c r="B22" t="s">
        <v>15</v>
      </c>
      <c r="C22" t="s">
        <v>56</v>
      </c>
      <c r="E22">
        <v>0</v>
      </c>
      <c r="F22">
        <v>0</v>
      </c>
      <c r="G22">
        <v>3.7</v>
      </c>
      <c r="H22">
        <v>7.2</v>
      </c>
      <c r="I22">
        <v>6</v>
      </c>
      <c r="J22">
        <v>4</v>
      </c>
      <c r="K22">
        <v>6</v>
      </c>
      <c r="M22">
        <f t="shared" si="7"/>
        <v>3.8428571428571425</v>
      </c>
      <c r="N22">
        <f t="shared" si="8"/>
        <v>0</v>
      </c>
      <c r="O22">
        <f t="shared" si="9"/>
        <v>7.2</v>
      </c>
      <c r="P22">
        <f t="shared" si="10"/>
        <v>2.8912841108275424</v>
      </c>
      <c r="Q22">
        <f t="shared" si="11"/>
        <v>0.75237876489936051</v>
      </c>
      <c r="R22">
        <f t="shared" si="12"/>
        <v>7</v>
      </c>
    </row>
    <row r="23" spans="2:18" x14ac:dyDescent="0.2">
      <c r="B23" t="s">
        <v>16</v>
      </c>
      <c r="C23" t="s">
        <v>56</v>
      </c>
      <c r="E23">
        <v>178.22</v>
      </c>
      <c r="F23">
        <v>208.7</v>
      </c>
      <c r="G23">
        <v>182</v>
      </c>
      <c r="H23">
        <v>338.6</v>
      </c>
      <c r="I23">
        <v>207.8</v>
      </c>
      <c r="J23">
        <v>175</v>
      </c>
      <c r="K23">
        <v>182</v>
      </c>
      <c r="M23">
        <f t="shared" si="7"/>
        <v>210.33142857142857</v>
      </c>
      <c r="N23">
        <f t="shared" si="8"/>
        <v>175</v>
      </c>
      <c r="O23">
        <f t="shared" si="9"/>
        <v>338.6</v>
      </c>
      <c r="P23">
        <f t="shared" si="10"/>
        <v>58.23328012645112</v>
      </c>
      <c r="Q23">
        <f t="shared" si="11"/>
        <v>0.27686437791047996</v>
      </c>
      <c r="R23">
        <f t="shared" si="12"/>
        <v>7</v>
      </c>
    </row>
    <row r="24" spans="2:18" x14ac:dyDescent="0.2">
      <c r="B24" t="s">
        <v>17</v>
      </c>
      <c r="C24" t="s">
        <v>56</v>
      </c>
      <c r="E24">
        <v>0.01</v>
      </c>
      <c r="F24">
        <v>0</v>
      </c>
      <c r="G24">
        <v>0</v>
      </c>
      <c r="H24">
        <v>0.39200000000000002</v>
      </c>
      <c r="I24">
        <v>7.8E-2</v>
      </c>
      <c r="J24">
        <v>0</v>
      </c>
      <c r="K24">
        <v>0.04</v>
      </c>
      <c r="M24">
        <f t="shared" si="7"/>
        <v>7.4285714285714288E-2</v>
      </c>
      <c r="N24">
        <f t="shared" si="8"/>
        <v>0</v>
      </c>
      <c r="O24">
        <f t="shared" si="9"/>
        <v>0.39200000000000002</v>
      </c>
      <c r="P24">
        <f t="shared" si="10"/>
        <v>0.14307307490197016</v>
      </c>
      <c r="Q24">
        <f t="shared" si="11"/>
        <v>1.9259837006034444</v>
      </c>
      <c r="R24">
        <f t="shared" si="12"/>
        <v>7</v>
      </c>
    </row>
    <row r="25" spans="2:18" x14ac:dyDescent="0.2">
      <c r="B25" t="s">
        <v>18</v>
      </c>
      <c r="C25" t="s">
        <v>56</v>
      </c>
      <c r="E25">
        <v>11.63</v>
      </c>
      <c r="F25">
        <v>12.83</v>
      </c>
      <c r="G25">
        <v>9.94</v>
      </c>
      <c r="H25">
        <v>73.88</v>
      </c>
      <c r="I25">
        <v>19.100000000000001</v>
      </c>
      <c r="J25">
        <v>11.76</v>
      </c>
      <c r="K25">
        <v>9.56</v>
      </c>
      <c r="M25">
        <f t="shared" si="7"/>
        <v>21.24285714285714</v>
      </c>
      <c r="N25">
        <f t="shared" si="8"/>
        <v>9.56</v>
      </c>
      <c r="O25">
        <f t="shared" si="9"/>
        <v>73.88</v>
      </c>
      <c r="P25">
        <f t="shared" si="10"/>
        <v>23.425812482733456</v>
      </c>
      <c r="Q25">
        <f t="shared" si="11"/>
        <v>1.1027618519107882</v>
      </c>
      <c r="R25">
        <f t="shared" si="12"/>
        <v>7</v>
      </c>
    </row>
    <row r="26" spans="2:18" x14ac:dyDescent="0.2">
      <c r="B26" t="s">
        <v>19</v>
      </c>
      <c r="C26" t="s">
        <v>56</v>
      </c>
      <c r="E26">
        <v>48.4</v>
      </c>
      <c r="F26">
        <v>56</v>
      </c>
      <c r="G26">
        <v>45.96</v>
      </c>
      <c r="H26">
        <v>66.8</v>
      </c>
      <c r="I26">
        <v>52.4</v>
      </c>
      <c r="J26">
        <v>48</v>
      </c>
      <c r="K26">
        <v>45.6</v>
      </c>
      <c r="M26">
        <f t="shared" si="7"/>
        <v>51.88</v>
      </c>
      <c r="N26">
        <f t="shared" si="8"/>
        <v>45.6</v>
      </c>
      <c r="O26">
        <f t="shared" si="9"/>
        <v>66.8</v>
      </c>
      <c r="P26">
        <f t="shared" si="10"/>
        <v>7.5443223685099552</v>
      </c>
      <c r="Q26">
        <f t="shared" si="11"/>
        <v>0.14541870409618263</v>
      </c>
      <c r="R26">
        <f t="shared" si="12"/>
        <v>7</v>
      </c>
    </row>
    <row r="27" spans="2:18" x14ac:dyDescent="0.2">
      <c r="B27" t="s">
        <v>20</v>
      </c>
      <c r="C27" t="s">
        <v>56</v>
      </c>
      <c r="E27">
        <v>7.77</v>
      </c>
      <c r="F27">
        <v>3.39</v>
      </c>
      <c r="G27">
        <v>2.73</v>
      </c>
      <c r="H27">
        <v>9.44</v>
      </c>
      <c r="I27">
        <v>3.895</v>
      </c>
      <c r="J27">
        <v>3.38</v>
      </c>
      <c r="K27">
        <v>3.36</v>
      </c>
      <c r="M27">
        <f t="shared" si="7"/>
        <v>4.8521428571428569</v>
      </c>
      <c r="N27">
        <f t="shared" si="8"/>
        <v>2.73</v>
      </c>
      <c r="O27">
        <f t="shared" si="9"/>
        <v>9.44</v>
      </c>
      <c r="P27">
        <f t="shared" si="10"/>
        <v>2.6303831424700239</v>
      </c>
      <c r="Q27">
        <f t="shared" si="11"/>
        <v>0.54210752236979742</v>
      </c>
      <c r="R27">
        <f t="shared" si="12"/>
        <v>7</v>
      </c>
    </row>
    <row r="28" spans="2:18" x14ac:dyDescent="0.2">
      <c r="B28" t="s">
        <v>21</v>
      </c>
      <c r="C28" t="s">
        <v>56</v>
      </c>
      <c r="E28">
        <v>20.25</v>
      </c>
      <c r="F28">
        <v>20.8</v>
      </c>
      <c r="G28">
        <v>17.46</v>
      </c>
      <c r="H28">
        <v>49.6</v>
      </c>
      <c r="I28">
        <v>24.17</v>
      </c>
      <c r="J28">
        <v>17.600000000000001</v>
      </c>
      <c r="K28">
        <v>17.100000000000001</v>
      </c>
      <c r="M28">
        <f t="shared" si="7"/>
        <v>23.854285714285712</v>
      </c>
      <c r="N28">
        <f t="shared" si="8"/>
        <v>17.100000000000001</v>
      </c>
      <c r="O28">
        <f t="shared" si="9"/>
        <v>49.6</v>
      </c>
      <c r="P28">
        <f t="shared" si="10"/>
        <v>11.625291189389424</v>
      </c>
      <c r="Q28">
        <f t="shared" si="11"/>
        <v>0.48734601943781275</v>
      </c>
      <c r="R28">
        <f t="shared" si="12"/>
        <v>7</v>
      </c>
    </row>
    <row r="29" spans="2:18" x14ac:dyDescent="0.2">
      <c r="B29" t="s">
        <v>22</v>
      </c>
      <c r="C29" t="s">
        <v>56</v>
      </c>
      <c r="E29">
        <v>54.15</v>
      </c>
      <c r="F29">
        <v>42.25</v>
      </c>
      <c r="G29">
        <v>26.9</v>
      </c>
      <c r="H29">
        <v>297.60000000000002</v>
      </c>
      <c r="I29">
        <v>52.96</v>
      </c>
      <c r="J29">
        <v>44.3</v>
      </c>
      <c r="K29">
        <v>31</v>
      </c>
      <c r="M29">
        <f t="shared" si="7"/>
        <v>78.451428571428565</v>
      </c>
      <c r="N29">
        <f t="shared" si="8"/>
        <v>26.9</v>
      </c>
      <c r="O29">
        <f t="shared" si="9"/>
        <v>297.60000000000002</v>
      </c>
      <c r="P29">
        <f t="shared" si="10"/>
        <v>97.170400230483693</v>
      </c>
      <c r="Q29">
        <f t="shared" si="11"/>
        <v>1.2386058737223868</v>
      </c>
      <c r="R29">
        <f t="shared" si="12"/>
        <v>7</v>
      </c>
    </row>
    <row r="30" spans="2:18" x14ac:dyDescent="0.2">
      <c r="B30" t="s">
        <v>23</v>
      </c>
      <c r="C30" t="s">
        <v>56</v>
      </c>
      <c r="E30">
        <v>144.4</v>
      </c>
      <c r="F30">
        <v>116.6</v>
      </c>
      <c r="G30">
        <v>75.58</v>
      </c>
      <c r="H30">
        <v>566.84</v>
      </c>
      <c r="I30">
        <v>164.2</v>
      </c>
      <c r="J30">
        <v>113</v>
      </c>
      <c r="K30">
        <v>83.9</v>
      </c>
      <c r="M30">
        <f t="shared" si="7"/>
        <v>180.64571428571432</v>
      </c>
      <c r="N30">
        <f t="shared" si="8"/>
        <v>75.58</v>
      </c>
      <c r="O30">
        <f t="shared" si="9"/>
        <v>566.84</v>
      </c>
      <c r="P30">
        <f t="shared" si="10"/>
        <v>173.11199331233937</v>
      </c>
      <c r="Q30">
        <f t="shared" si="11"/>
        <v>0.95829560084963095</v>
      </c>
      <c r="R30">
        <f t="shared" si="12"/>
        <v>7</v>
      </c>
    </row>
    <row r="32" spans="2:18" x14ac:dyDescent="0.2">
      <c r="B32" t="s">
        <v>24</v>
      </c>
    </row>
    <row r="34" spans="2:18" ht="15" customHeight="1" x14ac:dyDescent="0.2">
      <c r="B34" t="s">
        <v>25</v>
      </c>
      <c r="C34" t="s">
        <v>56</v>
      </c>
      <c r="E34">
        <v>0.03</v>
      </c>
      <c r="F34">
        <v>0</v>
      </c>
      <c r="G34">
        <v>1.4999999999999999E-2</v>
      </c>
      <c r="H34">
        <v>2.7E-2</v>
      </c>
      <c r="I34">
        <v>1.0999999999999999E-2</v>
      </c>
      <c r="J34">
        <v>0.01</v>
      </c>
      <c r="K34">
        <v>0</v>
      </c>
      <c r="M34">
        <f t="shared" ref="M34:M43" si="13">AVERAGE(D34:L34)</f>
        <v>1.3285714285714284E-2</v>
      </c>
      <c r="N34">
        <f t="shared" ref="N34:N43" si="14">MIN(D34:L34)</f>
        <v>0</v>
      </c>
      <c r="O34">
        <f t="shared" ref="O34:O43" si="15">MAX(D34:L34)</f>
        <v>0.03</v>
      </c>
      <c r="P34">
        <f t="shared" ref="P34:P43" si="16">STDEV(D34:L34)</f>
        <v>1.1828134337449923E-2</v>
      </c>
      <c r="Q34">
        <f t="shared" ref="Q34:Q43" si="17">P34/M34</f>
        <v>0.89028968131343511</v>
      </c>
      <c r="R34">
        <f t="shared" ref="R34:R43" si="18">COUNT(D34:L34)</f>
        <v>7</v>
      </c>
    </row>
    <row r="35" spans="2:18" x14ac:dyDescent="0.2">
      <c r="B35" t="s">
        <v>26</v>
      </c>
      <c r="C35" t="s">
        <v>56</v>
      </c>
      <c r="E35">
        <v>2.9000000000000001E-2</v>
      </c>
      <c r="F35">
        <v>8.9999999999999993E-3</v>
      </c>
      <c r="G35">
        <v>0</v>
      </c>
      <c r="H35">
        <v>2.7E-2</v>
      </c>
      <c r="I35">
        <v>0</v>
      </c>
      <c r="J35">
        <v>0</v>
      </c>
      <c r="K35">
        <v>0</v>
      </c>
      <c r="M35">
        <f t="shared" si="13"/>
        <v>9.285714285714286E-3</v>
      </c>
      <c r="N35">
        <f t="shared" si="14"/>
        <v>0</v>
      </c>
      <c r="O35">
        <f t="shared" si="15"/>
        <v>2.9000000000000001E-2</v>
      </c>
      <c r="P35">
        <f t="shared" si="16"/>
        <v>1.3212548148310703E-2</v>
      </c>
      <c r="Q35">
        <f t="shared" si="17"/>
        <v>1.4228898005873065</v>
      </c>
      <c r="R35">
        <f t="shared" si="18"/>
        <v>7</v>
      </c>
    </row>
    <row r="36" spans="2:18" x14ac:dyDescent="0.2">
      <c r="B36" t="s">
        <v>27</v>
      </c>
      <c r="C36" t="s">
        <v>56</v>
      </c>
      <c r="E36">
        <v>0.24</v>
      </c>
      <c r="F36">
        <v>0.01</v>
      </c>
      <c r="G36">
        <v>0.06</v>
      </c>
      <c r="H36">
        <v>7.0000000000000007E-2</v>
      </c>
      <c r="I36">
        <v>0</v>
      </c>
      <c r="J36">
        <v>0</v>
      </c>
      <c r="K36">
        <v>0</v>
      </c>
      <c r="M36">
        <f t="shared" si="13"/>
        <v>5.4285714285714284E-2</v>
      </c>
      <c r="N36">
        <f t="shared" si="14"/>
        <v>0</v>
      </c>
      <c r="O36">
        <f t="shared" si="15"/>
        <v>0.24</v>
      </c>
      <c r="P36">
        <f t="shared" si="16"/>
        <v>8.7150663194482322E-2</v>
      </c>
      <c r="Q36">
        <f t="shared" si="17"/>
        <v>1.6054069535825692</v>
      </c>
      <c r="R36">
        <f t="shared" si="18"/>
        <v>7</v>
      </c>
    </row>
    <row r="37" spans="2:18" x14ac:dyDescent="0.2">
      <c r="B37" t="s">
        <v>28</v>
      </c>
      <c r="C37" t="s">
        <v>56</v>
      </c>
      <c r="E37">
        <v>0.7</v>
      </c>
      <c r="F37">
        <v>0.51</v>
      </c>
      <c r="G37">
        <v>0.35</v>
      </c>
      <c r="H37">
        <v>1.23</v>
      </c>
      <c r="I37">
        <v>0.55900000000000005</v>
      </c>
      <c r="J37">
        <v>0.47</v>
      </c>
      <c r="K37">
        <v>0.43</v>
      </c>
      <c r="M37">
        <f t="shared" si="13"/>
        <v>0.60699999999999998</v>
      </c>
      <c r="N37">
        <f t="shared" si="14"/>
        <v>0.35</v>
      </c>
      <c r="O37">
        <f t="shared" si="15"/>
        <v>1.23</v>
      </c>
      <c r="P37">
        <f t="shared" si="16"/>
        <v>0.29570198962243516</v>
      </c>
      <c r="Q37">
        <f t="shared" si="17"/>
        <v>0.48715319542411067</v>
      </c>
      <c r="R37">
        <f t="shared" si="18"/>
        <v>7</v>
      </c>
    </row>
    <row r="38" spans="2:18" x14ac:dyDescent="0.2">
      <c r="B38" t="s">
        <v>29</v>
      </c>
      <c r="C38" t="s">
        <v>56</v>
      </c>
      <c r="E38">
        <v>0.1</v>
      </c>
      <c r="F38">
        <v>0.11</v>
      </c>
      <c r="G38">
        <v>0</v>
      </c>
      <c r="H38">
        <v>0</v>
      </c>
      <c r="I38">
        <v>8.5000000000000006E-2</v>
      </c>
      <c r="J38">
        <v>0.05</v>
      </c>
      <c r="K38">
        <v>0.11</v>
      </c>
      <c r="M38">
        <f t="shared" si="13"/>
        <v>6.5000000000000002E-2</v>
      </c>
      <c r="N38">
        <f t="shared" si="14"/>
        <v>0</v>
      </c>
      <c r="O38">
        <f t="shared" si="15"/>
        <v>0.11</v>
      </c>
      <c r="P38">
        <f t="shared" si="16"/>
        <v>4.8904669170404043E-2</v>
      </c>
      <c r="Q38">
        <f t="shared" si="17"/>
        <v>0.75237952569852373</v>
      </c>
      <c r="R38">
        <f t="shared" si="18"/>
        <v>7</v>
      </c>
    </row>
    <row r="39" spans="2:18" x14ac:dyDescent="0.2">
      <c r="B39" t="s">
        <v>30</v>
      </c>
      <c r="C39" t="s">
        <v>61</v>
      </c>
      <c r="E39">
        <v>67</v>
      </c>
      <c r="F39">
        <v>7</v>
      </c>
      <c r="G39">
        <v>0</v>
      </c>
      <c r="H39">
        <v>27</v>
      </c>
      <c r="I39">
        <v>4.4000000000000004</v>
      </c>
      <c r="J39">
        <v>10</v>
      </c>
      <c r="K39">
        <v>5</v>
      </c>
      <c r="M39">
        <f t="shared" si="13"/>
        <v>17.2</v>
      </c>
      <c r="N39">
        <f t="shared" si="14"/>
        <v>0</v>
      </c>
      <c r="O39">
        <f t="shared" si="15"/>
        <v>67</v>
      </c>
      <c r="P39">
        <f t="shared" si="16"/>
        <v>23.595479793101614</v>
      </c>
      <c r="Q39">
        <f t="shared" si="17"/>
        <v>1.3718302205291637</v>
      </c>
      <c r="R39">
        <f t="shared" si="18"/>
        <v>7</v>
      </c>
    </row>
    <row r="40" spans="2:18" x14ac:dyDescent="0.2">
      <c r="B40" t="s">
        <v>31</v>
      </c>
      <c r="C40" t="s">
        <v>61</v>
      </c>
      <c r="E40">
        <v>204</v>
      </c>
      <c r="F40">
        <v>82</v>
      </c>
      <c r="G40">
        <v>49.4</v>
      </c>
      <c r="H40">
        <v>128</v>
      </c>
      <c r="I40">
        <v>67.7</v>
      </c>
      <c r="J40">
        <v>125</v>
      </c>
      <c r="K40">
        <v>78</v>
      </c>
      <c r="M40">
        <f t="shared" si="13"/>
        <v>104.87142857142858</v>
      </c>
      <c r="N40">
        <f t="shared" si="14"/>
        <v>49.4</v>
      </c>
      <c r="O40">
        <f t="shared" si="15"/>
        <v>204</v>
      </c>
      <c r="P40">
        <f t="shared" si="16"/>
        <v>52.393597391466116</v>
      </c>
      <c r="Q40">
        <f t="shared" si="17"/>
        <v>0.49959839496017272</v>
      </c>
      <c r="R40">
        <f t="shared" si="18"/>
        <v>7</v>
      </c>
    </row>
    <row r="41" spans="2:18" x14ac:dyDescent="0.2">
      <c r="B41" t="s">
        <v>32</v>
      </c>
      <c r="C41" t="s">
        <v>61</v>
      </c>
      <c r="M41" t="e">
        <f t="shared" si="13"/>
        <v>#DIV/0!</v>
      </c>
      <c r="N41">
        <f t="shared" si="14"/>
        <v>0</v>
      </c>
      <c r="O41">
        <f t="shared" si="15"/>
        <v>0</v>
      </c>
      <c r="P41" t="e">
        <f t="shared" si="16"/>
        <v>#DIV/0!</v>
      </c>
      <c r="Q41" t="e">
        <f t="shared" si="17"/>
        <v>#DIV/0!</v>
      </c>
      <c r="R41">
        <f t="shared" si="18"/>
        <v>0</v>
      </c>
    </row>
    <row r="42" spans="2:18" x14ac:dyDescent="0.2">
      <c r="B42" t="s">
        <v>33</v>
      </c>
      <c r="C42" t="s">
        <v>56</v>
      </c>
      <c r="E42">
        <v>10.7</v>
      </c>
      <c r="F42">
        <v>4.99</v>
      </c>
      <c r="G42">
        <v>3.6</v>
      </c>
      <c r="H42">
        <v>16.12</v>
      </c>
      <c r="I42">
        <v>5.7</v>
      </c>
      <c r="J42">
        <v>5.4</v>
      </c>
      <c r="K42">
        <v>4.9000000000000004</v>
      </c>
      <c r="M42">
        <f t="shared" si="13"/>
        <v>7.3442857142857134</v>
      </c>
      <c r="N42">
        <f t="shared" si="14"/>
        <v>3.6</v>
      </c>
      <c r="O42">
        <f t="shared" si="15"/>
        <v>16.12</v>
      </c>
      <c r="P42">
        <f t="shared" si="16"/>
        <v>4.4776253272721016</v>
      </c>
      <c r="Q42">
        <f t="shared" si="17"/>
        <v>0.6096747187493623</v>
      </c>
      <c r="R42">
        <f t="shared" si="18"/>
        <v>7</v>
      </c>
    </row>
    <row r="43" spans="2:18" x14ac:dyDescent="0.2">
      <c r="B43" t="s">
        <v>34</v>
      </c>
      <c r="C43" t="s">
        <v>62</v>
      </c>
      <c r="E43">
        <v>2.7574999999999998</v>
      </c>
      <c r="F43">
        <v>1.2726999999999999</v>
      </c>
      <c r="G43">
        <v>0.79579999999999995</v>
      </c>
      <c r="H43">
        <v>3.2418</v>
      </c>
      <c r="I43">
        <v>1.3287</v>
      </c>
      <c r="J43">
        <v>1.1956</v>
      </c>
      <c r="K43">
        <v>1.1020000000000001</v>
      </c>
      <c r="M43">
        <f t="shared" si="13"/>
        <v>1.6705857142857143</v>
      </c>
      <c r="N43">
        <f t="shared" si="14"/>
        <v>0.79579999999999995</v>
      </c>
      <c r="O43">
        <f t="shared" si="15"/>
        <v>3.2418</v>
      </c>
      <c r="P43">
        <f t="shared" si="16"/>
        <v>0.93447374393036731</v>
      </c>
      <c r="Q43">
        <f t="shared" si="17"/>
        <v>0.55936893027360557</v>
      </c>
      <c r="R43">
        <f t="shared" si="18"/>
        <v>7</v>
      </c>
    </row>
    <row r="45" spans="2:18" ht="15" customHeight="1" x14ac:dyDescent="0.2">
      <c r="B45" t="s">
        <v>35</v>
      </c>
    </row>
    <row r="46" spans="2:18" ht="15" customHeight="1" x14ac:dyDescent="0.2"/>
    <row r="47" spans="2:18" x14ac:dyDescent="0.2">
      <c r="B47" t="s">
        <v>36</v>
      </c>
      <c r="C47" t="s">
        <v>63</v>
      </c>
      <c r="E47">
        <v>560</v>
      </c>
      <c r="F47">
        <v>1660</v>
      </c>
      <c r="G47">
        <v>3190</v>
      </c>
      <c r="H47">
        <v>642</v>
      </c>
      <c r="I47">
        <v>1135</v>
      </c>
      <c r="J47">
        <v>2200</v>
      </c>
      <c r="K47">
        <v>6770</v>
      </c>
      <c r="M47">
        <f>AVERAGE(D47:L47)</f>
        <v>2308.1428571428573</v>
      </c>
      <c r="N47">
        <f>MIN(D47:L47)</f>
        <v>560</v>
      </c>
      <c r="O47">
        <f>MAX(D47:L47)</f>
        <v>6770</v>
      </c>
      <c r="P47">
        <f>STDEV(D47:L47)</f>
        <v>2172.783347734071</v>
      </c>
      <c r="Q47">
        <f>P47/M47</f>
        <v>0.94135566219833477</v>
      </c>
      <c r="R47">
        <f>COUNT(D47:L47)</f>
        <v>7</v>
      </c>
    </row>
    <row r="48" spans="2:18" x14ac:dyDescent="0.2">
      <c r="B48" t="s">
        <v>37</v>
      </c>
      <c r="C48" t="s">
        <v>64</v>
      </c>
      <c r="M48" t="e">
        <f>AVERAGE(D48:L48)</f>
        <v>#DIV/0!</v>
      </c>
      <c r="N48">
        <f>MIN(D48:L48)</f>
        <v>0</v>
      </c>
      <c r="O48">
        <f>MAX(D48:L48)</f>
        <v>0</v>
      </c>
      <c r="P48" t="e">
        <f>STDEV(D48:L48)</f>
        <v>#DIV/0!</v>
      </c>
      <c r="Q48" t="e">
        <f>P48/M48</f>
        <v>#DIV/0!</v>
      </c>
      <c r="R48">
        <f>COUNT(D48:L48)</f>
        <v>0</v>
      </c>
    </row>
    <row r="49" spans="2:18" x14ac:dyDescent="0.2">
      <c r="B49" t="s">
        <v>38</v>
      </c>
      <c r="C49" t="s">
        <v>64</v>
      </c>
      <c r="E49">
        <v>0</v>
      </c>
      <c r="F49">
        <v>320</v>
      </c>
      <c r="G49">
        <v>240</v>
      </c>
      <c r="H49">
        <v>22</v>
      </c>
      <c r="I49">
        <v>55</v>
      </c>
      <c r="J49">
        <v>122</v>
      </c>
      <c r="K49">
        <v>422</v>
      </c>
      <c r="M49">
        <f>AVERAGE(D49:L49)</f>
        <v>168.71428571428572</v>
      </c>
      <c r="N49">
        <f>MIN(D49:L49)</f>
        <v>0</v>
      </c>
      <c r="O49">
        <f>MAX(D49:L49)</f>
        <v>422</v>
      </c>
      <c r="P49">
        <f>STDEV(D49:L49)</f>
        <v>161.8772315529213</v>
      </c>
      <c r="Q49">
        <f>P49/M49</f>
        <v>0.95947554688437686</v>
      </c>
      <c r="R49">
        <f>COUNT(D49:L49)</f>
        <v>7</v>
      </c>
    </row>
    <row r="50" spans="2:18" x14ac:dyDescent="0.2">
      <c r="B50" t="s">
        <v>39</v>
      </c>
      <c r="C50" t="s">
        <v>64</v>
      </c>
      <c r="M50" t="e">
        <f>AVERAGE(D50:L50)</f>
        <v>#DIV/0!</v>
      </c>
      <c r="N50">
        <f>MIN(D50:L50)</f>
        <v>0</v>
      </c>
      <c r="O50">
        <f>MAX(D50:L50)</f>
        <v>0</v>
      </c>
      <c r="P50" t="e">
        <f>STDEV(D50:L50)</f>
        <v>#DIV/0!</v>
      </c>
      <c r="Q50" t="e">
        <f>P50/M50</f>
        <v>#DIV/0!</v>
      </c>
      <c r="R50">
        <f>COUNT(D50:L50)</f>
        <v>0</v>
      </c>
    </row>
    <row r="52" spans="2:18" x14ac:dyDescent="0.2">
      <c r="B52" t="s">
        <v>40</v>
      </c>
    </row>
    <row r="54" spans="2:18" x14ac:dyDescent="0.2">
      <c r="B54" t="s">
        <v>41</v>
      </c>
      <c r="C54" t="s">
        <v>65</v>
      </c>
      <c r="M54" t="e">
        <f t="shared" ref="M54:M59" si="19">AVERAGE(D54:L54)</f>
        <v>#DIV/0!</v>
      </c>
      <c r="N54">
        <f t="shared" ref="N54:N59" si="20">MIN(D54:L54)</f>
        <v>0</v>
      </c>
      <c r="O54">
        <f t="shared" ref="O54:O59" si="21">MAX(D54:L54)</f>
        <v>0</v>
      </c>
      <c r="P54" t="e">
        <f t="shared" ref="P54:P59" si="22">STDEV(D54:L54)</f>
        <v>#DIV/0!</v>
      </c>
      <c r="Q54" t="e">
        <f t="shared" ref="Q54:Q59" si="23">P54/M54</f>
        <v>#DIV/0!</v>
      </c>
      <c r="R54">
        <f t="shared" ref="R54:R59" si="24">COUNT(D54:L54)</f>
        <v>0</v>
      </c>
    </row>
    <row r="55" spans="2:18" x14ac:dyDescent="0.2">
      <c r="B55" t="s">
        <v>42</v>
      </c>
      <c r="C55" t="s">
        <v>65</v>
      </c>
      <c r="M55" t="e">
        <f t="shared" si="19"/>
        <v>#DIV/0!</v>
      </c>
      <c r="N55">
        <f t="shared" si="20"/>
        <v>0</v>
      </c>
      <c r="O55">
        <f t="shared" si="21"/>
        <v>0</v>
      </c>
      <c r="P55" t="e">
        <f t="shared" si="22"/>
        <v>#DIV/0!</v>
      </c>
      <c r="Q55" t="e">
        <f t="shared" si="23"/>
        <v>#DIV/0!</v>
      </c>
      <c r="R55">
        <f t="shared" si="24"/>
        <v>0</v>
      </c>
    </row>
    <row r="56" spans="2:18" x14ac:dyDescent="0.2">
      <c r="B56" t="s">
        <v>43</v>
      </c>
      <c r="C56" t="s">
        <v>65</v>
      </c>
      <c r="M56" t="e">
        <f t="shared" si="19"/>
        <v>#DIV/0!</v>
      </c>
      <c r="N56">
        <f t="shared" si="20"/>
        <v>0</v>
      </c>
      <c r="O56">
        <f t="shared" si="21"/>
        <v>0</v>
      </c>
      <c r="P56" t="e">
        <f t="shared" si="22"/>
        <v>#DIV/0!</v>
      </c>
      <c r="Q56" t="e">
        <f t="shared" si="23"/>
        <v>#DIV/0!</v>
      </c>
      <c r="R56">
        <f t="shared" si="24"/>
        <v>0</v>
      </c>
    </row>
    <row r="57" spans="2:18" x14ac:dyDescent="0.2">
      <c r="B57" t="s">
        <v>44</v>
      </c>
      <c r="C57" t="s">
        <v>65</v>
      </c>
      <c r="M57" t="e">
        <f t="shared" si="19"/>
        <v>#DIV/0!</v>
      </c>
      <c r="N57">
        <f t="shared" si="20"/>
        <v>0</v>
      </c>
      <c r="O57">
        <f t="shared" si="21"/>
        <v>0</v>
      </c>
      <c r="P57" t="e">
        <f t="shared" si="22"/>
        <v>#DIV/0!</v>
      </c>
      <c r="Q57" t="e">
        <f t="shared" si="23"/>
        <v>#DIV/0!</v>
      </c>
      <c r="R57">
        <f t="shared" si="24"/>
        <v>0</v>
      </c>
    </row>
    <row r="58" spans="2:18" x14ac:dyDescent="0.2">
      <c r="B58" t="s">
        <v>45</v>
      </c>
      <c r="C58" t="s">
        <v>65</v>
      </c>
      <c r="M58" t="e">
        <f t="shared" si="19"/>
        <v>#DIV/0!</v>
      </c>
      <c r="N58">
        <f t="shared" si="20"/>
        <v>0</v>
      </c>
      <c r="O58">
        <f t="shared" si="21"/>
        <v>0</v>
      </c>
      <c r="P58" t="e">
        <f t="shared" si="22"/>
        <v>#DIV/0!</v>
      </c>
      <c r="Q58" t="e">
        <f t="shared" si="23"/>
        <v>#DIV/0!</v>
      </c>
      <c r="R58">
        <f t="shared" si="24"/>
        <v>0</v>
      </c>
    </row>
    <row r="59" spans="2:18" x14ac:dyDescent="0.2">
      <c r="B59" t="s">
        <v>46</v>
      </c>
      <c r="C59" t="s">
        <v>65</v>
      </c>
      <c r="E59" t="str">
        <f t="shared" ref="E59:K59" si="25">IF(COUNT(E54:E57)&gt;0,SUM(E54:E57),"--")</f>
        <v>--</v>
      </c>
      <c r="F59" t="str">
        <f t="shared" si="25"/>
        <v>--</v>
      </c>
      <c r="G59" t="str">
        <f t="shared" si="25"/>
        <v>--</v>
      </c>
      <c r="H59" t="str">
        <f t="shared" si="25"/>
        <v>--</v>
      </c>
      <c r="I59" t="str">
        <f t="shared" si="25"/>
        <v>--</v>
      </c>
      <c r="J59" t="str">
        <f t="shared" si="25"/>
        <v>--</v>
      </c>
      <c r="K59" t="str">
        <f t="shared" si="25"/>
        <v>--</v>
      </c>
      <c r="M59" t="e">
        <f t="shared" si="19"/>
        <v>#DIV/0!</v>
      </c>
      <c r="N59">
        <f t="shared" si="20"/>
        <v>0</v>
      </c>
      <c r="O59">
        <f t="shared" si="21"/>
        <v>0</v>
      </c>
      <c r="P59" t="e">
        <f t="shared" si="22"/>
        <v>#DIV/0!</v>
      </c>
      <c r="Q59" t="e">
        <f t="shared" si="23"/>
        <v>#DIV/0!</v>
      </c>
      <c r="R59">
        <f t="shared" si="24"/>
        <v>0</v>
      </c>
    </row>
    <row r="61" spans="2:18" x14ac:dyDescent="0.2">
      <c r="B61" t="s">
        <v>47</v>
      </c>
    </row>
    <row r="63" spans="2:18" x14ac:dyDescent="0.2">
      <c r="B63" t="s">
        <v>48</v>
      </c>
      <c r="C63" t="s">
        <v>66</v>
      </c>
      <c r="E63">
        <f t="shared" ref="E63:K63" si="26">IF(AND(AND(AND(E26,E28),E29),E27&gt;0),(E26*0.0499)+(E28*0.0822)+(E29*0.0435)+(E27*0.0256),"--")</f>
        <v>6.6341469999999987</v>
      </c>
      <c r="F63">
        <f t="shared" si="26"/>
        <v>6.428818999999999</v>
      </c>
      <c r="G63">
        <f t="shared" si="26"/>
        <v>4.9686539999999999</v>
      </c>
      <c r="H63">
        <f t="shared" si="26"/>
        <v>20.597704</v>
      </c>
      <c r="I63">
        <f t="shared" si="26"/>
        <v>7.0050059999999998</v>
      </c>
      <c r="J63">
        <f t="shared" si="26"/>
        <v>5.8554979999999999</v>
      </c>
      <c r="K63">
        <f t="shared" si="26"/>
        <v>5.1155759999999999</v>
      </c>
      <c r="M63">
        <f>AVERAGE(D63:L63)</f>
        <v>8.086486285714285</v>
      </c>
      <c r="N63">
        <f>MIN(D63:L63)</f>
        <v>4.9686539999999999</v>
      </c>
      <c r="O63">
        <f>MAX(D63:L63)</f>
        <v>20.597704</v>
      </c>
      <c r="P63">
        <f>STDEV(D63:L63)</f>
        <v>5.5689887375267926</v>
      </c>
      <c r="Q63">
        <f>P63/M63</f>
        <v>0.68867843718044219</v>
      </c>
      <c r="R63">
        <f>COUNT(D63:L63)</f>
        <v>7</v>
      </c>
    </row>
    <row r="64" spans="2:18" x14ac:dyDescent="0.2">
      <c r="B64" t="s">
        <v>49</v>
      </c>
      <c r="C64" t="s">
        <v>66</v>
      </c>
      <c r="E64">
        <f t="shared" ref="E64:K64" si="27">IF(AND(AND(E30,E25),E23&gt;0),(E30*0.0208)+(E25*0.0282)+(E23*0.0164)+(E22*0.0333),"--")</f>
        <v>6.2542939999999998</v>
      </c>
      <c r="F64">
        <f t="shared" si="27"/>
        <v>6.2097660000000001</v>
      </c>
      <c r="G64">
        <f t="shared" si="27"/>
        <v>4.960382000000001</v>
      </c>
      <c r="H64">
        <f t="shared" si="27"/>
        <v>19.666488000000001</v>
      </c>
      <c r="I64">
        <f t="shared" si="27"/>
        <v>7.5617000000000001</v>
      </c>
      <c r="J64">
        <f t="shared" si="27"/>
        <v>5.685232000000001</v>
      </c>
      <c r="K64">
        <f t="shared" si="27"/>
        <v>5.1993119999999999</v>
      </c>
      <c r="M64">
        <f>AVERAGE(D64:L64)</f>
        <v>7.9338819999999997</v>
      </c>
      <c r="N64">
        <f>MIN(D64:L64)</f>
        <v>4.960382000000001</v>
      </c>
      <c r="O64">
        <f>MAX(D64:L64)</f>
        <v>19.666488000000001</v>
      </c>
      <c r="P64">
        <f>STDEV(D64:L64)</f>
        <v>5.2434428413171448</v>
      </c>
      <c r="Q64">
        <f>P64/M64</f>
        <v>0.66089246617445851</v>
      </c>
      <c r="R64">
        <f>COUNT(D64:L64)</f>
        <v>7</v>
      </c>
    </row>
    <row r="65" spans="2:18" x14ac:dyDescent="0.2">
      <c r="B65" t="s">
        <v>50</v>
      </c>
      <c r="C65" t="s">
        <v>66</v>
      </c>
      <c r="E65">
        <f t="shared" ref="E65:K65" si="28">IF((AND(E63,E64))&gt;0,ABS(E64-E63),"--")</f>
        <v>0.37985299999999889</v>
      </c>
      <c r="F65">
        <f t="shared" si="28"/>
        <v>0.21905299999999883</v>
      </c>
      <c r="G65">
        <f t="shared" si="28"/>
        <v>8.2719999999989469E-3</v>
      </c>
      <c r="H65">
        <f t="shared" si="28"/>
        <v>0.93121599999999916</v>
      </c>
      <c r="I65">
        <f t="shared" si="28"/>
        <v>0.55669400000000024</v>
      </c>
      <c r="J65">
        <f t="shared" si="28"/>
        <v>0.17026599999999892</v>
      </c>
      <c r="K65">
        <f t="shared" si="28"/>
        <v>8.3736000000000033E-2</v>
      </c>
      <c r="M65">
        <f>AVERAGE(D65:L65)</f>
        <v>0.335584285714285</v>
      </c>
      <c r="N65">
        <f>MIN(D65:L65)</f>
        <v>8.2719999999989469E-3</v>
      </c>
      <c r="O65">
        <f>MAX(D65:L65)</f>
        <v>0.93121599999999916</v>
      </c>
      <c r="P65">
        <f>STDEV(D65:L65)</f>
        <v>0.32070155685554674</v>
      </c>
      <c r="Q65">
        <f>P65/M65</f>
        <v>0.95565129390054526</v>
      </c>
      <c r="R65">
        <f>COUNT(D65:L65)</f>
        <v>7</v>
      </c>
    </row>
    <row r="66" spans="2:18" x14ac:dyDescent="0.2">
      <c r="B66" t="s">
        <v>51</v>
      </c>
      <c r="C66" t="s">
        <v>67</v>
      </c>
      <c r="E66">
        <f t="shared" ref="E66:K66" si="29">IF(AND(E63,E64&gt;0),(E65*100)/(0.5*(E63+E64)),"--")</f>
        <v>5.8944755226795689</v>
      </c>
      <c r="F66">
        <f t="shared" si="29"/>
        <v>3.4664165331799226</v>
      </c>
      <c r="G66">
        <f t="shared" si="29"/>
        <v>0.16662241933655889</v>
      </c>
      <c r="H66">
        <f t="shared" si="29"/>
        <v>4.6255293040525887</v>
      </c>
      <c r="I66">
        <f t="shared" si="29"/>
        <v>7.6433752421446588</v>
      </c>
      <c r="J66">
        <f t="shared" si="29"/>
        <v>2.9506972262586322</v>
      </c>
      <c r="K66">
        <f t="shared" si="29"/>
        <v>1.6235949435418016</v>
      </c>
      <c r="M66">
        <f>AVERAGE(D66:L66)</f>
        <v>3.7672444558848186</v>
      </c>
      <c r="N66">
        <f>MIN(D66:L66)</f>
        <v>0.16662241933655889</v>
      </c>
      <c r="O66">
        <f>MAX(D66:L66)</f>
        <v>7.6433752421446588</v>
      </c>
      <c r="P66">
        <f>STDEV(D66:L66)</f>
        <v>2.5365039543781838</v>
      </c>
      <c r="Q66">
        <f>P66/M66</f>
        <v>0.67330484763628939</v>
      </c>
      <c r="R66">
        <f>COUNT(D66:L66)</f>
        <v>7</v>
      </c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68"/>
  <sheetViews>
    <sheetView zoomScale="87" zoomScaleNormal="87" workbookViewId="0">
      <selection activeCell="BR24" sqref="BR24"/>
    </sheetView>
  </sheetViews>
  <sheetFormatPr baseColWidth="10" defaultColWidth="9.7109375" defaultRowHeight="16" x14ac:dyDescent="0.2"/>
  <cols>
    <col min="1" max="1" width="2.7109375" customWidth="1"/>
    <col min="2" max="2" width="13.7109375" customWidth="1"/>
    <col min="3" max="3" width="11.7109375" customWidth="1"/>
    <col min="4" max="4" width="3.7109375" customWidth="1"/>
    <col min="5" max="76" width="9.7109375" customWidth="1"/>
    <col min="77" max="77" width="3.7109375" customWidth="1"/>
    <col min="78" max="78" width="9.7109375" customWidth="1"/>
    <col min="79" max="79" width="8.7109375" customWidth="1"/>
    <col min="80" max="80" width="9.7109375" customWidth="1"/>
    <col min="81" max="81" width="8.7109375" customWidth="1"/>
    <col min="82" max="82" width="11.7109375" customWidth="1"/>
    <col min="83" max="83" width="5.7109375" customWidth="1"/>
  </cols>
  <sheetData>
    <row r="1" spans="2:83" x14ac:dyDescent="0.2">
      <c r="C1" t="s">
        <v>52</v>
      </c>
      <c r="E1" t="s">
        <v>87</v>
      </c>
      <c r="F1">
        <v>29262</v>
      </c>
      <c r="G1">
        <v>29277</v>
      </c>
      <c r="H1">
        <v>29325</v>
      </c>
      <c r="I1">
        <v>29353</v>
      </c>
      <c r="J1">
        <v>29382</v>
      </c>
      <c r="K1">
        <v>29418</v>
      </c>
      <c r="L1">
        <v>29480</v>
      </c>
      <c r="M1">
        <v>29537</v>
      </c>
      <c r="N1">
        <v>29606</v>
      </c>
      <c r="O1">
        <v>29655</v>
      </c>
      <c r="P1">
        <v>29717</v>
      </c>
      <c r="Q1">
        <v>29788</v>
      </c>
      <c r="R1">
        <v>29844</v>
      </c>
      <c r="S1">
        <v>29907</v>
      </c>
      <c r="T1">
        <v>30005</v>
      </c>
      <c r="U1">
        <v>30033</v>
      </c>
      <c r="V1">
        <v>30096</v>
      </c>
      <c r="W1">
        <v>30152</v>
      </c>
      <c r="X1">
        <v>30236</v>
      </c>
      <c r="Y1">
        <v>30362</v>
      </c>
      <c r="Z1">
        <v>30467</v>
      </c>
      <c r="AA1">
        <v>30508</v>
      </c>
      <c r="AB1">
        <v>30761</v>
      </c>
      <c r="AC1">
        <f>'3 Eyebrow'!AC1</f>
        <v>32433</v>
      </c>
      <c r="AD1">
        <v>32581</v>
      </c>
      <c r="AE1">
        <v>32678</v>
      </c>
      <c r="AF1">
        <v>32713</v>
      </c>
      <c r="AG1">
        <v>32734</v>
      </c>
      <c r="AH1">
        <v>32811</v>
      </c>
      <c r="AI1">
        <v>32930</v>
      </c>
      <c r="AJ1">
        <v>32994</v>
      </c>
      <c r="AK1">
        <v>33028</v>
      </c>
      <c r="AL1">
        <v>33063</v>
      </c>
      <c r="AM1">
        <v>33105</v>
      </c>
      <c r="AN1">
        <v>33310</v>
      </c>
      <c r="AO1">
        <v>33351</v>
      </c>
      <c r="AP1">
        <v>33470</v>
      </c>
      <c r="AQ1">
        <v>33577</v>
      </c>
      <c r="AR1">
        <v>33722</v>
      </c>
      <c r="AS1">
        <v>33812</v>
      </c>
      <c r="AT1">
        <v>33869</v>
      </c>
      <c r="AU1">
        <v>33952</v>
      </c>
      <c r="AV1">
        <v>34090</v>
      </c>
      <c r="AW1">
        <f>'3 Eyebrow'!AW1</f>
        <v>34463</v>
      </c>
      <c r="AX1">
        <f>'3 Eyebrow'!AX1</f>
        <v>34834</v>
      </c>
      <c r="AY1">
        <f>'3 Eyebrow'!AY1</f>
        <v>34995</v>
      </c>
      <c r="AZ1">
        <f>'3 Eyebrow'!AZ1</f>
        <v>35212</v>
      </c>
      <c r="BA1" t="s">
        <v>89</v>
      </c>
      <c r="BB1">
        <v>35562</v>
      </c>
      <c r="BC1">
        <v>35660</v>
      </c>
      <c r="BD1">
        <v>35947</v>
      </c>
      <c r="BE1">
        <v>36360</v>
      </c>
      <c r="BF1">
        <v>36654</v>
      </c>
      <c r="BG1">
        <v>36717</v>
      </c>
      <c r="BH1">
        <v>36801</v>
      </c>
      <c r="BI1">
        <v>37039</v>
      </c>
      <c r="BJ1">
        <v>37116</v>
      </c>
      <c r="BK1">
        <v>37179</v>
      </c>
      <c r="BL1">
        <v>37389</v>
      </c>
      <c r="BM1">
        <v>38152</v>
      </c>
      <c r="BN1">
        <v>38488</v>
      </c>
      <c r="BO1">
        <v>38887</v>
      </c>
      <c r="BP1">
        <v>39244</v>
      </c>
      <c r="BQ1">
        <v>39594</v>
      </c>
      <c r="BR1">
        <v>39923</v>
      </c>
      <c r="BS1">
        <v>39959</v>
      </c>
      <c r="BT1">
        <v>40077</v>
      </c>
      <c r="BU1">
        <v>40330</v>
      </c>
      <c r="BV1">
        <v>41079</v>
      </c>
      <c r="BW1">
        <v>41471</v>
      </c>
      <c r="BX1">
        <v>41541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</row>
    <row r="2" spans="2:83" x14ac:dyDescent="0.2">
      <c r="C2" t="s">
        <v>53</v>
      </c>
      <c r="E2" t="s">
        <v>68</v>
      </c>
      <c r="G2" t="s">
        <v>68</v>
      </c>
      <c r="H2" t="s">
        <v>68</v>
      </c>
      <c r="I2">
        <v>1</v>
      </c>
      <c r="J2">
        <v>4</v>
      </c>
      <c r="K2">
        <v>6.3</v>
      </c>
      <c r="L2">
        <v>3</v>
      </c>
      <c r="M2">
        <v>0</v>
      </c>
      <c r="N2">
        <v>2</v>
      </c>
      <c r="O2">
        <v>0.7</v>
      </c>
      <c r="P2">
        <v>10</v>
      </c>
      <c r="Q2">
        <v>10</v>
      </c>
      <c r="R2">
        <v>4</v>
      </c>
      <c r="S2">
        <v>1.5</v>
      </c>
      <c r="T2">
        <v>1.5</v>
      </c>
      <c r="U2">
        <v>0</v>
      </c>
      <c r="V2">
        <v>0</v>
      </c>
      <c r="W2">
        <v>2</v>
      </c>
      <c r="X2">
        <v>2</v>
      </c>
      <c r="Y2">
        <v>1.4</v>
      </c>
      <c r="Z2">
        <v>1</v>
      </c>
      <c r="AA2">
        <v>1</v>
      </c>
      <c r="AB2">
        <v>0</v>
      </c>
      <c r="AC2">
        <v>1.5</v>
      </c>
      <c r="AD2">
        <v>1.3</v>
      </c>
      <c r="AE2">
        <v>12.4</v>
      </c>
      <c r="AF2">
        <v>9.8000000000000007</v>
      </c>
      <c r="AG2">
        <v>9.1999999999999993</v>
      </c>
      <c r="AH2">
        <v>1.7</v>
      </c>
      <c r="AI2">
        <v>0.5</v>
      </c>
      <c r="AJ2">
        <v>11.4</v>
      </c>
      <c r="AK2">
        <v>12.7</v>
      </c>
      <c r="AL2">
        <v>13.2</v>
      </c>
      <c r="AM2">
        <v>6</v>
      </c>
      <c r="AN2">
        <v>1.4</v>
      </c>
      <c r="AO2">
        <v>6.8</v>
      </c>
      <c r="AP2">
        <v>4.8</v>
      </c>
      <c r="AQ2">
        <v>0.5</v>
      </c>
      <c r="AR2">
        <v>1.8</v>
      </c>
      <c r="AW2">
        <v>0</v>
      </c>
      <c r="AX2">
        <v>6</v>
      </c>
      <c r="AY2">
        <v>1.5</v>
      </c>
      <c r="AZ2">
        <v>0</v>
      </c>
      <c r="BA2">
        <v>3</v>
      </c>
      <c r="BB2">
        <v>0</v>
      </c>
      <c r="BC2">
        <v>6</v>
      </c>
      <c r="BF2">
        <v>10</v>
      </c>
      <c r="BG2">
        <v>0</v>
      </c>
      <c r="BH2">
        <v>1.5</v>
      </c>
      <c r="BI2">
        <v>9</v>
      </c>
      <c r="BJ2">
        <v>8.5</v>
      </c>
      <c r="BK2">
        <v>2.7</v>
      </c>
      <c r="BL2">
        <v>8</v>
      </c>
      <c r="BM2">
        <v>6</v>
      </c>
      <c r="BN2">
        <v>4</v>
      </c>
      <c r="BO2">
        <v>3.7</v>
      </c>
      <c r="BP2">
        <v>3.5</v>
      </c>
      <c r="BQ2">
        <v>10.6</v>
      </c>
      <c r="BR2">
        <v>2.2999999999999998</v>
      </c>
      <c r="BS2">
        <v>5.5</v>
      </c>
      <c r="BT2">
        <v>3.5</v>
      </c>
      <c r="BU2">
        <v>1.2</v>
      </c>
      <c r="BV2">
        <v>2.8</v>
      </c>
      <c r="BW2">
        <v>3.7</v>
      </c>
      <c r="BX2">
        <v>1.9</v>
      </c>
      <c r="BZ2">
        <f>AVERAGE(C2:BY2)</f>
        <v>4.0532258064516133</v>
      </c>
      <c r="CA2">
        <f>MIN(C2:BY2)</f>
        <v>0</v>
      </c>
      <c r="CB2">
        <f>MAX(C2:BY2)</f>
        <v>13.2</v>
      </c>
      <c r="CC2">
        <f>STDEV(C2:BY2)</f>
        <v>3.7906579619165242</v>
      </c>
      <c r="CD2">
        <f>CC2/BZ2</f>
        <v>0.93522003039723223</v>
      </c>
      <c r="CE2">
        <f>COUNT(C2:BY2)</f>
        <v>62</v>
      </c>
    </row>
    <row r="4" spans="2:83" x14ac:dyDescent="0.2">
      <c r="B4" t="s">
        <v>0</v>
      </c>
    </row>
    <row r="6" spans="2:83" x14ac:dyDescent="0.2">
      <c r="B6" t="s">
        <v>1</v>
      </c>
      <c r="C6" t="s">
        <v>54</v>
      </c>
      <c r="E6" t="s">
        <v>68</v>
      </c>
      <c r="F6">
        <v>440</v>
      </c>
      <c r="G6" t="s">
        <v>68</v>
      </c>
      <c r="H6">
        <v>610</v>
      </c>
      <c r="I6">
        <v>500</v>
      </c>
      <c r="J6">
        <v>410</v>
      </c>
      <c r="K6">
        <v>380</v>
      </c>
      <c r="L6">
        <v>430</v>
      </c>
      <c r="M6">
        <v>410</v>
      </c>
      <c r="N6" t="s">
        <v>68</v>
      </c>
      <c r="O6">
        <v>520</v>
      </c>
      <c r="P6" t="s">
        <v>68</v>
      </c>
      <c r="Q6">
        <v>530</v>
      </c>
      <c r="R6" t="s">
        <v>68</v>
      </c>
      <c r="S6">
        <v>460</v>
      </c>
      <c r="T6" t="s">
        <v>68</v>
      </c>
      <c r="U6" t="s">
        <v>68</v>
      </c>
      <c r="V6" t="s">
        <v>68</v>
      </c>
      <c r="W6">
        <v>500</v>
      </c>
      <c r="X6" t="s">
        <v>68</v>
      </c>
      <c r="Y6" t="s">
        <v>68</v>
      </c>
      <c r="Z6">
        <v>490</v>
      </c>
      <c r="AA6" t="s">
        <v>68</v>
      </c>
      <c r="AB6" t="s">
        <v>68</v>
      </c>
      <c r="AC6">
        <v>445</v>
      </c>
      <c r="AD6">
        <v>400</v>
      </c>
      <c r="AE6">
        <v>455</v>
      </c>
      <c r="AF6">
        <v>438</v>
      </c>
      <c r="AG6">
        <v>430</v>
      </c>
      <c r="AH6">
        <v>460</v>
      </c>
      <c r="AI6" t="s">
        <v>68</v>
      </c>
      <c r="AJ6">
        <v>285</v>
      </c>
      <c r="AK6">
        <v>420</v>
      </c>
      <c r="AL6">
        <v>400</v>
      </c>
      <c r="AM6">
        <v>390</v>
      </c>
      <c r="AN6">
        <v>380</v>
      </c>
      <c r="AO6">
        <v>360</v>
      </c>
      <c r="AP6">
        <v>400</v>
      </c>
      <c r="AQ6">
        <v>468</v>
      </c>
      <c r="AR6">
        <v>414</v>
      </c>
      <c r="AS6">
        <v>398</v>
      </c>
      <c r="AT6">
        <v>456</v>
      </c>
      <c r="AU6">
        <v>492</v>
      </c>
      <c r="AV6">
        <v>447</v>
      </c>
      <c r="AW6">
        <v>2170</v>
      </c>
      <c r="AX6">
        <v>478</v>
      </c>
      <c r="AY6">
        <v>443</v>
      </c>
      <c r="AZ6">
        <v>3130</v>
      </c>
      <c r="BA6">
        <v>443</v>
      </c>
      <c r="BB6">
        <v>1737</v>
      </c>
      <c r="BC6">
        <v>429</v>
      </c>
      <c r="BD6">
        <v>443</v>
      </c>
      <c r="BE6">
        <v>651</v>
      </c>
      <c r="BF6">
        <v>444</v>
      </c>
      <c r="BH6">
        <v>515</v>
      </c>
      <c r="BI6">
        <v>455</v>
      </c>
      <c r="BJ6">
        <v>534</v>
      </c>
      <c r="BK6">
        <v>474</v>
      </c>
      <c r="BL6">
        <v>464</v>
      </c>
      <c r="BM6">
        <v>573</v>
      </c>
      <c r="BN6">
        <v>473</v>
      </c>
      <c r="BO6">
        <v>765</v>
      </c>
      <c r="BP6">
        <v>521</v>
      </c>
      <c r="BQ6">
        <v>463</v>
      </c>
      <c r="BR6">
        <v>615</v>
      </c>
      <c r="BS6">
        <v>653</v>
      </c>
      <c r="BT6">
        <v>478</v>
      </c>
      <c r="BU6">
        <v>1970</v>
      </c>
      <c r="BV6">
        <v>649</v>
      </c>
      <c r="BW6">
        <v>512</v>
      </c>
      <c r="BX6">
        <v>490</v>
      </c>
      <c r="BZ6">
        <f t="shared" ref="BZ6:BZ12" si="0">AVERAGE(C6:BY6)</f>
        <v>596.37931034482756</v>
      </c>
      <c r="CA6">
        <f t="shared" ref="CA6:CA12" si="1">MIN(C6:BY6)</f>
        <v>285</v>
      </c>
      <c r="CB6">
        <f t="shared" ref="CB6:CB12" si="2">MAX(C6:BY6)</f>
        <v>3130</v>
      </c>
      <c r="CC6">
        <f t="shared" ref="CC6:CC12" si="3">STDEV(C6:BY6)</f>
        <v>482.39722394484352</v>
      </c>
      <c r="CD6">
        <f t="shared" ref="CD6:CD15" si="4">CC6/BZ6</f>
        <v>0.80887652468346127</v>
      </c>
      <c r="CE6">
        <f t="shared" ref="CE6:CE12" si="5">COUNT(C6:BY6)</f>
        <v>58</v>
      </c>
    </row>
    <row r="7" spans="2:83" x14ac:dyDescent="0.2">
      <c r="B7" t="s">
        <v>2</v>
      </c>
      <c r="C7" t="s">
        <v>55</v>
      </c>
      <c r="E7" t="s">
        <v>68</v>
      </c>
      <c r="F7">
        <v>5</v>
      </c>
      <c r="G7" t="s">
        <v>68</v>
      </c>
      <c r="H7">
        <v>60</v>
      </c>
      <c r="I7">
        <v>50</v>
      </c>
      <c r="J7">
        <v>50</v>
      </c>
      <c r="K7">
        <v>60</v>
      </c>
      <c r="L7">
        <v>45</v>
      </c>
      <c r="M7" t="s">
        <v>68</v>
      </c>
      <c r="N7" t="s">
        <v>68</v>
      </c>
      <c r="O7">
        <v>30</v>
      </c>
      <c r="P7" t="s">
        <v>68</v>
      </c>
      <c r="Q7">
        <v>100</v>
      </c>
      <c r="R7" t="s">
        <v>68</v>
      </c>
      <c r="S7" t="s">
        <v>68</v>
      </c>
      <c r="T7" t="s">
        <v>68</v>
      </c>
      <c r="U7" t="s">
        <v>68</v>
      </c>
      <c r="V7" t="s">
        <v>68</v>
      </c>
      <c r="W7" t="s">
        <v>68</v>
      </c>
      <c r="X7" t="s">
        <v>68</v>
      </c>
      <c r="Y7" t="s">
        <v>68</v>
      </c>
      <c r="Z7">
        <v>50</v>
      </c>
      <c r="AA7" t="s">
        <v>68</v>
      </c>
      <c r="AB7" t="s">
        <v>68</v>
      </c>
      <c r="AC7">
        <v>20</v>
      </c>
      <c r="AD7">
        <v>25</v>
      </c>
      <c r="AE7" t="s">
        <v>91</v>
      </c>
      <c r="AF7">
        <v>20</v>
      </c>
      <c r="AG7">
        <v>50</v>
      </c>
      <c r="AH7">
        <v>15</v>
      </c>
      <c r="AI7" t="s">
        <v>68</v>
      </c>
      <c r="AJ7">
        <v>20</v>
      </c>
      <c r="AK7">
        <v>15</v>
      </c>
      <c r="AL7" t="s">
        <v>91</v>
      </c>
      <c r="AM7">
        <v>40</v>
      </c>
      <c r="AN7">
        <v>15</v>
      </c>
      <c r="AO7">
        <v>150</v>
      </c>
      <c r="AP7">
        <v>50</v>
      </c>
      <c r="AQ7">
        <v>15</v>
      </c>
      <c r="AR7">
        <v>150</v>
      </c>
      <c r="AS7">
        <v>60</v>
      </c>
      <c r="AT7">
        <v>60</v>
      </c>
      <c r="AU7">
        <v>15</v>
      </c>
      <c r="AV7">
        <v>200</v>
      </c>
      <c r="AW7">
        <v>60</v>
      </c>
      <c r="AX7">
        <v>140</v>
      </c>
      <c r="AY7">
        <v>100</v>
      </c>
      <c r="AZ7">
        <v>300</v>
      </c>
      <c r="BA7">
        <v>50</v>
      </c>
      <c r="BB7">
        <v>120</v>
      </c>
      <c r="BC7">
        <v>160</v>
      </c>
      <c r="BD7">
        <v>100</v>
      </c>
      <c r="BE7">
        <v>120</v>
      </c>
      <c r="BF7">
        <v>250</v>
      </c>
      <c r="BH7">
        <v>40</v>
      </c>
      <c r="BI7">
        <v>200</v>
      </c>
      <c r="BJ7">
        <v>70</v>
      </c>
      <c r="BK7">
        <v>35</v>
      </c>
      <c r="BL7">
        <v>160</v>
      </c>
      <c r="BM7">
        <v>60</v>
      </c>
      <c r="BN7">
        <v>50</v>
      </c>
      <c r="BO7">
        <v>125</v>
      </c>
      <c r="BP7">
        <v>50</v>
      </c>
      <c r="BQ7">
        <v>2500</v>
      </c>
      <c r="BR7">
        <v>35</v>
      </c>
      <c r="BS7">
        <v>120</v>
      </c>
      <c r="BT7">
        <v>35</v>
      </c>
      <c r="BU7">
        <v>150</v>
      </c>
      <c r="BV7">
        <v>75</v>
      </c>
      <c r="BW7">
        <v>125</v>
      </c>
      <c r="BX7">
        <v>50</v>
      </c>
      <c r="BZ7">
        <f t="shared" si="0"/>
        <v>125.47169811320755</v>
      </c>
      <c r="CA7">
        <f t="shared" si="1"/>
        <v>5</v>
      </c>
      <c r="CB7">
        <f t="shared" si="2"/>
        <v>2500</v>
      </c>
      <c r="CC7">
        <f t="shared" si="3"/>
        <v>338.49960821324817</v>
      </c>
      <c r="CD7">
        <f t="shared" si="4"/>
        <v>2.6978164263612259</v>
      </c>
      <c r="CE7">
        <f t="shared" si="5"/>
        <v>53</v>
      </c>
    </row>
    <row r="8" spans="2:83" x14ac:dyDescent="0.2">
      <c r="B8" t="s">
        <v>3</v>
      </c>
      <c r="C8" t="s">
        <v>56</v>
      </c>
      <c r="E8" t="s">
        <v>68</v>
      </c>
      <c r="F8">
        <v>15.2</v>
      </c>
      <c r="G8" t="s">
        <v>68</v>
      </c>
      <c r="H8" t="s">
        <v>68</v>
      </c>
      <c r="I8">
        <v>10.199999999999999</v>
      </c>
      <c r="J8" t="s">
        <v>68</v>
      </c>
      <c r="K8" t="s">
        <v>68</v>
      </c>
      <c r="L8" t="s">
        <v>68</v>
      </c>
      <c r="M8" t="s">
        <v>68</v>
      </c>
      <c r="N8" t="s">
        <v>68</v>
      </c>
      <c r="O8" t="s">
        <v>68</v>
      </c>
      <c r="P8" t="s">
        <v>68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  <c r="X8" t="s">
        <v>68</v>
      </c>
      <c r="Y8" t="s">
        <v>68</v>
      </c>
      <c r="Z8" t="s">
        <v>68</v>
      </c>
      <c r="AA8" t="s">
        <v>68</v>
      </c>
      <c r="AB8" t="s">
        <v>68</v>
      </c>
      <c r="AC8">
        <v>10.5</v>
      </c>
      <c r="AD8">
        <v>12.3</v>
      </c>
      <c r="AE8">
        <v>8.1</v>
      </c>
      <c r="AF8">
        <v>8.1999999999999993</v>
      </c>
      <c r="AG8">
        <v>7.4</v>
      </c>
      <c r="AH8">
        <v>14.6</v>
      </c>
      <c r="AI8" t="s">
        <v>68</v>
      </c>
      <c r="AJ8">
        <v>12</v>
      </c>
      <c r="AK8">
        <v>9.1999999999999993</v>
      </c>
      <c r="AL8">
        <v>8.8000000000000007</v>
      </c>
      <c r="AM8">
        <v>8.5</v>
      </c>
      <c r="AN8">
        <v>12.3</v>
      </c>
      <c r="AO8">
        <v>11.1</v>
      </c>
      <c r="AP8">
        <v>8.4</v>
      </c>
      <c r="AQ8">
        <v>14</v>
      </c>
      <c r="AR8">
        <v>9.6</v>
      </c>
      <c r="AS8">
        <v>8.3000000000000007</v>
      </c>
      <c r="AT8">
        <v>10.4</v>
      </c>
      <c r="AU8">
        <v>13.1</v>
      </c>
      <c r="AV8">
        <v>11.5</v>
      </c>
      <c r="AW8">
        <v>9.6999999999999993</v>
      </c>
      <c r="AX8">
        <v>9.6</v>
      </c>
      <c r="AY8">
        <v>11.7</v>
      </c>
      <c r="AZ8">
        <v>9.1999999999999993</v>
      </c>
      <c r="BA8">
        <v>12</v>
      </c>
      <c r="BB8">
        <v>10</v>
      </c>
      <c r="BC8">
        <v>7.8</v>
      </c>
      <c r="BD8">
        <v>9.1999999999999993</v>
      </c>
      <c r="BE8">
        <v>8.1999999999999993</v>
      </c>
      <c r="BF8">
        <v>9</v>
      </c>
      <c r="BH8">
        <v>9.8000000000000007</v>
      </c>
      <c r="BI8">
        <v>8.9</v>
      </c>
      <c r="BJ8">
        <v>8.1</v>
      </c>
      <c r="BK8">
        <v>12.1</v>
      </c>
      <c r="BL8">
        <v>11.1</v>
      </c>
      <c r="BM8">
        <v>10.119999999999999</v>
      </c>
      <c r="BN8">
        <v>9.2100000000000009</v>
      </c>
      <c r="BO8">
        <v>8.14</v>
      </c>
      <c r="BP8">
        <v>7.88</v>
      </c>
      <c r="BQ8">
        <v>10.32</v>
      </c>
      <c r="BR8">
        <v>13.81</v>
      </c>
      <c r="BS8">
        <v>11.49</v>
      </c>
      <c r="BT8">
        <v>9.26</v>
      </c>
      <c r="BU8">
        <v>10.89</v>
      </c>
      <c r="BV8">
        <v>8.68</v>
      </c>
      <c r="BW8">
        <v>7.96</v>
      </c>
      <c r="BX8">
        <v>9.8800000000000008</v>
      </c>
      <c r="BZ8">
        <f t="shared" si="0"/>
        <v>10.161249999999999</v>
      </c>
      <c r="CA8">
        <f t="shared" si="1"/>
        <v>7.4</v>
      </c>
      <c r="CB8">
        <f t="shared" si="2"/>
        <v>15.2</v>
      </c>
      <c r="CC8">
        <f t="shared" si="3"/>
        <v>1.931106644476283</v>
      </c>
      <c r="CD8">
        <f t="shared" si="4"/>
        <v>0.19004616995707055</v>
      </c>
      <c r="CE8">
        <f t="shared" si="5"/>
        <v>48</v>
      </c>
    </row>
    <row r="9" spans="2:83" x14ac:dyDescent="0.2">
      <c r="B9" t="s">
        <v>4</v>
      </c>
      <c r="C9" t="s">
        <v>57</v>
      </c>
      <c r="E9" t="s">
        <v>68</v>
      </c>
      <c r="F9" t="s">
        <v>68</v>
      </c>
      <c r="G9">
        <v>3</v>
      </c>
      <c r="H9" t="s">
        <v>68</v>
      </c>
      <c r="I9" t="s">
        <v>68</v>
      </c>
      <c r="J9" t="s">
        <v>68</v>
      </c>
      <c r="K9">
        <v>3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 t="s">
        <v>68</v>
      </c>
      <c r="W9" t="s">
        <v>68</v>
      </c>
      <c r="X9" t="s">
        <v>68</v>
      </c>
      <c r="Y9" t="s">
        <v>68</v>
      </c>
      <c r="Z9" t="s">
        <v>68</v>
      </c>
      <c r="AA9" t="s">
        <v>68</v>
      </c>
      <c r="AB9" t="s">
        <v>68</v>
      </c>
      <c r="AC9">
        <v>14</v>
      </c>
      <c r="AD9">
        <v>14</v>
      </c>
      <c r="AE9">
        <v>4</v>
      </c>
      <c r="AF9">
        <v>10</v>
      </c>
      <c r="AG9">
        <v>9</v>
      </c>
      <c r="AH9">
        <v>7</v>
      </c>
      <c r="AI9" t="s">
        <v>68</v>
      </c>
      <c r="AJ9">
        <v>10</v>
      </c>
      <c r="AK9">
        <v>12</v>
      </c>
      <c r="AL9">
        <v>4</v>
      </c>
      <c r="AM9">
        <v>8</v>
      </c>
      <c r="AN9">
        <v>1</v>
      </c>
      <c r="AO9">
        <v>4</v>
      </c>
      <c r="AP9">
        <v>8</v>
      </c>
      <c r="AQ9">
        <v>1</v>
      </c>
      <c r="AR9">
        <v>8</v>
      </c>
      <c r="AS9">
        <v>6</v>
      </c>
      <c r="AT9">
        <v>4</v>
      </c>
      <c r="AU9">
        <v>1</v>
      </c>
      <c r="AV9">
        <v>4</v>
      </c>
      <c r="AW9">
        <v>24</v>
      </c>
      <c r="AX9">
        <v>24</v>
      </c>
      <c r="AY9">
        <v>16</v>
      </c>
      <c r="AZ9">
        <v>30</v>
      </c>
      <c r="BA9">
        <v>50</v>
      </c>
      <c r="BB9">
        <v>40</v>
      </c>
      <c r="BC9">
        <v>30</v>
      </c>
      <c r="BD9">
        <v>40</v>
      </c>
      <c r="BE9">
        <v>38</v>
      </c>
      <c r="BF9">
        <v>30</v>
      </c>
      <c r="BH9">
        <v>40</v>
      </c>
      <c r="BI9">
        <v>63</v>
      </c>
      <c r="BJ9">
        <v>30</v>
      </c>
      <c r="BK9">
        <v>43</v>
      </c>
      <c r="BL9">
        <v>37</v>
      </c>
      <c r="BM9">
        <v>45</v>
      </c>
      <c r="BN9">
        <v>28</v>
      </c>
      <c r="BO9">
        <v>280</v>
      </c>
      <c r="BP9">
        <v>150</v>
      </c>
      <c r="BQ9">
        <v>80</v>
      </c>
      <c r="BR9">
        <v>97.4</v>
      </c>
      <c r="BS9">
        <v>94.9</v>
      </c>
      <c r="BZ9">
        <f t="shared" si="0"/>
        <v>33.61162790697675</v>
      </c>
      <c r="CA9">
        <f t="shared" si="1"/>
        <v>1</v>
      </c>
      <c r="CB9">
        <f t="shared" si="2"/>
        <v>280</v>
      </c>
      <c r="CC9">
        <f t="shared" si="3"/>
        <v>49.318422180098594</v>
      </c>
      <c r="CD9">
        <f t="shared" si="4"/>
        <v>1.4673023965572816</v>
      </c>
      <c r="CE9">
        <f t="shared" si="5"/>
        <v>43</v>
      </c>
    </row>
    <row r="10" spans="2:83" x14ac:dyDescent="0.2">
      <c r="B10" t="s">
        <v>5</v>
      </c>
      <c r="E10" t="s">
        <v>68</v>
      </c>
      <c r="F10">
        <v>8.5500000000000007</v>
      </c>
      <c r="G10">
        <v>8.1999999999999993</v>
      </c>
      <c r="H10">
        <v>8.5</v>
      </c>
      <c r="I10">
        <v>8.6</v>
      </c>
      <c r="J10">
        <v>8.5</v>
      </c>
      <c r="K10">
        <v>8.6</v>
      </c>
      <c r="L10">
        <v>8.5</v>
      </c>
      <c r="M10">
        <v>8.4</v>
      </c>
      <c r="N10" t="s">
        <v>68</v>
      </c>
      <c r="O10">
        <v>8</v>
      </c>
      <c r="P10" t="s">
        <v>68</v>
      </c>
      <c r="Q10">
        <v>7.85</v>
      </c>
      <c r="R10" t="s">
        <v>68</v>
      </c>
      <c r="S10">
        <v>8.1</v>
      </c>
      <c r="T10" t="s">
        <v>68</v>
      </c>
      <c r="U10" t="s">
        <v>68</v>
      </c>
      <c r="V10" t="s">
        <v>68</v>
      </c>
      <c r="W10">
        <v>8.75</v>
      </c>
      <c r="X10" t="s">
        <v>68</v>
      </c>
      <c r="Y10" t="s">
        <v>68</v>
      </c>
      <c r="Z10">
        <v>8.5</v>
      </c>
      <c r="AA10" t="s">
        <v>68</v>
      </c>
      <c r="AB10" t="s">
        <v>68</v>
      </c>
      <c r="AC10">
        <v>8.6</v>
      </c>
      <c r="AD10">
        <v>8.3000000000000007</v>
      </c>
      <c r="AE10">
        <v>8.4499999999999993</v>
      </c>
      <c r="AF10">
        <v>8.5500000000000007</v>
      </c>
      <c r="AG10">
        <v>8.5399999999999991</v>
      </c>
      <c r="AH10">
        <v>8.4</v>
      </c>
      <c r="AI10" t="s">
        <v>68</v>
      </c>
      <c r="AJ10">
        <v>8.17</v>
      </c>
      <c r="AK10">
        <v>7.93</v>
      </c>
      <c r="AL10">
        <v>8.11</v>
      </c>
      <c r="AM10">
        <v>8.5399999999999991</v>
      </c>
      <c r="AN10">
        <v>8.42</v>
      </c>
      <c r="AO10">
        <v>8.2899999999999991</v>
      </c>
      <c r="AP10">
        <v>8.48</v>
      </c>
      <c r="AQ10">
        <v>8.0500000000000007</v>
      </c>
      <c r="AR10">
        <v>7.97</v>
      </c>
      <c r="AS10">
        <v>8.3800000000000008</v>
      </c>
      <c r="AT10">
        <v>8.1199999999999992</v>
      </c>
      <c r="AU10">
        <v>7.93</v>
      </c>
      <c r="AV10">
        <v>8.4499999999999993</v>
      </c>
      <c r="AW10">
        <v>8.56</v>
      </c>
      <c r="AX10">
        <v>8.23</v>
      </c>
      <c r="AY10">
        <v>8.4700000000000006</v>
      </c>
      <c r="AZ10">
        <v>8.59</v>
      </c>
      <c r="BA10">
        <v>8.56</v>
      </c>
      <c r="BB10">
        <v>8.59</v>
      </c>
      <c r="BC10">
        <v>8.33</v>
      </c>
      <c r="BD10">
        <v>8.42</v>
      </c>
      <c r="BE10">
        <v>8.4499999999999993</v>
      </c>
      <c r="BF10">
        <v>8.3699999999999992</v>
      </c>
      <c r="BH10">
        <v>8.52</v>
      </c>
      <c r="BI10">
        <v>8.48</v>
      </c>
      <c r="BJ10">
        <v>8.5</v>
      </c>
      <c r="BK10">
        <v>8.51</v>
      </c>
      <c r="BL10">
        <v>8.4700000000000006</v>
      </c>
      <c r="BM10">
        <v>8.2100000000000009</v>
      </c>
      <c r="BN10">
        <v>8.2200000000000006</v>
      </c>
      <c r="BO10">
        <v>8.2799999999999994</v>
      </c>
      <c r="BP10">
        <v>8.34</v>
      </c>
      <c r="BQ10">
        <v>8.3000000000000007</v>
      </c>
      <c r="BR10">
        <v>8.11</v>
      </c>
      <c r="BS10">
        <v>8.3000000000000007</v>
      </c>
      <c r="BT10">
        <v>8.4</v>
      </c>
      <c r="BU10">
        <v>8.42</v>
      </c>
      <c r="BV10">
        <v>8.31</v>
      </c>
      <c r="BW10">
        <v>8.59</v>
      </c>
      <c r="BX10">
        <v>8.42</v>
      </c>
      <c r="BZ10">
        <f t="shared" si="0"/>
        <v>8.3674576271186414</v>
      </c>
      <c r="CA10">
        <f t="shared" si="1"/>
        <v>7.85</v>
      </c>
      <c r="CB10">
        <f t="shared" si="2"/>
        <v>8.75</v>
      </c>
      <c r="CC10">
        <f t="shared" si="3"/>
        <v>0.20107121075447962</v>
      </c>
      <c r="CD10">
        <f t="shared" si="4"/>
        <v>2.4030143887770014E-2</v>
      </c>
      <c r="CE10">
        <f t="shared" si="5"/>
        <v>59</v>
      </c>
    </row>
    <row r="11" spans="2:83" x14ac:dyDescent="0.2">
      <c r="B11" t="s">
        <v>6</v>
      </c>
      <c r="C11" t="s">
        <v>58</v>
      </c>
      <c r="E11" t="s">
        <v>68</v>
      </c>
      <c r="F11">
        <v>0.2</v>
      </c>
      <c r="G11" t="s">
        <v>68</v>
      </c>
      <c r="H11">
        <v>11</v>
      </c>
      <c r="I11">
        <v>16.3</v>
      </c>
      <c r="J11">
        <v>19</v>
      </c>
      <c r="K11">
        <v>20.8</v>
      </c>
      <c r="L11">
        <v>9.6</v>
      </c>
      <c r="M11">
        <v>2</v>
      </c>
      <c r="N11" t="s">
        <v>68</v>
      </c>
      <c r="O11" t="s">
        <v>68</v>
      </c>
      <c r="P11" t="s">
        <v>68</v>
      </c>
      <c r="Q11">
        <v>20</v>
      </c>
      <c r="R11" t="s">
        <v>68</v>
      </c>
      <c r="S11" t="s">
        <v>68</v>
      </c>
      <c r="T11" t="s">
        <v>68</v>
      </c>
      <c r="U11" t="s">
        <v>68</v>
      </c>
      <c r="V11" t="s">
        <v>68</v>
      </c>
      <c r="W11" t="s">
        <v>68</v>
      </c>
      <c r="X11" t="s">
        <v>68</v>
      </c>
      <c r="Y11" t="s">
        <v>68</v>
      </c>
      <c r="Z11">
        <v>14</v>
      </c>
      <c r="AA11" t="s">
        <v>68</v>
      </c>
      <c r="AB11" t="s">
        <v>68</v>
      </c>
      <c r="AC11">
        <v>6.2</v>
      </c>
      <c r="AD11">
        <v>0.1</v>
      </c>
      <c r="AE11">
        <v>16.399999999999999</v>
      </c>
      <c r="AF11">
        <v>20.399999999999999</v>
      </c>
      <c r="AG11">
        <v>19.7</v>
      </c>
      <c r="AH11">
        <v>0.1</v>
      </c>
      <c r="AI11" t="s">
        <v>68</v>
      </c>
      <c r="AJ11">
        <v>5.6</v>
      </c>
      <c r="AK11">
        <v>12.6</v>
      </c>
      <c r="AL11">
        <v>18.8</v>
      </c>
      <c r="AM11" t="s">
        <v>68</v>
      </c>
      <c r="AN11">
        <v>0.1</v>
      </c>
      <c r="AO11">
        <v>6.5</v>
      </c>
      <c r="AP11">
        <v>20.2</v>
      </c>
      <c r="AQ11">
        <v>0.5</v>
      </c>
      <c r="AR11">
        <v>11</v>
      </c>
      <c r="AS11">
        <v>18.399999999999999</v>
      </c>
      <c r="AT11">
        <v>8.3000000000000007</v>
      </c>
      <c r="AU11">
        <v>0.4</v>
      </c>
      <c r="AV11">
        <v>9.8000000000000007</v>
      </c>
      <c r="AW11">
        <v>9.6</v>
      </c>
      <c r="AX11">
        <v>10.8</v>
      </c>
      <c r="AY11">
        <v>2.9</v>
      </c>
      <c r="AZ11">
        <v>13.8</v>
      </c>
      <c r="BA11">
        <v>1.6</v>
      </c>
      <c r="BB11">
        <v>10.4</v>
      </c>
      <c r="BC11">
        <v>18.399999999999999</v>
      </c>
      <c r="BD11">
        <v>14.1</v>
      </c>
      <c r="BE11">
        <v>18</v>
      </c>
      <c r="BF11">
        <v>8.9</v>
      </c>
      <c r="BH11">
        <v>8.6</v>
      </c>
      <c r="BI11">
        <v>14.3</v>
      </c>
      <c r="BJ11">
        <v>20.399999999999999</v>
      </c>
      <c r="BK11">
        <v>2.4</v>
      </c>
      <c r="BL11">
        <v>8</v>
      </c>
      <c r="BM11">
        <v>13.2</v>
      </c>
      <c r="BN11">
        <v>9.5</v>
      </c>
      <c r="BO11">
        <v>15</v>
      </c>
      <c r="BP11">
        <v>19.600000000000001</v>
      </c>
      <c r="BQ11">
        <v>9.1999999999999993</v>
      </c>
      <c r="BT11">
        <v>13.5</v>
      </c>
      <c r="BU11">
        <v>10</v>
      </c>
      <c r="BV11">
        <v>15.6</v>
      </c>
      <c r="BW11">
        <v>18.399999999999999</v>
      </c>
      <c r="BX11">
        <v>10.7</v>
      </c>
      <c r="BZ11">
        <f t="shared" si="0"/>
        <v>11.248076923076923</v>
      </c>
      <c r="CA11">
        <f t="shared" si="1"/>
        <v>0.1</v>
      </c>
      <c r="CB11">
        <f t="shared" si="2"/>
        <v>20.8</v>
      </c>
      <c r="CC11">
        <f t="shared" si="3"/>
        <v>6.5443132141537399</v>
      </c>
      <c r="CD11">
        <f t="shared" si="4"/>
        <v>0.58181618590527351</v>
      </c>
      <c r="CE11">
        <f t="shared" si="5"/>
        <v>52</v>
      </c>
    </row>
    <row r="12" spans="2:83" x14ac:dyDescent="0.2">
      <c r="B12" t="s">
        <v>7</v>
      </c>
      <c r="C12" t="s">
        <v>59</v>
      </c>
      <c r="E12" t="s">
        <v>68</v>
      </c>
      <c r="F12">
        <v>1.9</v>
      </c>
      <c r="G12">
        <v>3.5</v>
      </c>
      <c r="H12">
        <v>32</v>
      </c>
      <c r="I12">
        <v>40</v>
      </c>
      <c r="J12">
        <v>58</v>
      </c>
      <c r="K12">
        <v>65</v>
      </c>
      <c r="L12">
        <v>38</v>
      </c>
      <c r="M12">
        <v>18</v>
      </c>
      <c r="N12" t="s">
        <v>68</v>
      </c>
      <c r="O12">
        <v>9.6</v>
      </c>
      <c r="P12" t="s">
        <v>68</v>
      </c>
      <c r="Q12">
        <v>70</v>
      </c>
      <c r="R12" t="s">
        <v>68</v>
      </c>
      <c r="S12">
        <v>15</v>
      </c>
      <c r="T12" t="s">
        <v>68</v>
      </c>
      <c r="U12" t="s">
        <v>68</v>
      </c>
      <c r="V12" t="s">
        <v>68</v>
      </c>
      <c r="W12">
        <v>14</v>
      </c>
      <c r="X12" t="s">
        <v>68</v>
      </c>
      <c r="Y12" t="s">
        <v>68</v>
      </c>
      <c r="Z12">
        <v>15.6</v>
      </c>
      <c r="AA12" t="s">
        <v>68</v>
      </c>
      <c r="AB12" t="s">
        <v>68</v>
      </c>
      <c r="AC12">
        <v>8.1</v>
      </c>
      <c r="AD12">
        <v>9.1999999999999993</v>
      </c>
      <c r="AE12">
        <v>16.7</v>
      </c>
      <c r="AF12">
        <v>2.2400000000000002</v>
      </c>
      <c r="AG12">
        <v>19.899999999999999</v>
      </c>
      <c r="AH12">
        <v>7.93</v>
      </c>
      <c r="AI12" t="s">
        <v>68</v>
      </c>
      <c r="AJ12">
        <v>11.5</v>
      </c>
      <c r="AK12">
        <v>9.9</v>
      </c>
      <c r="AL12">
        <v>13.6</v>
      </c>
      <c r="AM12">
        <v>16</v>
      </c>
      <c r="AN12">
        <v>1.85</v>
      </c>
      <c r="AO12">
        <v>52</v>
      </c>
      <c r="AP12">
        <v>21.3</v>
      </c>
      <c r="AQ12">
        <v>4.3499999999999996</v>
      </c>
      <c r="AR12">
        <v>83</v>
      </c>
      <c r="AS12">
        <v>26.9</v>
      </c>
      <c r="AT12">
        <v>22.4</v>
      </c>
      <c r="AU12">
        <v>3.87</v>
      </c>
      <c r="AV12">
        <v>90.4</v>
      </c>
      <c r="AW12">
        <v>6.54</v>
      </c>
      <c r="AX12">
        <v>43.5</v>
      </c>
      <c r="AY12">
        <v>23.4</v>
      </c>
      <c r="AZ12">
        <v>25.5</v>
      </c>
      <c r="BA12">
        <v>19.899999999999999</v>
      </c>
      <c r="BB12">
        <v>28.6</v>
      </c>
      <c r="BC12">
        <v>57.1</v>
      </c>
      <c r="BD12">
        <v>69.2</v>
      </c>
      <c r="BE12">
        <v>49.8</v>
      </c>
      <c r="BF12">
        <v>82.5</v>
      </c>
      <c r="BH12">
        <v>15.2</v>
      </c>
      <c r="BI12">
        <v>101</v>
      </c>
      <c r="BJ12">
        <v>32.799999999999997</v>
      </c>
      <c r="BK12">
        <v>11.9</v>
      </c>
      <c r="BL12">
        <v>85.9</v>
      </c>
      <c r="BM12">
        <v>36.799999999999997</v>
      </c>
      <c r="BN12">
        <v>23.3</v>
      </c>
      <c r="BO12">
        <v>35</v>
      </c>
      <c r="BP12">
        <v>39.6</v>
      </c>
      <c r="BQ12">
        <v>77.599999999999994</v>
      </c>
      <c r="BR12">
        <v>53.7</v>
      </c>
      <c r="BS12">
        <v>51</v>
      </c>
      <c r="BT12">
        <v>18.3</v>
      </c>
      <c r="BU12">
        <v>28.9</v>
      </c>
      <c r="BV12">
        <v>31.7</v>
      </c>
      <c r="BW12">
        <v>50.4</v>
      </c>
      <c r="BX12">
        <v>20.2</v>
      </c>
      <c r="BZ12">
        <f t="shared" si="0"/>
        <v>32.560677966101693</v>
      </c>
      <c r="CA12">
        <f t="shared" si="1"/>
        <v>1.85</v>
      </c>
      <c r="CB12">
        <f t="shared" si="2"/>
        <v>101</v>
      </c>
      <c r="CC12">
        <f t="shared" si="3"/>
        <v>25.656181204832414</v>
      </c>
      <c r="CD12">
        <f t="shared" si="4"/>
        <v>0.78794984648484834</v>
      </c>
      <c r="CE12">
        <f t="shared" si="5"/>
        <v>59</v>
      </c>
    </row>
    <row r="13" spans="2:83" x14ac:dyDescent="0.2">
      <c r="B13" t="s">
        <v>8</v>
      </c>
      <c r="C13" t="s">
        <v>56</v>
      </c>
      <c r="BR13">
        <v>125</v>
      </c>
      <c r="BS13">
        <v>102</v>
      </c>
      <c r="BT13">
        <v>15</v>
      </c>
      <c r="BU13">
        <v>40</v>
      </c>
      <c r="BV13">
        <v>58</v>
      </c>
      <c r="BW13">
        <v>164</v>
      </c>
      <c r="BX13">
        <v>31</v>
      </c>
      <c r="BZ13">
        <f>AVERAGE(D13:BY13)</f>
        <v>76.428571428571431</v>
      </c>
      <c r="CA13">
        <f>MIN(D13:BY13)</f>
        <v>15</v>
      </c>
      <c r="CB13">
        <f>MAX(D13:BY13)</f>
        <v>164</v>
      </c>
      <c r="CC13">
        <f>STDEV(D13:BY13)</f>
        <v>55.054085960556826</v>
      </c>
      <c r="CD13">
        <f t="shared" si="4"/>
        <v>0.72033383499793979</v>
      </c>
      <c r="CE13">
        <f>COUNT(D13:BY13)</f>
        <v>7</v>
      </c>
    </row>
    <row r="14" spans="2:83" x14ac:dyDescent="0.2">
      <c r="B14" t="s">
        <v>9</v>
      </c>
      <c r="C14" t="s">
        <v>56</v>
      </c>
      <c r="BO14">
        <v>484</v>
      </c>
      <c r="BP14">
        <v>314</v>
      </c>
      <c r="BQ14">
        <v>316</v>
      </c>
      <c r="BR14">
        <v>412</v>
      </c>
      <c r="BS14">
        <v>404</v>
      </c>
      <c r="BT14">
        <v>284</v>
      </c>
      <c r="BU14">
        <v>1394</v>
      </c>
      <c r="BV14">
        <v>412</v>
      </c>
      <c r="BW14">
        <v>316</v>
      </c>
      <c r="BX14">
        <v>286</v>
      </c>
      <c r="BZ14">
        <f>AVERAGE(D14:BY14)</f>
        <v>462.2</v>
      </c>
      <c r="CA14">
        <f>MIN(D14:BY14)</f>
        <v>284</v>
      </c>
      <c r="CB14">
        <f>MAX(D14:BY14)</f>
        <v>1394</v>
      </c>
      <c r="CC14">
        <f>STDEV(D14:BY14)</f>
        <v>334.11036100865437</v>
      </c>
      <c r="CD14">
        <f t="shared" si="4"/>
        <v>0.72286966899319427</v>
      </c>
      <c r="CE14">
        <f>COUNT(D14:BY14)</f>
        <v>10</v>
      </c>
    </row>
    <row r="15" spans="2:83" x14ac:dyDescent="0.2">
      <c r="B15" t="s">
        <v>10</v>
      </c>
      <c r="C15" t="s">
        <v>56</v>
      </c>
      <c r="E15">
        <f t="shared" ref="E15:AJ15" si="6">IF(AND(AND(AND(AND(AND(AND(E23&gt;0,E25&gt;0),E26&gt;0),E28&gt;0),E27&gt;0),E29&gt;0),E30&gt;0),SUM(E22:E30),"--")</f>
        <v>0</v>
      </c>
      <c r="F15">
        <f t="shared" si="6"/>
        <v>373.9</v>
      </c>
      <c r="G15">
        <f t="shared" si="6"/>
        <v>6</v>
      </c>
      <c r="H15">
        <f t="shared" si="6"/>
        <v>526.79999999999995</v>
      </c>
      <c r="I15">
        <f t="shared" si="6"/>
        <v>377.4</v>
      </c>
      <c r="J15" t="str">
        <f t="shared" si="6"/>
        <v>--</v>
      </c>
      <c r="K15">
        <f t="shared" si="6"/>
        <v>180</v>
      </c>
      <c r="L15">
        <f t="shared" si="6"/>
        <v>254.20000000000002</v>
      </c>
      <c r="M15">
        <f t="shared" si="6"/>
        <v>125</v>
      </c>
      <c r="N15">
        <f t="shared" si="6"/>
        <v>0</v>
      </c>
      <c r="O15">
        <f t="shared" si="6"/>
        <v>257.60000000000002</v>
      </c>
      <c r="P15">
        <f t="shared" si="6"/>
        <v>0</v>
      </c>
      <c r="Q15">
        <f t="shared" si="6"/>
        <v>424</v>
      </c>
      <c r="R15">
        <f t="shared" si="6"/>
        <v>0</v>
      </c>
      <c r="S15">
        <f t="shared" si="6"/>
        <v>260</v>
      </c>
      <c r="T15">
        <f t="shared" si="6"/>
        <v>0</v>
      </c>
      <c r="U15">
        <f t="shared" si="6"/>
        <v>0</v>
      </c>
      <c r="V15">
        <f t="shared" si="6"/>
        <v>0</v>
      </c>
      <c r="W15">
        <f t="shared" si="6"/>
        <v>113</v>
      </c>
      <c r="X15">
        <f t="shared" si="6"/>
        <v>0</v>
      </c>
      <c r="Y15">
        <f t="shared" si="6"/>
        <v>0</v>
      </c>
      <c r="Z15">
        <f t="shared" si="6"/>
        <v>413</v>
      </c>
      <c r="AA15">
        <f t="shared" si="6"/>
        <v>0</v>
      </c>
      <c r="AB15">
        <f t="shared" si="6"/>
        <v>0</v>
      </c>
      <c r="AC15">
        <f t="shared" si="6"/>
        <v>280.91999999999996</v>
      </c>
      <c r="AD15">
        <f t="shared" si="6"/>
        <v>283</v>
      </c>
      <c r="AE15">
        <f t="shared" si="6"/>
        <v>282</v>
      </c>
      <c r="AF15">
        <f t="shared" si="6"/>
        <v>264</v>
      </c>
      <c r="AG15">
        <f t="shared" si="6"/>
        <v>258</v>
      </c>
      <c r="AH15">
        <f t="shared" si="6"/>
        <v>259</v>
      </c>
      <c r="AI15">
        <f t="shared" si="6"/>
        <v>0</v>
      </c>
      <c r="AJ15">
        <f t="shared" si="6"/>
        <v>273</v>
      </c>
      <c r="AK15">
        <f t="shared" ref="AK15:BF15" si="7">IF(AND(AND(AND(AND(AND(AND(AK23&gt;0,AK25&gt;0),AK26&gt;0),AK28&gt;0),AK27&gt;0),AK29&gt;0),AK30&gt;0),SUM(AK22:AK30),"--")</f>
        <v>267.39999999999998</v>
      </c>
      <c r="AL15">
        <f t="shared" si="7"/>
        <v>267.2</v>
      </c>
      <c r="AM15">
        <f t="shared" si="7"/>
        <v>255.7</v>
      </c>
      <c r="AN15" t="str">
        <f t="shared" si="7"/>
        <v>--</v>
      </c>
      <c r="AO15" t="str">
        <f t="shared" si="7"/>
        <v>--</v>
      </c>
      <c r="AP15" t="str">
        <f t="shared" si="7"/>
        <v>--</v>
      </c>
      <c r="AQ15">
        <f t="shared" si="7"/>
        <v>357.6</v>
      </c>
      <c r="AR15">
        <f t="shared" si="7"/>
        <v>336.4</v>
      </c>
      <c r="AS15">
        <f t="shared" si="7"/>
        <v>321.10000000000002</v>
      </c>
      <c r="AT15">
        <f t="shared" si="7"/>
        <v>364.5</v>
      </c>
      <c r="AU15">
        <f t="shared" si="7"/>
        <v>383.20000000000005</v>
      </c>
      <c r="AV15">
        <f t="shared" si="7"/>
        <v>359</v>
      </c>
      <c r="AW15">
        <f t="shared" si="7"/>
        <v>1513.8</v>
      </c>
      <c r="AX15">
        <f t="shared" si="7"/>
        <v>391.4</v>
      </c>
      <c r="AY15">
        <f t="shared" si="7"/>
        <v>348.29999999999995</v>
      </c>
      <c r="AZ15">
        <f t="shared" si="7"/>
        <v>2462.5</v>
      </c>
      <c r="BA15">
        <f t="shared" si="7"/>
        <v>345.1</v>
      </c>
      <c r="BB15">
        <f t="shared" si="7"/>
        <v>1286.5</v>
      </c>
      <c r="BC15">
        <f t="shared" si="7"/>
        <v>331.8</v>
      </c>
      <c r="BD15">
        <f t="shared" si="7"/>
        <v>354.4</v>
      </c>
      <c r="BE15">
        <f t="shared" si="7"/>
        <v>503.4</v>
      </c>
      <c r="BF15">
        <f t="shared" si="7"/>
        <v>345.1</v>
      </c>
      <c r="BH15">
        <f t="shared" ref="BH15:BX15" si="8">IF(AND(AND(AND(AND(AND(AND(BH23&gt;0,BH25&gt;0),BH26&gt;0),BH28&gt;0),BH27&gt;0),BH29&gt;0),BH30&gt;0),SUM(BH22:BH30),"--")</f>
        <v>401.2</v>
      </c>
      <c r="BI15">
        <f t="shared" si="8"/>
        <v>371.8</v>
      </c>
      <c r="BJ15">
        <f t="shared" si="8"/>
        <v>414.20000000000005</v>
      </c>
      <c r="BK15">
        <f t="shared" si="8"/>
        <v>370.3</v>
      </c>
      <c r="BL15">
        <f t="shared" si="8"/>
        <v>374.4</v>
      </c>
      <c r="BM15">
        <f t="shared" si="8"/>
        <v>446.73999999999995</v>
      </c>
      <c r="BN15">
        <f t="shared" si="8"/>
        <v>372.96</v>
      </c>
      <c r="BO15">
        <f t="shared" si="8"/>
        <v>605.29</v>
      </c>
      <c r="BP15">
        <f t="shared" si="8"/>
        <v>407.13</v>
      </c>
      <c r="BQ15">
        <f t="shared" si="8"/>
        <v>390.75</v>
      </c>
      <c r="BR15">
        <f t="shared" si="8"/>
        <v>482.07000000000005</v>
      </c>
      <c r="BS15">
        <f t="shared" si="8"/>
        <v>496.65999999999991</v>
      </c>
      <c r="BT15">
        <f t="shared" si="8"/>
        <v>374.09000000000003</v>
      </c>
      <c r="BU15">
        <f t="shared" si="8"/>
        <v>1494.5160000000001</v>
      </c>
      <c r="BV15">
        <f t="shared" si="8"/>
        <v>507.04500000000002</v>
      </c>
      <c r="BW15">
        <f t="shared" si="8"/>
        <v>404.12</v>
      </c>
      <c r="BX15">
        <f t="shared" si="8"/>
        <v>396.44999999999993</v>
      </c>
      <c r="BZ15">
        <f>AVERAGE(C15:BY15)</f>
        <v>362.90956716417907</v>
      </c>
      <c r="CA15">
        <f>MIN(C15:BY15)</f>
        <v>0</v>
      </c>
      <c r="CB15">
        <f>MAX(C15:BY15)</f>
        <v>2462.5</v>
      </c>
      <c r="CC15">
        <f>STDEV(C15:BY15)</f>
        <v>389.96650238715029</v>
      </c>
      <c r="CD15">
        <f t="shared" si="4"/>
        <v>1.0745555853883861</v>
      </c>
      <c r="CE15">
        <f>COUNT(C15:BY15)</f>
        <v>67</v>
      </c>
    </row>
    <row r="16" spans="2:83" x14ac:dyDescent="0.2">
      <c r="P16" t="s">
        <v>68</v>
      </c>
      <c r="R16" t="s">
        <v>68</v>
      </c>
    </row>
    <row r="17" spans="2:83" x14ac:dyDescent="0.2">
      <c r="B17" t="s">
        <v>11</v>
      </c>
      <c r="P17" t="s">
        <v>68</v>
      </c>
      <c r="R17" t="s">
        <v>68</v>
      </c>
    </row>
    <row r="18" spans="2:83" x14ac:dyDescent="0.2">
      <c r="P18" t="s">
        <v>68</v>
      </c>
      <c r="R18" t="s">
        <v>68</v>
      </c>
    </row>
    <row r="19" spans="2:83" x14ac:dyDescent="0.2">
      <c r="B19" t="s">
        <v>12</v>
      </c>
      <c r="C19" t="s">
        <v>60</v>
      </c>
      <c r="E19" t="s">
        <v>68</v>
      </c>
      <c r="F19">
        <v>7</v>
      </c>
      <c r="G19" t="s">
        <v>68</v>
      </c>
      <c r="H19">
        <v>3.2</v>
      </c>
      <c r="I19">
        <v>3</v>
      </c>
      <c r="J19">
        <v>7</v>
      </c>
      <c r="K19">
        <v>6</v>
      </c>
      <c r="L19">
        <v>1.1000000000000001</v>
      </c>
      <c r="M19" t="s">
        <v>68</v>
      </c>
      <c r="N19" t="s">
        <v>68</v>
      </c>
      <c r="O19">
        <v>0</v>
      </c>
      <c r="P19" t="s">
        <v>68</v>
      </c>
      <c r="Q19">
        <v>0</v>
      </c>
      <c r="R19" t="s">
        <v>68</v>
      </c>
      <c r="S19">
        <v>0</v>
      </c>
      <c r="T19" t="s">
        <v>68</v>
      </c>
      <c r="U19" t="s">
        <v>68</v>
      </c>
      <c r="V19" t="s">
        <v>68</v>
      </c>
      <c r="W19" t="s">
        <v>68</v>
      </c>
      <c r="X19" t="s">
        <v>68</v>
      </c>
      <c r="Y19" t="s">
        <v>68</v>
      </c>
      <c r="Z19">
        <v>3</v>
      </c>
      <c r="AA19" t="s">
        <v>68</v>
      </c>
      <c r="AB19" t="s">
        <v>68</v>
      </c>
      <c r="AC19">
        <v>1</v>
      </c>
      <c r="AD19">
        <v>0</v>
      </c>
      <c r="AE19">
        <v>4</v>
      </c>
      <c r="AF19">
        <v>2</v>
      </c>
      <c r="AG19">
        <v>1</v>
      </c>
      <c r="AH19">
        <v>1</v>
      </c>
      <c r="AI19" t="s">
        <v>68</v>
      </c>
      <c r="AJ19">
        <v>0</v>
      </c>
      <c r="AK19">
        <v>0</v>
      </c>
      <c r="AL19">
        <v>0</v>
      </c>
      <c r="AM19">
        <v>2.1</v>
      </c>
      <c r="AN19">
        <v>2</v>
      </c>
      <c r="AO19">
        <v>0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12</v>
      </c>
      <c r="AX19">
        <v>3</v>
      </c>
      <c r="AY19">
        <v>2</v>
      </c>
      <c r="AZ19">
        <v>13</v>
      </c>
      <c r="BA19">
        <v>2</v>
      </c>
      <c r="BB19">
        <v>15</v>
      </c>
      <c r="BC19">
        <v>0</v>
      </c>
      <c r="BD19">
        <v>1</v>
      </c>
      <c r="BE19">
        <v>3</v>
      </c>
      <c r="BF19">
        <v>0</v>
      </c>
      <c r="BH19">
        <v>2</v>
      </c>
      <c r="BI19">
        <v>0</v>
      </c>
      <c r="BJ19">
        <v>2</v>
      </c>
      <c r="BK19">
        <v>4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2.2000000000000002</v>
      </c>
      <c r="BU19">
        <v>7.2</v>
      </c>
      <c r="BV19">
        <v>0</v>
      </c>
      <c r="BW19">
        <v>4.5</v>
      </c>
      <c r="BX19">
        <v>3</v>
      </c>
      <c r="BZ19">
        <f t="shared" ref="BZ19:BZ30" si="9">AVERAGE(C19:BY19)</f>
        <v>2.1839285714285714</v>
      </c>
      <c r="CA19">
        <f t="shared" ref="CA19:CA30" si="10">MIN(C19:BY19)</f>
        <v>0</v>
      </c>
      <c r="CB19">
        <f t="shared" ref="CB19:CB30" si="11">MAX(C19:BY19)</f>
        <v>15</v>
      </c>
      <c r="CC19">
        <f t="shared" ref="CC19:CC30" si="12">STDEV(C19:BY19)</f>
        <v>3.3240050752457861</v>
      </c>
      <c r="CD19">
        <f t="shared" ref="CD19:CD30" si="13">CC19/BZ19</f>
        <v>1.5220301243970893</v>
      </c>
      <c r="CE19">
        <f t="shared" ref="CE19:CE30" si="14">COUNT(C19:BY19)</f>
        <v>56</v>
      </c>
    </row>
    <row r="20" spans="2:83" x14ac:dyDescent="0.2">
      <c r="B20" t="s">
        <v>13</v>
      </c>
      <c r="C20" t="s">
        <v>60</v>
      </c>
      <c r="E20" t="s">
        <v>68</v>
      </c>
      <c r="F20">
        <v>169</v>
      </c>
      <c r="G20" t="s">
        <v>68</v>
      </c>
      <c r="H20">
        <v>163</v>
      </c>
      <c r="I20">
        <v>169</v>
      </c>
      <c r="J20">
        <v>150</v>
      </c>
      <c r="K20">
        <v>154</v>
      </c>
      <c r="L20">
        <v>161</v>
      </c>
      <c r="M20">
        <v>167</v>
      </c>
      <c r="N20" t="s">
        <v>68</v>
      </c>
      <c r="O20">
        <v>163</v>
      </c>
      <c r="P20" t="s">
        <v>68</v>
      </c>
      <c r="Q20">
        <v>155</v>
      </c>
      <c r="R20" t="s">
        <v>68</v>
      </c>
      <c r="S20">
        <v>164</v>
      </c>
      <c r="T20" t="s">
        <v>68</v>
      </c>
      <c r="U20" t="s">
        <v>68</v>
      </c>
      <c r="V20" t="s">
        <v>68</v>
      </c>
      <c r="W20">
        <v>135</v>
      </c>
      <c r="X20" t="s">
        <v>68</v>
      </c>
      <c r="Y20" t="s">
        <v>68</v>
      </c>
      <c r="Z20">
        <v>177</v>
      </c>
      <c r="AA20" t="s">
        <v>68</v>
      </c>
      <c r="AB20" t="s">
        <v>68</v>
      </c>
      <c r="AC20">
        <v>178</v>
      </c>
      <c r="AD20">
        <v>178</v>
      </c>
      <c r="AE20">
        <v>182</v>
      </c>
      <c r="AF20">
        <v>169</v>
      </c>
      <c r="AG20">
        <v>165</v>
      </c>
      <c r="AH20">
        <v>164</v>
      </c>
      <c r="AI20" t="s">
        <v>68</v>
      </c>
      <c r="AJ20">
        <v>150</v>
      </c>
      <c r="AK20">
        <v>147</v>
      </c>
      <c r="AL20">
        <v>156</v>
      </c>
      <c r="AM20">
        <v>146</v>
      </c>
      <c r="AN20">
        <v>155</v>
      </c>
      <c r="AO20">
        <v>141</v>
      </c>
      <c r="AP20">
        <v>147</v>
      </c>
      <c r="AQ20">
        <v>160</v>
      </c>
      <c r="AR20">
        <v>157</v>
      </c>
      <c r="AS20">
        <v>148</v>
      </c>
      <c r="AT20">
        <v>161</v>
      </c>
      <c r="AU20">
        <v>170</v>
      </c>
      <c r="AV20">
        <v>167</v>
      </c>
      <c r="AW20">
        <v>420</v>
      </c>
      <c r="AX20">
        <v>184</v>
      </c>
      <c r="AY20">
        <v>168</v>
      </c>
      <c r="AZ20">
        <v>478</v>
      </c>
      <c r="BA20">
        <v>157</v>
      </c>
      <c r="BB20">
        <v>325</v>
      </c>
      <c r="BC20">
        <v>145</v>
      </c>
      <c r="BD20">
        <v>158</v>
      </c>
      <c r="BE20">
        <v>170</v>
      </c>
      <c r="BF20">
        <v>148</v>
      </c>
      <c r="BH20">
        <v>163</v>
      </c>
      <c r="BI20">
        <v>158</v>
      </c>
      <c r="BJ20">
        <v>161</v>
      </c>
      <c r="BK20">
        <v>162</v>
      </c>
      <c r="BL20">
        <v>163</v>
      </c>
      <c r="BM20">
        <v>164</v>
      </c>
      <c r="BN20">
        <v>152.38</v>
      </c>
      <c r="BO20">
        <v>195.1</v>
      </c>
      <c r="BP20">
        <v>164.9</v>
      </c>
      <c r="BQ20">
        <v>169</v>
      </c>
      <c r="BR20">
        <v>147.19999999999999</v>
      </c>
      <c r="BS20">
        <v>173</v>
      </c>
      <c r="BT20">
        <v>159.1</v>
      </c>
      <c r="BU20">
        <v>292.2</v>
      </c>
      <c r="BV20">
        <v>174</v>
      </c>
      <c r="BW20">
        <v>148</v>
      </c>
      <c r="BX20">
        <v>164</v>
      </c>
      <c r="BZ20">
        <f t="shared" si="9"/>
        <v>176.39448275862071</v>
      </c>
      <c r="CA20">
        <f t="shared" si="10"/>
        <v>135</v>
      </c>
      <c r="CB20">
        <f t="shared" si="11"/>
        <v>478</v>
      </c>
      <c r="CC20">
        <f t="shared" si="12"/>
        <v>59.970809951333734</v>
      </c>
      <c r="CD20">
        <f t="shared" si="13"/>
        <v>0.33998121150647415</v>
      </c>
      <c r="CE20">
        <f t="shared" si="14"/>
        <v>58</v>
      </c>
    </row>
    <row r="21" spans="2:83" x14ac:dyDescent="0.2">
      <c r="B21" t="s">
        <v>14</v>
      </c>
      <c r="C21" t="s">
        <v>60</v>
      </c>
      <c r="E21" t="s">
        <v>68</v>
      </c>
      <c r="F21">
        <v>178</v>
      </c>
      <c r="G21" t="s">
        <v>68</v>
      </c>
      <c r="H21">
        <v>168</v>
      </c>
      <c r="I21">
        <v>176</v>
      </c>
      <c r="J21">
        <v>154</v>
      </c>
      <c r="K21">
        <v>162</v>
      </c>
      <c r="L21">
        <v>165</v>
      </c>
      <c r="M21">
        <v>165</v>
      </c>
      <c r="N21" t="s">
        <v>68</v>
      </c>
      <c r="O21">
        <v>168</v>
      </c>
      <c r="P21" t="s">
        <v>68</v>
      </c>
      <c r="Q21">
        <v>150</v>
      </c>
      <c r="R21" t="s">
        <v>68</v>
      </c>
      <c r="S21">
        <v>178</v>
      </c>
      <c r="T21" t="s">
        <v>68</v>
      </c>
      <c r="U21" t="s">
        <v>68</v>
      </c>
      <c r="V21" t="s">
        <v>68</v>
      </c>
      <c r="W21">
        <v>153</v>
      </c>
      <c r="X21" t="s">
        <v>68</v>
      </c>
      <c r="Y21" t="s">
        <v>68</v>
      </c>
      <c r="Z21">
        <v>185</v>
      </c>
      <c r="AA21" t="s">
        <v>68</v>
      </c>
      <c r="AB21" t="s">
        <v>68</v>
      </c>
      <c r="AC21">
        <v>194</v>
      </c>
      <c r="AD21">
        <v>196</v>
      </c>
      <c r="AE21">
        <v>183</v>
      </c>
      <c r="AF21">
        <v>175</v>
      </c>
      <c r="AG21">
        <v>171</v>
      </c>
      <c r="AH21">
        <v>188</v>
      </c>
      <c r="AI21" t="s">
        <v>68</v>
      </c>
      <c r="AJ21">
        <v>182</v>
      </c>
      <c r="AK21">
        <v>178</v>
      </c>
      <c r="AL21">
        <v>170</v>
      </c>
      <c r="AM21">
        <v>167</v>
      </c>
      <c r="AN21">
        <v>180</v>
      </c>
      <c r="AO21">
        <v>173</v>
      </c>
      <c r="AP21">
        <v>160</v>
      </c>
      <c r="AQ21">
        <v>195</v>
      </c>
      <c r="AR21">
        <v>177</v>
      </c>
      <c r="AS21">
        <v>175</v>
      </c>
      <c r="AT21">
        <v>187</v>
      </c>
      <c r="AU21">
        <v>194</v>
      </c>
      <c r="AV21">
        <v>190</v>
      </c>
      <c r="AW21">
        <v>478</v>
      </c>
      <c r="AX21">
        <v>191</v>
      </c>
      <c r="AY21">
        <v>162</v>
      </c>
      <c r="AZ21">
        <v>474</v>
      </c>
      <c r="BA21">
        <v>177</v>
      </c>
      <c r="BB21">
        <v>376</v>
      </c>
      <c r="BC21">
        <v>166</v>
      </c>
      <c r="BD21">
        <v>180</v>
      </c>
      <c r="BE21">
        <v>210</v>
      </c>
      <c r="BF21">
        <v>183</v>
      </c>
      <c r="BH21">
        <v>189</v>
      </c>
      <c r="BI21">
        <v>197</v>
      </c>
      <c r="BJ21">
        <v>197</v>
      </c>
      <c r="BK21">
        <v>190</v>
      </c>
      <c r="BL21">
        <v>195</v>
      </c>
      <c r="BM21">
        <v>213.5</v>
      </c>
      <c r="BN21">
        <v>192.5</v>
      </c>
      <c r="BO21">
        <v>265.60000000000002</v>
      </c>
      <c r="BP21">
        <v>206</v>
      </c>
      <c r="BQ21">
        <v>207</v>
      </c>
      <c r="BR21">
        <v>200</v>
      </c>
      <c r="BS21">
        <v>236</v>
      </c>
      <c r="BT21">
        <v>191</v>
      </c>
      <c r="BU21">
        <v>400.5</v>
      </c>
      <c r="BV21">
        <v>227.5</v>
      </c>
      <c r="BW21">
        <v>201</v>
      </c>
      <c r="BX21">
        <v>188</v>
      </c>
      <c r="BZ21">
        <f t="shared" si="9"/>
        <v>202.25172413793103</v>
      </c>
      <c r="CA21">
        <f t="shared" si="10"/>
        <v>150</v>
      </c>
      <c r="CB21">
        <f t="shared" si="11"/>
        <v>478</v>
      </c>
      <c r="CC21">
        <f t="shared" si="12"/>
        <v>67.265810093252469</v>
      </c>
      <c r="CD21">
        <f t="shared" si="13"/>
        <v>0.33258460653407695</v>
      </c>
      <c r="CE21">
        <f t="shared" si="14"/>
        <v>58</v>
      </c>
    </row>
    <row r="22" spans="2:83" x14ac:dyDescent="0.2">
      <c r="B22" t="s">
        <v>15</v>
      </c>
      <c r="C22" t="s">
        <v>56</v>
      </c>
      <c r="E22" t="s">
        <v>68</v>
      </c>
      <c r="F22">
        <v>8.4</v>
      </c>
      <c r="G22" t="s">
        <v>68</v>
      </c>
      <c r="H22">
        <v>3.8</v>
      </c>
      <c r="I22">
        <v>3.6</v>
      </c>
      <c r="J22">
        <v>8</v>
      </c>
      <c r="K22">
        <v>7</v>
      </c>
      <c r="L22">
        <v>1</v>
      </c>
      <c r="M22" t="s">
        <v>68</v>
      </c>
      <c r="N22" t="s">
        <v>68</v>
      </c>
      <c r="O22">
        <v>0</v>
      </c>
      <c r="P22" t="s">
        <v>68</v>
      </c>
      <c r="Q22">
        <v>0</v>
      </c>
      <c r="R22" t="s">
        <v>68</v>
      </c>
      <c r="S22">
        <v>0</v>
      </c>
      <c r="T22" t="s">
        <v>68</v>
      </c>
      <c r="U22" t="s">
        <v>68</v>
      </c>
      <c r="V22" t="s">
        <v>68</v>
      </c>
      <c r="W22" t="s">
        <v>68</v>
      </c>
      <c r="X22" t="s">
        <v>68</v>
      </c>
      <c r="Y22" t="s">
        <v>68</v>
      </c>
      <c r="Z22">
        <v>6</v>
      </c>
      <c r="AA22" t="s">
        <v>68</v>
      </c>
      <c r="AB22" t="s">
        <v>68</v>
      </c>
      <c r="AC22">
        <f>(AC19*2*0.6)</f>
        <v>1.2</v>
      </c>
      <c r="AD22">
        <v>0</v>
      </c>
      <c r="AE22">
        <v>4</v>
      </c>
      <c r="AF22">
        <v>1</v>
      </c>
      <c r="AG22">
        <v>2</v>
      </c>
      <c r="AH22">
        <v>0</v>
      </c>
      <c r="AI22" t="s">
        <v>68</v>
      </c>
      <c r="AJ22">
        <v>0</v>
      </c>
      <c r="AK22">
        <v>0</v>
      </c>
      <c r="AL22">
        <v>0</v>
      </c>
      <c r="AM22">
        <v>2.5</v>
      </c>
      <c r="AN22">
        <v>2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14</v>
      </c>
      <c r="AX22">
        <v>4</v>
      </c>
      <c r="AY22">
        <v>2</v>
      </c>
      <c r="AZ22">
        <v>15.6</v>
      </c>
      <c r="BA22">
        <v>2</v>
      </c>
      <c r="BB22">
        <v>19</v>
      </c>
      <c r="BC22">
        <v>0</v>
      </c>
      <c r="BD22">
        <v>1</v>
      </c>
      <c r="BE22">
        <v>4</v>
      </c>
      <c r="BF22">
        <v>0</v>
      </c>
      <c r="BH22">
        <v>2</v>
      </c>
      <c r="BI22">
        <v>0</v>
      </c>
      <c r="BJ22">
        <v>2</v>
      </c>
      <c r="BK22">
        <v>5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2.6</v>
      </c>
      <c r="BU22">
        <v>7.2</v>
      </c>
      <c r="BV22">
        <v>0</v>
      </c>
      <c r="BW22">
        <v>5</v>
      </c>
      <c r="BX22">
        <v>4</v>
      </c>
      <c r="BZ22">
        <f t="shared" si="9"/>
        <v>2.5696428571428567</v>
      </c>
      <c r="CA22">
        <f t="shared" si="10"/>
        <v>0</v>
      </c>
      <c r="CB22">
        <f t="shared" si="11"/>
        <v>19</v>
      </c>
      <c r="CC22">
        <f t="shared" si="12"/>
        <v>4.0335826458669422</v>
      </c>
      <c r="CD22">
        <f t="shared" si="13"/>
        <v>1.5697055466890117</v>
      </c>
      <c r="CE22">
        <f t="shared" si="14"/>
        <v>56</v>
      </c>
    </row>
    <row r="23" spans="2:83" x14ac:dyDescent="0.2">
      <c r="B23" t="s">
        <v>16</v>
      </c>
      <c r="C23" t="s">
        <v>56</v>
      </c>
      <c r="E23" t="s">
        <v>68</v>
      </c>
      <c r="F23">
        <v>189</v>
      </c>
      <c r="G23" t="s">
        <v>68</v>
      </c>
      <c r="H23">
        <v>191</v>
      </c>
      <c r="I23">
        <v>199</v>
      </c>
      <c r="J23">
        <v>166</v>
      </c>
      <c r="K23">
        <v>173</v>
      </c>
      <c r="L23">
        <v>194</v>
      </c>
      <c r="M23" t="s">
        <v>68</v>
      </c>
      <c r="N23" t="s">
        <v>68</v>
      </c>
      <c r="O23">
        <v>199</v>
      </c>
      <c r="P23" t="s">
        <v>68</v>
      </c>
      <c r="Q23">
        <v>189</v>
      </c>
      <c r="R23" t="s">
        <v>68</v>
      </c>
      <c r="S23">
        <v>200</v>
      </c>
      <c r="T23" t="s">
        <v>68</v>
      </c>
      <c r="U23" t="s">
        <v>68</v>
      </c>
      <c r="V23" t="s">
        <v>68</v>
      </c>
      <c r="W23" t="s">
        <v>68</v>
      </c>
      <c r="X23" t="s">
        <v>68</v>
      </c>
      <c r="Y23" t="s">
        <v>68</v>
      </c>
      <c r="Z23">
        <v>208</v>
      </c>
      <c r="AA23" t="s">
        <v>68</v>
      </c>
      <c r="AB23" t="s">
        <v>68</v>
      </c>
      <c r="AC23">
        <f>((AC20-(2*AC19))*2*0.61)</f>
        <v>214.72</v>
      </c>
      <c r="AD23">
        <v>217</v>
      </c>
      <c r="AE23">
        <v>214</v>
      </c>
      <c r="AF23">
        <v>204</v>
      </c>
      <c r="AG23">
        <v>198</v>
      </c>
      <c r="AH23">
        <v>195</v>
      </c>
      <c r="AI23" t="s">
        <v>68</v>
      </c>
      <c r="AJ23">
        <v>183</v>
      </c>
      <c r="AK23">
        <v>180</v>
      </c>
      <c r="AL23">
        <v>185</v>
      </c>
      <c r="AM23">
        <v>173</v>
      </c>
      <c r="AN23">
        <v>184</v>
      </c>
      <c r="AO23">
        <v>172</v>
      </c>
      <c r="AP23">
        <v>174</v>
      </c>
      <c r="AQ23">
        <v>195</v>
      </c>
      <c r="AR23">
        <v>191</v>
      </c>
      <c r="AS23">
        <v>180</v>
      </c>
      <c r="AT23">
        <v>196</v>
      </c>
      <c r="AU23">
        <v>207</v>
      </c>
      <c r="AV23">
        <v>203</v>
      </c>
      <c r="AW23">
        <v>468</v>
      </c>
      <c r="AX23">
        <v>217</v>
      </c>
      <c r="AY23">
        <v>200</v>
      </c>
      <c r="AZ23">
        <v>551</v>
      </c>
      <c r="BA23">
        <v>191</v>
      </c>
      <c r="BB23">
        <v>357</v>
      </c>
      <c r="BC23">
        <v>177</v>
      </c>
      <c r="BD23">
        <v>190</v>
      </c>
      <c r="BE23">
        <v>207</v>
      </c>
      <c r="BF23">
        <v>180</v>
      </c>
      <c r="BH23">
        <v>194</v>
      </c>
      <c r="BI23">
        <v>193</v>
      </c>
      <c r="BJ23">
        <v>191</v>
      </c>
      <c r="BK23">
        <v>187</v>
      </c>
      <c r="BL23">
        <v>196</v>
      </c>
      <c r="BM23">
        <v>199.9</v>
      </c>
      <c r="BN23">
        <v>185.75</v>
      </c>
      <c r="BO23">
        <v>237.85</v>
      </c>
      <c r="BP23">
        <v>201.01</v>
      </c>
      <c r="BQ23">
        <v>206</v>
      </c>
      <c r="BR23">
        <v>179.44</v>
      </c>
      <c r="BS23">
        <v>210.9</v>
      </c>
      <c r="BT23">
        <v>188.6</v>
      </c>
      <c r="BU23">
        <v>338.6</v>
      </c>
      <c r="BV23">
        <v>212.1</v>
      </c>
      <c r="BW23">
        <v>170</v>
      </c>
      <c r="BX23">
        <v>192</v>
      </c>
      <c r="BZ23">
        <f t="shared" si="9"/>
        <v>210.62267857142859</v>
      </c>
      <c r="CA23">
        <f t="shared" si="10"/>
        <v>166</v>
      </c>
      <c r="CB23">
        <f t="shared" si="11"/>
        <v>551</v>
      </c>
      <c r="CC23">
        <f t="shared" si="12"/>
        <v>66.717059873388763</v>
      </c>
      <c r="CD23">
        <f t="shared" si="13"/>
        <v>0.31676104551468309</v>
      </c>
      <c r="CE23">
        <f t="shared" si="14"/>
        <v>56</v>
      </c>
    </row>
    <row r="24" spans="2:83" x14ac:dyDescent="0.2">
      <c r="B24" t="s">
        <v>17</v>
      </c>
      <c r="C24" t="s">
        <v>56</v>
      </c>
      <c r="BR24">
        <v>0.02</v>
      </c>
      <c r="BS24">
        <v>0.03</v>
      </c>
      <c r="BT24">
        <v>0</v>
      </c>
      <c r="BU24">
        <v>0.42599999999999999</v>
      </c>
      <c r="BV24">
        <v>6.5000000000000002E-2</v>
      </c>
      <c r="BW24">
        <v>0.02</v>
      </c>
      <c r="BX24">
        <v>0.03</v>
      </c>
      <c r="BZ24">
        <f t="shared" si="9"/>
        <v>8.4428571428571422E-2</v>
      </c>
      <c r="CA24">
        <f t="shared" si="10"/>
        <v>0</v>
      </c>
      <c r="CB24">
        <f t="shared" si="11"/>
        <v>0.42599999999999999</v>
      </c>
      <c r="CC24">
        <f t="shared" si="12"/>
        <v>0.15187918130634534</v>
      </c>
      <c r="CD24">
        <f t="shared" si="13"/>
        <v>1.7989073927993526</v>
      </c>
      <c r="CE24">
        <f t="shared" si="14"/>
        <v>7</v>
      </c>
    </row>
    <row r="25" spans="2:83" x14ac:dyDescent="0.2">
      <c r="B25" t="s">
        <v>18</v>
      </c>
      <c r="C25" t="s">
        <v>56</v>
      </c>
      <c r="E25" t="s">
        <v>68</v>
      </c>
      <c r="F25" t="s">
        <v>68</v>
      </c>
      <c r="G25">
        <v>6</v>
      </c>
      <c r="H25" t="s">
        <v>68</v>
      </c>
      <c r="I25">
        <v>9.5</v>
      </c>
      <c r="J25" t="s">
        <v>68</v>
      </c>
      <c r="K25" t="s">
        <v>68</v>
      </c>
      <c r="L25" t="s">
        <v>68</v>
      </c>
      <c r="M25" t="s">
        <v>68</v>
      </c>
      <c r="N25" t="s">
        <v>68</v>
      </c>
      <c r="O25" t="s">
        <v>68</v>
      </c>
      <c r="P25" t="s">
        <v>68</v>
      </c>
      <c r="Q25" t="s">
        <v>68</v>
      </c>
      <c r="R25" t="s">
        <v>68</v>
      </c>
      <c r="S25" t="s">
        <v>68</v>
      </c>
      <c r="T25" t="s">
        <v>68</v>
      </c>
      <c r="U25" t="s">
        <v>68</v>
      </c>
      <c r="V25" t="s">
        <v>68</v>
      </c>
      <c r="W25" t="s">
        <v>68</v>
      </c>
      <c r="X25" t="s">
        <v>68</v>
      </c>
      <c r="Y25" t="s">
        <v>68</v>
      </c>
      <c r="Z25" t="s">
        <v>68</v>
      </c>
      <c r="AA25" t="s">
        <v>68</v>
      </c>
      <c r="AB25" t="s">
        <v>68</v>
      </c>
      <c r="AC25" t="s">
        <v>68</v>
      </c>
      <c r="AD25" t="s">
        <v>68</v>
      </c>
      <c r="AE25" t="s">
        <v>68</v>
      </c>
      <c r="AF25" t="s">
        <v>68</v>
      </c>
      <c r="AG25" t="s">
        <v>68</v>
      </c>
      <c r="AH25" t="s">
        <v>68</v>
      </c>
      <c r="AI25" t="s">
        <v>68</v>
      </c>
      <c r="AJ25" t="s">
        <v>68</v>
      </c>
      <c r="AK25" t="s">
        <v>68</v>
      </c>
      <c r="AL25" t="s">
        <v>68</v>
      </c>
      <c r="AM25" t="s">
        <v>68</v>
      </c>
      <c r="AQ25">
        <v>6.2</v>
      </c>
      <c r="AR25">
        <v>5.0999999999999996</v>
      </c>
      <c r="AS25">
        <v>4.7</v>
      </c>
      <c r="AT25">
        <v>7</v>
      </c>
      <c r="AU25">
        <v>7.6</v>
      </c>
      <c r="AV25">
        <v>5</v>
      </c>
      <c r="AW25">
        <v>81.3</v>
      </c>
      <c r="AX25">
        <v>6.4</v>
      </c>
      <c r="AY25">
        <v>4.5999999999999996</v>
      </c>
      <c r="AZ25">
        <v>152.6</v>
      </c>
      <c r="BA25">
        <v>5.9</v>
      </c>
      <c r="BB25">
        <v>69</v>
      </c>
      <c r="BC25">
        <v>7</v>
      </c>
      <c r="BD25">
        <v>6.2</v>
      </c>
      <c r="BE25">
        <v>16.2</v>
      </c>
      <c r="BF25">
        <v>6.4</v>
      </c>
      <c r="BH25">
        <v>10.5</v>
      </c>
      <c r="BI25">
        <v>7.3</v>
      </c>
      <c r="BJ25">
        <v>10.8</v>
      </c>
      <c r="BK25">
        <v>8.4</v>
      </c>
      <c r="BL25">
        <v>8.1999999999999993</v>
      </c>
      <c r="BM25">
        <v>12.1</v>
      </c>
      <c r="BN25">
        <v>9.8000000000000007</v>
      </c>
      <c r="BO25">
        <v>23</v>
      </c>
      <c r="BP25">
        <v>9.89</v>
      </c>
      <c r="BQ25">
        <v>8.8000000000000007</v>
      </c>
      <c r="BR25">
        <v>14.06</v>
      </c>
      <c r="BS25">
        <v>16.940000000000001</v>
      </c>
      <c r="BT25">
        <v>10.56</v>
      </c>
      <c r="BU25">
        <v>83.13</v>
      </c>
      <c r="BV25">
        <v>16</v>
      </c>
      <c r="BW25">
        <v>12.13</v>
      </c>
      <c r="BX25">
        <v>10.19</v>
      </c>
      <c r="BZ25">
        <f t="shared" si="9"/>
        <v>19.385714285714283</v>
      </c>
      <c r="CA25">
        <f t="shared" si="10"/>
        <v>4.5999999999999996</v>
      </c>
      <c r="CB25">
        <f t="shared" si="11"/>
        <v>152.6</v>
      </c>
      <c r="CC25">
        <f t="shared" si="12"/>
        <v>30.541666648705871</v>
      </c>
      <c r="CD25">
        <f t="shared" si="13"/>
        <v>1.5754728558654467</v>
      </c>
      <c r="CE25">
        <f t="shared" si="14"/>
        <v>35</v>
      </c>
    </row>
    <row r="26" spans="2:83" x14ac:dyDescent="0.2">
      <c r="B26" t="s">
        <v>19</v>
      </c>
      <c r="C26" t="s">
        <v>56</v>
      </c>
      <c r="E26" t="s">
        <v>68</v>
      </c>
      <c r="F26">
        <v>44</v>
      </c>
      <c r="G26" t="s">
        <v>68</v>
      </c>
      <c r="H26">
        <v>48.8</v>
      </c>
      <c r="I26">
        <v>32</v>
      </c>
      <c r="J26" t="s">
        <v>68</v>
      </c>
      <c r="K26" t="s">
        <v>68</v>
      </c>
      <c r="L26">
        <v>48.8</v>
      </c>
      <c r="M26">
        <v>48</v>
      </c>
      <c r="N26" t="s">
        <v>68</v>
      </c>
      <c r="O26">
        <v>45.6</v>
      </c>
      <c r="P26" t="s">
        <v>68</v>
      </c>
      <c r="Q26">
        <v>42</v>
      </c>
      <c r="R26" t="s">
        <v>68</v>
      </c>
      <c r="S26">
        <v>44</v>
      </c>
      <c r="T26" t="s">
        <v>68</v>
      </c>
      <c r="U26" t="s">
        <v>68</v>
      </c>
      <c r="V26" t="s">
        <v>68</v>
      </c>
      <c r="W26" t="s">
        <v>68</v>
      </c>
      <c r="X26" t="s">
        <v>68</v>
      </c>
      <c r="Y26" t="s">
        <v>68</v>
      </c>
      <c r="Z26">
        <v>46</v>
      </c>
      <c r="AA26" t="s">
        <v>68</v>
      </c>
      <c r="AB26" t="s">
        <v>68</v>
      </c>
      <c r="AC26">
        <v>46</v>
      </c>
      <c r="AD26">
        <v>48</v>
      </c>
      <c r="AE26">
        <v>48</v>
      </c>
      <c r="AF26">
        <v>43</v>
      </c>
      <c r="AG26">
        <v>42</v>
      </c>
      <c r="AH26">
        <v>46</v>
      </c>
      <c r="AI26" t="s">
        <v>68</v>
      </c>
      <c r="AJ26">
        <v>46</v>
      </c>
      <c r="AK26">
        <v>45</v>
      </c>
      <c r="AL26">
        <v>44</v>
      </c>
      <c r="AM26">
        <v>44</v>
      </c>
      <c r="AN26">
        <v>50</v>
      </c>
      <c r="AO26">
        <v>46</v>
      </c>
      <c r="AP26">
        <v>42</v>
      </c>
      <c r="AQ26">
        <v>50</v>
      </c>
      <c r="AR26">
        <v>45</v>
      </c>
      <c r="AS26">
        <v>44</v>
      </c>
      <c r="AT26">
        <v>49</v>
      </c>
      <c r="AU26">
        <v>49</v>
      </c>
      <c r="AV26">
        <v>50</v>
      </c>
      <c r="AW26">
        <v>94</v>
      </c>
      <c r="AX26">
        <v>46</v>
      </c>
      <c r="AY26">
        <v>40</v>
      </c>
      <c r="AZ26">
        <v>91.2</v>
      </c>
      <c r="BA26">
        <v>46</v>
      </c>
      <c r="BB26">
        <v>65.599999999999994</v>
      </c>
      <c r="BC26">
        <v>44</v>
      </c>
      <c r="BD26">
        <v>46</v>
      </c>
      <c r="BE26">
        <v>44</v>
      </c>
      <c r="BF26">
        <v>40</v>
      </c>
      <c r="BH26">
        <v>46</v>
      </c>
      <c r="BI26">
        <v>57</v>
      </c>
      <c r="BJ26">
        <v>48</v>
      </c>
      <c r="BK26">
        <v>47</v>
      </c>
      <c r="BL26">
        <v>47.6</v>
      </c>
      <c r="BM26">
        <v>50.68</v>
      </c>
      <c r="BN26">
        <v>46.76</v>
      </c>
      <c r="BO26">
        <v>57.7</v>
      </c>
      <c r="BP26">
        <v>50.04</v>
      </c>
      <c r="BQ26">
        <v>52.9</v>
      </c>
      <c r="BR26">
        <v>50.6</v>
      </c>
      <c r="BS26">
        <v>57.4</v>
      </c>
      <c r="BT26">
        <v>47.4</v>
      </c>
      <c r="BU26">
        <v>72.5</v>
      </c>
      <c r="BV26">
        <v>51.4</v>
      </c>
      <c r="BW26">
        <v>49.6</v>
      </c>
      <c r="BX26">
        <v>45.8</v>
      </c>
      <c r="BZ26">
        <f t="shared" si="9"/>
        <v>49.297818181818187</v>
      </c>
      <c r="CA26">
        <f t="shared" si="10"/>
        <v>32</v>
      </c>
      <c r="CB26">
        <f t="shared" si="11"/>
        <v>94</v>
      </c>
      <c r="CC26">
        <f t="shared" si="12"/>
        <v>10.391621748260579</v>
      </c>
      <c r="CD26">
        <f t="shared" si="13"/>
        <v>0.21079273143356217</v>
      </c>
      <c r="CE26">
        <f t="shared" si="14"/>
        <v>55</v>
      </c>
    </row>
    <row r="27" spans="2:83" x14ac:dyDescent="0.2">
      <c r="B27" t="s">
        <v>20</v>
      </c>
      <c r="C27" t="s">
        <v>56</v>
      </c>
      <c r="E27" t="s">
        <v>68</v>
      </c>
      <c r="F27" t="s">
        <v>68</v>
      </c>
      <c r="G27" t="s">
        <v>68</v>
      </c>
      <c r="H27" t="s">
        <v>68</v>
      </c>
      <c r="I27" t="s">
        <v>68</v>
      </c>
      <c r="J27" t="s">
        <v>68</v>
      </c>
      <c r="K27" t="s">
        <v>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 t="s">
        <v>68</v>
      </c>
      <c r="R27" t="s">
        <v>68</v>
      </c>
      <c r="S27" t="s">
        <v>68</v>
      </c>
      <c r="T27" t="s">
        <v>68</v>
      </c>
      <c r="U27" t="s">
        <v>68</v>
      </c>
      <c r="V27" t="s">
        <v>68</v>
      </c>
      <c r="W27" t="s">
        <v>68</v>
      </c>
      <c r="X27" t="s">
        <v>68</v>
      </c>
      <c r="Y27" t="s">
        <v>68</v>
      </c>
      <c r="Z27" t="s">
        <v>68</v>
      </c>
      <c r="AA27" t="s">
        <v>68</v>
      </c>
      <c r="AB27" t="s">
        <v>68</v>
      </c>
      <c r="AC27">
        <v>19</v>
      </c>
      <c r="AD27" t="s">
        <v>68</v>
      </c>
      <c r="AE27" t="s">
        <v>68</v>
      </c>
      <c r="AF27" t="s">
        <v>68</v>
      </c>
      <c r="AG27" t="s">
        <v>68</v>
      </c>
      <c r="AH27" t="s">
        <v>68</v>
      </c>
      <c r="AI27" t="s">
        <v>68</v>
      </c>
      <c r="AJ27">
        <v>2</v>
      </c>
      <c r="AK27">
        <v>2.4</v>
      </c>
      <c r="AL27">
        <v>2.2000000000000002</v>
      </c>
      <c r="AM27">
        <v>2.2000000000000002</v>
      </c>
      <c r="AN27">
        <v>2.5</v>
      </c>
      <c r="AO27">
        <v>2.7</v>
      </c>
      <c r="AP27">
        <v>2.4</v>
      </c>
      <c r="AQ27">
        <v>2.4</v>
      </c>
      <c r="AR27">
        <v>2.2999999999999998</v>
      </c>
      <c r="AS27">
        <v>2.4</v>
      </c>
      <c r="AT27">
        <v>2.5</v>
      </c>
      <c r="AU27">
        <v>2.6</v>
      </c>
      <c r="AV27">
        <v>2</v>
      </c>
      <c r="AW27">
        <v>15.5</v>
      </c>
      <c r="AX27">
        <v>3</v>
      </c>
      <c r="AY27">
        <v>2.7</v>
      </c>
      <c r="AZ27">
        <v>19.3</v>
      </c>
      <c r="BA27">
        <v>3.2</v>
      </c>
      <c r="BB27">
        <v>15.4</v>
      </c>
      <c r="BC27">
        <v>3.8</v>
      </c>
      <c r="BD27">
        <v>3.2</v>
      </c>
      <c r="BE27">
        <v>4.2</v>
      </c>
      <c r="BF27">
        <v>2.7</v>
      </c>
      <c r="BH27">
        <v>3.7</v>
      </c>
      <c r="BI27">
        <v>2.5</v>
      </c>
      <c r="BJ27">
        <v>3.4</v>
      </c>
      <c r="BK27">
        <v>2.9</v>
      </c>
      <c r="BL27">
        <v>2.6</v>
      </c>
      <c r="BM27">
        <v>3.37</v>
      </c>
      <c r="BN27">
        <v>2.95</v>
      </c>
      <c r="BO27">
        <v>4.38</v>
      </c>
      <c r="BP27">
        <v>3.16</v>
      </c>
      <c r="BQ27">
        <v>3.1</v>
      </c>
      <c r="BR27">
        <v>7.4</v>
      </c>
      <c r="BS27">
        <v>3.89</v>
      </c>
      <c r="BT27">
        <v>2.78</v>
      </c>
      <c r="BU27">
        <v>9.77</v>
      </c>
      <c r="BV27">
        <v>3.62</v>
      </c>
      <c r="BW27">
        <v>3.47</v>
      </c>
      <c r="BX27">
        <v>3.43</v>
      </c>
      <c r="BZ27">
        <f t="shared" si="9"/>
        <v>4.6102439024390245</v>
      </c>
      <c r="CA27">
        <f t="shared" si="10"/>
        <v>2</v>
      </c>
      <c r="CB27">
        <f t="shared" si="11"/>
        <v>19.3</v>
      </c>
      <c r="CC27">
        <f t="shared" si="12"/>
        <v>4.4823673922408895</v>
      </c>
      <c r="CD27">
        <f t="shared" si="13"/>
        <v>0.97226252820800163</v>
      </c>
      <c r="CE27">
        <f t="shared" si="14"/>
        <v>41</v>
      </c>
    </row>
    <row r="28" spans="2:83" x14ac:dyDescent="0.2">
      <c r="B28" t="s">
        <v>21</v>
      </c>
      <c r="C28" t="s">
        <v>56</v>
      </c>
      <c r="E28" t="s">
        <v>68</v>
      </c>
      <c r="F28">
        <v>16.5</v>
      </c>
      <c r="G28" t="s">
        <v>68</v>
      </c>
      <c r="H28">
        <v>11.2</v>
      </c>
      <c r="I28">
        <v>23.3</v>
      </c>
      <c r="J28" t="s">
        <v>68</v>
      </c>
      <c r="K28" t="s">
        <v>68</v>
      </c>
      <c r="L28">
        <v>10.4</v>
      </c>
      <c r="M28">
        <v>12</v>
      </c>
      <c r="N28" t="s">
        <v>68</v>
      </c>
      <c r="O28">
        <v>13</v>
      </c>
      <c r="P28" t="s">
        <v>68</v>
      </c>
      <c r="Q28">
        <v>11</v>
      </c>
      <c r="R28" t="s">
        <v>68</v>
      </c>
      <c r="S28">
        <v>16</v>
      </c>
      <c r="T28" t="s">
        <v>68</v>
      </c>
      <c r="U28" t="s">
        <v>68</v>
      </c>
      <c r="V28" t="s">
        <v>68</v>
      </c>
      <c r="W28" t="s">
        <v>68</v>
      </c>
      <c r="X28" t="s">
        <v>68</v>
      </c>
      <c r="Y28" t="s">
        <v>68</v>
      </c>
      <c r="Z28">
        <v>17</v>
      </c>
      <c r="AA28" t="s">
        <v>68</v>
      </c>
      <c r="AB28" t="s">
        <v>68</v>
      </c>
      <c r="AC28" t="s">
        <v>68</v>
      </c>
      <c r="AD28">
        <v>18</v>
      </c>
      <c r="AE28">
        <v>16</v>
      </c>
      <c r="AF28">
        <v>16</v>
      </c>
      <c r="AG28">
        <v>16</v>
      </c>
      <c r="AH28">
        <v>18</v>
      </c>
      <c r="AI28" t="s">
        <v>68</v>
      </c>
      <c r="AJ28">
        <v>16</v>
      </c>
      <c r="AK28">
        <v>16</v>
      </c>
      <c r="AL28">
        <v>15</v>
      </c>
      <c r="AM28">
        <v>14</v>
      </c>
      <c r="AN28">
        <v>13</v>
      </c>
      <c r="AO28">
        <v>14</v>
      </c>
      <c r="AP28">
        <v>14</v>
      </c>
      <c r="AQ28">
        <v>17</v>
      </c>
      <c r="AR28">
        <v>15</v>
      </c>
      <c r="AS28">
        <v>15</v>
      </c>
      <c r="AT28">
        <v>16</v>
      </c>
      <c r="AU28">
        <v>17</v>
      </c>
      <c r="AV28">
        <v>16</v>
      </c>
      <c r="AW28">
        <v>59</v>
      </c>
      <c r="AX28">
        <v>18</v>
      </c>
      <c r="AY28">
        <v>15</v>
      </c>
      <c r="AZ28">
        <v>59.8</v>
      </c>
      <c r="BA28">
        <v>15</v>
      </c>
      <c r="BB28">
        <v>51.5</v>
      </c>
      <c r="BC28">
        <v>14</v>
      </c>
      <c r="BD28">
        <v>16</v>
      </c>
      <c r="BE28">
        <v>24</v>
      </c>
      <c r="BF28">
        <v>20</v>
      </c>
      <c r="BH28">
        <v>18</v>
      </c>
      <c r="BI28">
        <v>13</v>
      </c>
      <c r="BJ28">
        <v>19</v>
      </c>
      <c r="BK28">
        <v>17</v>
      </c>
      <c r="BL28">
        <v>18</v>
      </c>
      <c r="BM28">
        <v>21.09</v>
      </c>
      <c r="BN28">
        <v>17.600000000000001</v>
      </c>
      <c r="BO28">
        <v>29.2</v>
      </c>
      <c r="BP28">
        <v>19.8</v>
      </c>
      <c r="BQ28">
        <v>17.350000000000001</v>
      </c>
      <c r="BR28">
        <v>20.2</v>
      </c>
      <c r="BS28">
        <v>22.9</v>
      </c>
      <c r="BT28">
        <v>18.2</v>
      </c>
      <c r="BU28">
        <v>53.4</v>
      </c>
      <c r="BV28">
        <v>23.84</v>
      </c>
      <c r="BW28">
        <v>18</v>
      </c>
      <c r="BX28">
        <v>18</v>
      </c>
      <c r="BZ28">
        <f t="shared" si="9"/>
        <v>19.801481481481481</v>
      </c>
      <c r="CA28">
        <f t="shared" si="10"/>
        <v>10.4</v>
      </c>
      <c r="CB28">
        <f t="shared" si="11"/>
        <v>59.8</v>
      </c>
      <c r="CC28">
        <f t="shared" si="12"/>
        <v>10.915237818376941</v>
      </c>
      <c r="CD28">
        <f t="shared" si="13"/>
        <v>0.55123339274311201</v>
      </c>
      <c r="CE28">
        <f t="shared" si="14"/>
        <v>54</v>
      </c>
    </row>
    <row r="29" spans="2:83" x14ac:dyDescent="0.2">
      <c r="B29" t="s">
        <v>22</v>
      </c>
      <c r="C29" t="s">
        <v>56</v>
      </c>
      <c r="E29" t="s">
        <v>68</v>
      </c>
      <c r="F29">
        <v>26</v>
      </c>
      <c r="G29" t="s">
        <v>68</v>
      </c>
      <c r="H29">
        <v>82</v>
      </c>
      <c r="I29" t="s">
        <v>68</v>
      </c>
      <c r="K29" t="s">
        <v>68</v>
      </c>
      <c r="L29" t="s">
        <v>68</v>
      </c>
      <c r="M29" t="s">
        <v>68</v>
      </c>
      <c r="N29" t="s">
        <v>68</v>
      </c>
      <c r="O29" t="s">
        <v>68</v>
      </c>
      <c r="P29" t="s">
        <v>68</v>
      </c>
      <c r="Q29">
        <v>51</v>
      </c>
      <c r="R29" t="s">
        <v>68</v>
      </c>
      <c r="S29" t="s">
        <v>68</v>
      </c>
      <c r="T29" t="s">
        <v>68</v>
      </c>
      <c r="U29" t="s">
        <v>68</v>
      </c>
      <c r="V29" t="s">
        <v>68</v>
      </c>
      <c r="W29" t="s">
        <v>68</v>
      </c>
      <c r="X29" t="s">
        <v>68</v>
      </c>
      <c r="Y29" t="s">
        <v>68</v>
      </c>
      <c r="Z29">
        <v>46</v>
      </c>
      <c r="AA29" t="s">
        <v>68</v>
      </c>
      <c r="AB29" t="s">
        <v>68</v>
      </c>
      <c r="AC29" t="s">
        <v>68</v>
      </c>
      <c r="AD29" t="s">
        <v>68</v>
      </c>
      <c r="AE29" t="s">
        <v>68</v>
      </c>
      <c r="AF29" t="s">
        <v>68</v>
      </c>
      <c r="AG29" t="s">
        <v>68</v>
      </c>
      <c r="AH29" t="s">
        <v>68</v>
      </c>
      <c r="AI29" t="s">
        <v>68</v>
      </c>
      <c r="AJ29">
        <v>26</v>
      </c>
      <c r="AK29">
        <v>24</v>
      </c>
      <c r="AL29">
        <v>21</v>
      </c>
      <c r="AM29">
        <v>20</v>
      </c>
      <c r="AN29">
        <v>21</v>
      </c>
      <c r="AO29">
        <v>19</v>
      </c>
      <c r="AP29">
        <v>20</v>
      </c>
      <c r="AQ29">
        <v>24</v>
      </c>
      <c r="AR29">
        <v>21</v>
      </c>
      <c r="AS29">
        <v>22</v>
      </c>
      <c r="AT29">
        <v>24</v>
      </c>
      <c r="AU29">
        <v>28</v>
      </c>
      <c r="AV29">
        <v>23</v>
      </c>
      <c r="AW29">
        <v>320</v>
      </c>
      <c r="AX29">
        <v>26</v>
      </c>
      <c r="AY29">
        <v>25</v>
      </c>
      <c r="AZ29">
        <v>543</v>
      </c>
      <c r="BA29">
        <v>24</v>
      </c>
      <c r="BB29">
        <v>249</v>
      </c>
      <c r="BC29">
        <v>26</v>
      </c>
      <c r="BD29">
        <v>25</v>
      </c>
      <c r="BE29">
        <v>58</v>
      </c>
      <c r="BF29">
        <v>26</v>
      </c>
      <c r="BH29">
        <v>36</v>
      </c>
      <c r="BI29">
        <v>26</v>
      </c>
      <c r="BJ29">
        <v>40</v>
      </c>
      <c r="BK29">
        <v>28</v>
      </c>
      <c r="BL29">
        <v>26</v>
      </c>
      <c r="BM29">
        <v>42.4</v>
      </c>
      <c r="BN29">
        <v>28.4</v>
      </c>
      <c r="BO29">
        <v>72.56</v>
      </c>
      <c r="BP29">
        <v>32.83</v>
      </c>
      <c r="BQ29">
        <v>27.9</v>
      </c>
      <c r="BR29">
        <v>57.55</v>
      </c>
      <c r="BS29">
        <v>51.9</v>
      </c>
      <c r="BT29">
        <v>27.6</v>
      </c>
      <c r="BU29">
        <v>310.60000000000002</v>
      </c>
      <c r="BV29">
        <v>49.72</v>
      </c>
      <c r="BW29">
        <v>40.700000000000003</v>
      </c>
      <c r="BX29">
        <v>33.9</v>
      </c>
      <c r="BZ29">
        <f t="shared" si="9"/>
        <v>62.546818181818182</v>
      </c>
      <c r="CA29">
        <f t="shared" si="10"/>
        <v>19</v>
      </c>
      <c r="CB29">
        <f t="shared" si="11"/>
        <v>543</v>
      </c>
      <c r="CC29">
        <f t="shared" si="12"/>
        <v>100.74286944061581</v>
      </c>
      <c r="CD29">
        <f t="shared" si="13"/>
        <v>1.6106793657794871</v>
      </c>
      <c r="CE29">
        <f t="shared" si="14"/>
        <v>44</v>
      </c>
    </row>
    <row r="30" spans="2:83" x14ac:dyDescent="0.2">
      <c r="B30" t="s">
        <v>23</v>
      </c>
      <c r="C30" t="s">
        <v>56</v>
      </c>
      <c r="E30" t="s">
        <v>68</v>
      </c>
      <c r="F30">
        <v>90</v>
      </c>
      <c r="G30" t="s">
        <v>68</v>
      </c>
      <c r="H30">
        <v>190</v>
      </c>
      <c r="I30">
        <v>110</v>
      </c>
      <c r="J30" t="s">
        <v>68</v>
      </c>
      <c r="K30" t="s">
        <v>68</v>
      </c>
      <c r="L30" t="s">
        <v>68</v>
      </c>
      <c r="M30">
        <v>65</v>
      </c>
      <c r="N30" t="s">
        <v>68</v>
      </c>
      <c r="O30" t="s">
        <v>68</v>
      </c>
      <c r="P30" t="s">
        <v>68</v>
      </c>
      <c r="Q30">
        <v>131</v>
      </c>
      <c r="R30" t="s">
        <v>68</v>
      </c>
      <c r="S30" t="s">
        <v>68</v>
      </c>
      <c r="T30" t="s">
        <v>68</v>
      </c>
      <c r="U30" t="s">
        <v>68</v>
      </c>
      <c r="V30" t="s">
        <v>68</v>
      </c>
      <c r="W30">
        <v>113</v>
      </c>
      <c r="X30" t="s">
        <v>68</v>
      </c>
      <c r="Y30" t="s">
        <v>68</v>
      </c>
      <c r="Z30">
        <v>90</v>
      </c>
      <c r="AA30" t="s">
        <v>68</v>
      </c>
      <c r="AB30" t="s">
        <v>68</v>
      </c>
      <c r="AC30" t="s">
        <v>68</v>
      </c>
      <c r="AD30" t="s">
        <v>68</v>
      </c>
      <c r="AE30" t="s">
        <v>68</v>
      </c>
      <c r="AF30" t="s">
        <v>68</v>
      </c>
      <c r="AG30" t="s">
        <v>68</v>
      </c>
      <c r="AH30" t="s">
        <v>68</v>
      </c>
      <c r="AI30" t="s">
        <v>68</v>
      </c>
      <c r="AJ30" t="s">
        <v>68</v>
      </c>
      <c r="AK30" t="s">
        <v>68</v>
      </c>
      <c r="AL30" t="s">
        <v>68</v>
      </c>
      <c r="AM30" t="s">
        <v>68</v>
      </c>
      <c r="AQ30">
        <v>63</v>
      </c>
      <c r="AR30">
        <v>57</v>
      </c>
      <c r="AS30">
        <v>53</v>
      </c>
      <c r="AT30">
        <v>70</v>
      </c>
      <c r="AU30">
        <v>72</v>
      </c>
      <c r="AV30">
        <v>60</v>
      </c>
      <c r="AW30">
        <v>462</v>
      </c>
      <c r="AX30">
        <v>71</v>
      </c>
      <c r="AY30">
        <v>59</v>
      </c>
      <c r="AZ30">
        <v>1030</v>
      </c>
      <c r="BA30">
        <v>58</v>
      </c>
      <c r="BB30">
        <v>460</v>
      </c>
      <c r="BC30">
        <v>60</v>
      </c>
      <c r="BD30">
        <v>67</v>
      </c>
      <c r="BE30">
        <v>146</v>
      </c>
      <c r="BF30">
        <v>70</v>
      </c>
      <c r="BH30">
        <v>91</v>
      </c>
      <c r="BI30">
        <v>73</v>
      </c>
      <c r="BJ30">
        <v>100</v>
      </c>
      <c r="BK30">
        <v>75</v>
      </c>
      <c r="BL30">
        <v>75</v>
      </c>
      <c r="BM30">
        <v>117.2</v>
      </c>
      <c r="BN30">
        <v>81.7</v>
      </c>
      <c r="BO30">
        <v>180.6</v>
      </c>
      <c r="BP30">
        <v>90.4</v>
      </c>
      <c r="BQ30">
        <v>74.7</v>
      </c>
      <c r="BR30">
        <v>152.80000000000001</v>
      </c>
      <c r="BS30">
        <v>132.69999999999999</v>
      </c>
      <c r="BT30">
        <v>76.349999999999994</v>
      </c>
      <c r="BU30">
        <v>618.89</v>
      </c>
      <c r="BV30">
        <v>150.30000000000001</v>
      </c>
      <c r="BW30">
        <v>105.2</v>
      </c>
      <c r="BX30">
        <v>89.1</v>
      </c>
      <c r="BZ30">
        <f t="shared" si="9"/>
        <v>148.27350000000001</v>
      </c>
      <c r="CA30">
        <f t="shared" si="10"/>
        <v>53</v>
      </c>
      <c r="CB30">
        <f t="shared" si="11"/>
        <v>1030</v>
      </c>
      <c r="CC30">
        <f t="shared" si="12"/>
        <v>185.91742946044485</v>
      </c>
      <c r="CD30">
        <f t="shared" si="13"/>
        <v>1.2538817081976539</v>
      </c>
      <c r="CE30">
        <f t="shared" si="14"/>
        <v>40</v>
      </c>
    </row>
    <row r="31" spans="2:83" x14ac:dyDescent="0.2">
      <c r="R31" t="s">
        <v>68</v>
      </c>
    </row>
    <row r="32" spans="2:83" x14ac:dyDescent="0.2">
      <c r="B32" t="s">
        <v>24</v>
      </c>
      <c r="R32" t="s">
        <v>68</v>
      </c>
    </row>
    <row r="33" spans="1:83" x14ac:dyDescent="0.2">
      <c r="R33" t="s">
        <v>68</v>
      </c>
    </row>
    <row r="34" spans="1:83" ht="15" customHeight="1" x14ac:dyDescent="0.2">
      <c r="B34" t="s">
        <v>25</v>
      </c>
      <c r="C34" t="s">
        <v>56</v>
      </c>
      <c r="E34" t="s">
        <v>68</v>
      </c>
      <c r="F34">
        <v>0.22</v>
      </c>
      <c r="G34" t="s">
        <v>68</v>
      </c>
      <c r="H34" t="s">
        <v>68</v>
      </c>
      <c r="I34" t="s">
        <v>68</v>
      </c>
      <c r="J34">
        <v>13.2</v>
      </c>
      <c r="K34">
        <v>2.5</v>
      </c>
      <c r="L34">
        <v>1.9</v>
      </c>
      <c r="M34" t="s">
        <v>68</v>
      </c>
      <c r="N34" t="s">
        <v>68</v>
      </c>
      <c r="O34">
        <v>1.7</v>
      </c>
      <c r="P34" t="s">
        <v>68</v>
      </c>
      <c r="Q34">
        <v>0.14000000000000001</v>
      </c>
      <c r="R34" t="s">
        <v>68</v>
      </c>
      <c r="S34" t="s">
        <v>68</v>
      </c>
      <c r="T34" t="s">
        <v>68</v>
      </c>
      <c r="U34" t="s">
        <v>68</v>
      </c>
      <c r="V34" t="s">
        <v>68</v>
      </c>
      <c r="W34" t="s">
        <v>68</v>
      </c>
      <c r="X34" t="s">
        <v>68</v>
      </c>
      <c r="Y34" t="s">
        <v>68</v>
      </c>
      <c r="Z34">
        <v>1.46</v>
      </c>
      <c r="AA34" t="s">
        <v>68</v>
      </c>
      <c r="AB34" t="s">
        <v>68</v>
      </c>
      <c r="AC34">
        <v>0.44</v>
      </c>
      <c r="AD34">
        <v>0.48</v>
      </c>
      <c r="AE34">
        <v>0.05</v>
      </c>
      <c r="AF34">
        <v>1.26</v>
      </c>
      <c r="AG34">
        <v>1.86</v>
      </c>
      <c r="AH34">
        <v>0.43</v>
      </c>
      <c r="AI34" t="s">
        <v>68</v>
      </c>
      <c r="AJ34">
        <v>1.82</v>
      </c>
      <c r="AK34" t="s">
        <v>68</v>
      </c>
      <c r="AL34">
        <v>2.72</v>
      </c>
      <c r="AM34">
        <v>0.86</v>
      </c>
      <c r="AN34">
        <v>0.22</v>
      </c>
      <c r="AO34">
        <v>4</v>
      </c>
      <c r="AP34">
        <v>0.06</v>
      </c>
      <c r="AQ34">
        <v>0.14000000000000001</v>
      </c>
      <c r="AR34">
        <v>5.4</v>
      </c>
      <c r="AS34">
        <v>0.53</v>
      </c>
      <c r="AT34">
        <v>0.19</v>
      </c>
      <c r="AU34">
        <v>0.12</v>
      </c>
      <c r="AV34">
        <v>4.53</v>
      </c>
      <c r="AW34">
        <v>0.17</v>
      </c>
      <c r="AX34">
        <v>0.82</v>
      </c>
      <c r="AY34">
        <v>1.45</v>
      </c>
      <c r="AZ34">
        <v>0.98</v>
      </c>
      <c r="BA34">
        <v>0.91</v>
      </c>
      <c r="BB34">
        <v>0.9</v>
      </c>
      <c r="BC34">
        <v>2.5099999999999998</v>
      </c>
      <c r="BD34">
        <v>3.64</v>
      </c>
      <c r="BE34">
        <v>1.29</v>
      </c>
      <c r="BF34">
        <v>2.39</v>
      </c>
      <c r="BH34">
        <v>0.65</v>
      </c>
      <c r="BI34">
        <v>3.99</v>
      </c>
      <c r="BJ34">
        <v>1.01</v>
      </c>
      <c r="BK34">
        <v>0.51</v>
      </c>
      <c r="BL34">
        <v>1.22</v>
      </c>
      <c r="BM34">
        <v>0</v>
      </c>
      <c r="BN34">
        <v>0.02</v>
      </c>
      <c r="BO34">
        <v>0.02</v>
      </c>
      <c r="BP34">
        <v>0</v>
      </c>
      <c r="BQ34">
        <v>0</v>
      </c>
      <c r="BR34">
        <v>0.02</v>
      </c>
      <c r="BS34">
        <v>1.2999999999999999E-2</v>
      </c>
      <c r="BT34">
        <v>1.6E-2</v>
      </c>
      <c r="BU34">
        <v>2.5000000000000001E-2</v>
      </c>
      <c r="BV34">
        <v>1.0999999999999999E-2</v>
      </c>
      <c r="BW34">
        <v>0</v>
      </c>
      <c r="BX34">
        <v>0</v>
      </c>
      <c r="BZ34">
        <f t="shared" ref="BZ34:BZ43" si="15">AVERAGE(C34:BY34)</f>
        <v>1.3229807692307693</v>
      </c>
      <c r="CA34">
        <f t="shared" ref="CA34:CA43" si="16">MIN(C34:BY34)</f>
        <v>0</v>
      </c>
      <c r="CB34">
        <f t="shared" ref="CB34:CB43" si="17">MAX(C34:BY34)</f>
        <v>13.2</v>
      </c>
      <c r="CC34">
        <f t="shared" ref="CC34:CC43" si="18">STDEV(C34:BY34)</f>
        <v>2.136562242320406</v>
      </c>
      <c r="CD34">
        <f t="shared" ref="CD34:CD43" si="19">CC34/BZ34</f>
        <v>1.6149609215882128</v>
      </c>
      <c r="CE34">
        <f t="shared" ref="CE34:CE43" si="20">COUNT(C34:BY34)</f>
        <v>52</v>
      </c>
    </row>
    <row r="35" spans="1:83" x14ac:dyDescent="0.2">
      <c r="B35" t="s">
        <v>26</v>
      </c>
      <c r="C35" t="s">
        <v>56</v>
      </c>
      <c r="E35" t="s">
        <v>68</v>
      </c>
      <c r="F35">
        <v>0.3</v>
      </c>
      <c r="G35" t="s">
        <v>68</v>
      </c>
      <c r="H35" t="s">
        <v>68</v>
      </c>
      <c r="I35" t="s">
        <v>68</v>
      </c>
      <c r="J35">
        <v>0.4</v>
      </c>
      <c r="K35">
        <v>0.4</v>
      </c>
      <c r="L35">
        <v>0.15</v>
      </c>
      <c r="M35" t="s">
        <v>68</v>
      </c>
      <c r="N35" t="s">
        <v>68</v>
      </c>
      <c r="O35" t="s">
        <v>68</v>
      </c>
      <c r="P35" t="s">
        <v>68</v>
      </c>
      <c r="Q35" t="s">
        <v>68</v>
      </c>
      <c r="R35" t="s">
        <v>68</v>
      </c>
      <c r="S35" t="s">
        <v>68</v>
      </c>
      <c r="T35" t="s">
        <v>68</v>
      </c>
      <c r="U35" t="s">
        <v>68</v>
      </c>
      <c r="V35" t="s">
        <v>68</v>
      </c>
      <c r="W35" t="s">
        <v>68</v>
      </c>
      <c r="X35" t="s">
        <v>68</v>
      </c>
      <c r="Y35" t="s">
        <v>68</v>
      </c>
      <c r="Z35">
        <v>0</v>
      </c>
      <c r="AA35" t="s">
        <v>68</v>
      </c>
      <c r="AB35" t="s">
        <v>68</v>
      </c>
      <c r="AC35">
        <v>0.03</v>
      </c>
      <c r="AD35">
        <v>0.03</v>
      </c>
      <c r="AE35">
        <v>0</v>
      </c>
      <c r="AF35">
        <v>0.03</v>
      </c>
      <c r="AG35">
        <v>0.04</v>
      </c>
      <c r="AH35">
        <v>0.02</v>
      </c>
      <c r="AI35" t="s">
        <v>68</v>
      </c>
      <c r="AJ35">
        <v>0.06</v>
      </c>
      <c r="AK35" t="s">
        <v>68</v>
      </c>
      <c r="AL35">
        <v>7.0000000000000007E-2</v>
      </c>
      <c r="AM35">
        <v>0.05</v>
      </c>
      <c r="AN35">
        <v>0.01</v>
      </c>
      <c r="AO35">
        <v>0.11</v>
      </c>
      <c r="AP35">
        <v>0.04</v>
      </c>
      <c r="AQ35">
        <v>0.02</v>
      </c>
      <c r="AR35">
        <v>0.15</v>
      </c>
      <c r="AS35">
        <v>0.01</v>
      </c>
      <c r="AT35">
        <v>0</v>
      </c>
      <c r="AU35">
        <v>0</v>
      </c>
      <c r="AV35">
        <v>0.13</v>
      </c>
      <c r="AW35">
        <v>0.09</v>
      </c>
      <c r="AX35">
        <v>0.04</v>
      </c>
      <c r="AY35">
        <v>0.04</v>
      </c>
      <c r="AZ35">
        <v>0.13</v>
      </c>
      <c r="BA35">
        <v>0.02</v>
      </c>
      <c r="BB35">
        <v>0.16</v>
      </c>
      <c r="BC35">
        <v>0.1</v>
      </c>
      <c r="BD35">
        <v>0.09</v>
      </c>
      <c r="BE35">
        <v>0.02</v>
      </c>
      <c r="BF35">
        <v>0.08</v>
      </c>
      <c r="BH35">
        <v>0.02</v>
      </c>
      <c r="BI35">
        <v>0.17</v>
      </c>
      <c r="BJ35">
        <v>0.04</v>
      </c>
      <c r="BK35">
        <v>0.02</v>
      </c>
      <c r="BL35">
        <v>0.1</v>
      </c>
      <c r="BM35">
        <v>0</v>
      </c>
      <c r="BN35">
        <v>0</v>
      </c>
      <c r="BO35">
        <v>0</v>
      </c>
      <c r="BP35">
        <v>6.0000000000000001E-3</v>
      </c>
      <c r="BQ35">
        <v>0</v>
      </c>
      <c r="BR35">
        <v>1.4E-2</v>
      </c>
      <c r="BS35">
        <v>5.0000000000000001E-3</v>
      </c>
      <c r="BT35">
        <v>0.04</v>
      </c>
      <c r="BU35">
        <v>2.4E-2</v>
      </c>
      <c r="BV35">
        <v>6.1000000000000004E-3</v>
      </c>
      <c r="BW35">
        <v>0</v>
      </c>
      <c r="BX35">
        <v>0</v>
      </c>
      <c r="BZ35">
        <f t="shared" si="15"/>
        <v>6.5301999999999999E-2</v>
      </c>
      <c r="CA35">
        <f t="shared" si="16"/>
        <v>0</v>
      </c>
      <c r="CB35">
        <f t="shared" si="17"/>
        <v>0.4</v>
      </c>
      <c r="CC35">
        <f t="shared" si="18"/>
        <v>9.1646241981806098E-2</v>
      </c>
      <c r="CD35">
        <f t="shared" si="19"/>
        <v>1.4034216713394092</v>
      </c>
      <c r="CE35">
        <f t="shared" si="20"/>
        <v>50</v>
      </c>
    </row>
    <row r="36" spans="1:83" x14ac:dyDescent="0.2">
      <c r="A36" t="s">
        <v>86</v>
      </c>
      <c r="B36" t="s">
        <v>27</v>
      </c>
      <c r="C36" t="s">
        <v>56</v>
      </c>
      <c r="E36" t="s">
        <v>68</v>
      </c>
      <c r="F36" t="s">
        <v>68</v>
      </c>
      <c r="G36" t="s">
        <v>68</v>
      </c>
      <c r="H36">
        <v>0.35</v>
      </c>
      <c r="I36">
        <v>7.0000000000000007E-2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 t="s">
        <v>68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W36" t="s">
        <v>68</v>
      </c>
      <c r="X36" t="s">
        <v>68</v>
      </c>
      <c r="Y36" t="s">
        <v>68</v>
      </c>
      <c r="Z36" t="s">
        <v>68</v>
      </c>
      <c r="AA36" t="s">
        <v>68</v>
      </c>
      <c r="AB36" t="s">
        <v>68</v>
      </c>
      <c r="AD36" t="s">
        <v>68</v>
      </c>
      <c r="AE36" t="s">
        <v>68</v>
      </c>
      <c r="AF36" t="s">
        <v>68</v>
      </c>
      <c r="AG36" t="s">
        <v>68</v>
      </c>
      <c r="AH36" t="s">
        <v>68</v>
      </c>
      <c r="AI36" t="s">
        <v>68</v>
      </c>
      <c r="AJ36" t="s">
        <v>68</v>
      </c>
      <c r="AK36" t="s">
        <v>68</v>
      </c>
      <c r="AL36" t="s">
        <v>68</v>
      </c>
      <c r="AM36" t="s">
        <v>68</v>
      </c>
      <c r="AO36">
        <v>0.11</v>
      </c>
      <c r="BM36">
        <v>0</v>
      </c>
      <c r="BN36">
        <v>0.01</v>
      </c>
      <c r="BO36">
        <v>0.02</v>
      </c>
      <c r="BP36">
        <v>0</v>
      </c>
      <c r="BQ36">
        <v>0</v>
      </c>
      <c r="BR36">
        <v>0.08</v>
      </c>
      <c r="BS36">
        <v>0</v>
      </c>
      <c r="BT36">
        <v>0.23</v>
      </c>
      <c r="BU36">
        <v>0.11</v>
      </c>
      <c r="BV36">
        <v>0</v>
      </c>
      <c r="BW36">
        <v>0</v>
      </c>
      <c r="BX36">
        <v>0</v>
      </c>
      <c r="BZ36">
        <f t="shared" si="15"/>
        <v>6.5333333333333327E-2</v>
      </c>
      <c r="CA36">
        <f t="shared" si="16"/>
        <v>0</v>
      </c>
      <c r="CB36">
        <f t="shared" si="17"/>
        <v>0.35</v>
      </c>
      <c r="CC36">
        <f t="shared" si="18"/>
        <v>0.10259954515818608</v>
      </c>
      <c r="CD36">
        <f t="shared" si="19"/>
        <v>1.5704012014008075</v>
      </c>
      <c r="CE36">
        <f t="shared" si="20"/>
        <v>15</v>
      </c>
    </row>
    <row r="37" spans="1:83" x14ac:dyDescent="0.2">
      <c r="B37" t="s">
        <v>28</v>
      </c>
      <c r="C37" t="s">
        <v>56</v>
      </c>
      <c r="E37" t="s">
        <v>68</v>
      </c>
      <c r="F37">
        <v>0.64</v>
      </c>
      <c r="G37" t="s">
        <v>68</v>
      </c>
      <c r="H37">
        <v>1.07</v>
      </c>
      <c r="I37">
        <v>0.7</v>
      </c>
      <c r="J37" t="s">
        <v>68</v>
      </c>
      <c r="K37">
        <v>0.8</v>
      </c>
      <c r="L37">
        <v>0.68</v>
      </c>
      <c r="M37" t="s">
        <v>68</v>
      </c>
      <c r="N37" t="s">
        <v>68</v>
      </c>
      <c r="O37" t="s">
        <v>68</v>
      </c>
      <c r="P37" t="s">
        <v>68</v>
      </c>
      <c r="Q37">
        <v>1.1000000000000001</v>
      </c>
      <c r="R37" t="s">
        <v>68</v>
      </c>
      <c r="S37" t="s">
        <v>68</v>
      </c>
      <c r="T37" t="s">
        <v>68</v>
      </c>
      <c r="U37" t="s">
        <v>68</v>
      </c>
      <c r="V37" t="s">
        <v>68</v>
      </c>
      <c r="W37" t="s">
        <v>68</v>
      </c>
      <c r="X37" t="s">
        <v>68</v>
      </c>
      <c r="Y37" t="s">
        <v>68</v>
      </c>
      <c r="Z37" t="s">
        <v>68</v>
      </c>
      <c r="AA37" t="s">
        <v>68</v>
      </c>
      <c r="AB37" t="s">
        <v>68</v>
      </c>
      <c r="AC37" t="s">
        <v>68</v>
      </c>
      <c r="AD37" t="s">
        <v>68</v>
      </c>
      <c r="AE37" t="s">
        <v>68</v>
      </c>
      <c r="AF37" t="s">
        <v>68</v>
      </c>
      <c r="AG37" t="s">
        <v>68</v>
      </c>
      <c r="AH37" t="s">
        <v>68</v>
      </c>
      <c r="AI37" t="s">
        <v>68</v>
      </c>
      <c r="AJ37" t="s">
        <v>68</v>
      </c>
      <c r="AK37" t="s">
        <v>68</v>
      </c>
      <c r="AL37" t="s">
        <v>68</v>
      </c>
      <c r="AM37" t="s">
        <v>68</v>
      </c>
      <c r="AN37">
        <v>0.32</v>
      </c>
      <c r="AO37">
        <v>0.49</v>
      </c>
      <c r="AP37">
        <v>0.32</v>
      </c>
      <c r="AQ37">
        <v>0.25</v>
      </c>
      <c r="AR37">
        <v>0.78</v>
      </c>
      <c r="AS37">
        <v>0.33</v>
      </c>
      <c r="AT37">
        <v>0.38</v>
      </c>
      <c r="AU37">
        <v>0.27</v>
      </c>
      <c r="AV37">
        <v>0.63</v>
      </c>
      <c r="AW37">
        <v>1.32</v>
      </c>
      <c r="AX37">
        <v>0.62</v>
      </c>
      <c r="AY37">
        <v>0.43</v>
      </c>
      <c r="AZ37">
        <v>2.25</v>
      </c>
      <c r="BA37">
        <v>0.54</v>
      </c>
      <c r="BB37">
        <v>1.79</v>
      </c>
      <c r="BC37">
        <v>0.95</v>
      </c>
      <c r="BD37">
        <v>1.1399999999999999</v>
      </c>
      <c r="BE37">
        <v>0.62</v>
      </c>
      <c r="BF37">
        <v>0.66</v>
      </c>
      <c r="BH37">
        <v>0.33</v>
      </c>
      <c r="BI37">
        <v>0.83</v>
      </c>
      <c r="BJ37">
        <v>0.62</v>
      </c>
      <c r="BK37">
        <v>0.31</v>
      </c>
      <c r="BL37">
        <v>0.61</v>
      </c>
      <c r="BM37">
        <v>0.52</v>
      </c>
      <c r="BN37">
        <v>0</v>
      </c>
      <c r="BO37">
        <v>0.75</v>
      </c>
      <c r="BP37">
        <v>0.49230000000000002</v>
      </c>
      <c r="BQ37">
        <v>0.61890000000000001</v>
      </c>
      <c r="BR37">
        <v>0.89</v>
      </c>
      <c r="BS37">
        <v>0.6</v>
      </c>
      <c r="BT37">
        <v>0.33</v>
      </c>
      <c r="BU37">
        <v>1.25</v>
      </c>
      <c r="BV37">
        <v>0.35499999999999998</v>
      </c>
      <c r="BW37">
        <v>0.56999999999999995</v>
      </c>
      <c r="BX37">
        <v>0.44</v>
      </c>
      <c r="BZ37">
        <f t="shared" si="15"/>
        <v>0.68086190476190478</v>
      </c>
      <c r="CA37">
        <f t="shared" si="16"/>
        <v>0</v>
      </c>
      <c r="CB37">
        <f t="shared" si="17"/>
        <v>2.25</v>
      </c>
      <c r="CC37">
        <f t="shared" si="18"/>
        <v>0.41889687592496788</v>
      </c>
      <c r="CD37">
        <f t="shared" si="19"/>
        <v>0.61524499020319656</v>
      </c>
      <c r="CE37">
        <f t="shared" si="20"/>
        <v>42</v>
      </c>
    </row>
    <row r="38" spans="1:83" x14ac:dyDescent="0.2">
      <c r="B38" t="s">
        <v>29</v>
      </c>
      <c r="C38" t="s">
        <v>56</v>
      </c>
      <c r="E38" t="s">
        <v>68</v>
      </c>
      <c r="F38">
        <v>0.01</v>
      </c>
      <c r="G38" t="s">
        <v>68</v>
      </c>
      <c r="H38">
        <v>0</v>
      </c>
      <c r="I38">
        <v>0</v>
      </c>
      <c r="J38">
        <v>0.03</v>
      </c>
      <c r="K38" t="s">
        <v>68</v>
      </c>
      <c r="L38" t="s">
        <v>68</v>
      </c>
      <c r="M38" t="s">
        <v>68</v>
      </c>
      <c r="N38" t="s">
        <v>68</v>
      </c>
      <c r="O38">
        <v>7.0000000000000007E-2</v>
      </c>
      <c r="P38" t="s">
        <v>68</v>
      </c>
      <c r="Q38">
        <v>0.14000000000000001</v>
      </c>
      <c r="R38" t="s">
        <v>68</v>
      </c>
      <c r="S38">
        <v>0.03</v>
      </c>
      <c r="T38" t="s">
        <v>68</v>
      </c>
      <c r="U38" t="s">
        <v>68</v>
      </c>
      <c r="V38" t="s">
        <v>68</v>
      </c>
      <c r="W38">
        <v>0.01</v>
      </c>
      <c r="X38" t="s">
        <v>68</v>
      </c>
      <c r="Y38" t="s">
        <v>68</v>
      </c>
      <c r="Z38">
        <v>0</v>
      </c>
      <c r="AA38" t="s">
        <v>68</v>
      </c>
      <c r="AB38" t="s">
        <v>68</v>
      </c>
      <c r="AC38">
        <v>0.01</v>
      </c>
      <c r="AD38">
        <v>0.49</v>
      </c>
      <c r="AE38">
        <v>0</v>
      </c>
      <c r="AF38">
        <v>0</v>
      </c>
      <c r="AG38">
        <v>0.2</v>
      </c>
      <c r="AH38">
        <v>0.74</v>
      </c>
      <c r="AI38" t="s">
        <v>68</v>
      </c>
      <c r="AJ38">
        <v>0</v>
      </c>
      <c r="AK38">
        <v>0</v>
      </c>
      <c r="AL38">
        <v>0.39</v>
      </c>
      <c r="AM38">
        <v>0.83</v>
      </c>
      <c r="AN38">
        <v>0.9</v>
      </c>
      <c r="AO38">
        <v>0.64</v>
      </c>
      <c r="AP38">
        <v>0.08</v>
      </c>
      <c r="AQ38">
        <v>0.68</v>
      </c>
      <c r="AR38">
        <v>0.52</v>
      </c>
      <c r="AS38">
        <v>0.03</v>
      </c>
      <c r="AT38">
        <v>0.01</v>
      </c>
      <c r="AV38">
        <v>0.15</v>
      </c>
      <c r="AW38">
        <v>0.38</v>
      </c>
      <c r="AX38">
        <v>0.3</v>
      </c>
      <c r="AY38">
        <v>0.5</v>
      </c>
      <c r="AZ38">
        <v>0</v>
      </c>
      <c r="BA38">
        <v>0.76</v>
      </c>
      <c r="BB38">
        <v>0</v>
      </c>
      <c r="BC38">
        <v>0.95</v>
      </c>
      <c r="BD38">
        <v>0.52</v>
      </c>
      <c r="BE38">
        <v>0.04</v>
      </c>
      <c r="BF38">
        <v>0.03</v>
      </c>
      <c r="BH38">
        <v>0</v>
      </c>
      <c r="BI38">
        <v>0</v>
      </c>
      <c r="BJ38">
        <v>0</v>
      </c>
      <c r="BK38">
        <v>0</v>
      </c>
      <c r="BL38" t="s">
        <v>76</v>
      </c>
      <c r="BM38">
        <v>0.05</v>
      </c>
      <c r="BN38">
        <v>0</v>
      </c>
      <c r="BO38">
        <v>4.2000000000000003E-2</v>
      </c>
      <c r="BP38">
        <v>0</v>
      </c>
      <c r="BQ38">
        <v>0.19</v>
      </c>
      <c r="BR38">
        <v>0.12</v>
      </c>
      <c r="BS38">
        <v>0.11</v>
      </c>
      <c r="BT38">
        <v>0</v>
      </c>
      <c r="BU38">
        <v>0</v>
      </c>
      <c r="BV38">
        <v>7.3999999999999996E-2</v>
      </c>
      <c r="BW38">
        <v>0.05</v>
      </c>
      <c r="BX38">
        <v>0.09</v>
      </c>
      <c r="BZ38">
        <f t="shared" si="15"/>
        <v>0.19181132075471691</v>
      </c>
      <c r="CA38">
        <f t="shared" si="16"/>
        <v>0</v>
      </c>
      <c r="CB38">
        <f t="shared" si="17"/>
        <v>0.95</v>
      </c>
      <c r="CC38">
        <f t="shared" si="18"/>
        <v>0.27900875755512206</v>
      </c>
      <c r="CD38">
        <f t="shared" si="19"/>
        <v>1.4546000541433675</v>
      </c>
      <c r="CE38">
        <f t="shared" si="20"/>
        <v>53</v>
      </c>
    </row>
    <row r="39" spans="1:83" x14ac:dyDescent="0.2">
      <c r="B39" t="s">
        <v>30</v>
      </c>
      <c r="C39" t="s">
        <v>61</v>
      </c>
      <c r="E39" t="s">
        <v>68</v>
      </c>
      <c r="F39" t="s">
        <v>68</v>
      </c>
      <c r="G39" t="s">
        <v>68</v>
      </c>
      <c r="H39">
        <v>30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 t="s">
        <v>68</v>
      </c>
      <c r="R39" t="s">
        <v>68</v>
      </c>
      <c r="S39" t="s">
        <v>68</v>
      </c>
      <c r="T39" t="s">
        <v>68</v>
      </c>
      <c r="U39" t="s">
        <v>68</v>
      </c>
      <c r="V39" t="s">
        <v>68</v>
      </c>
      <c r="W39" t="s">
        <v>68</v>
      </c>
      <c r="X39" t="s">
        <v>68</v>
      </c>
      <c r="Y39" t="s">
        <v>68</v>
      </c>
      <c r="Z39">
        <v>6</v>
      </c>
      <c r="AA39" t="s">
        <v>68</v>
      </c>
      <c r="AB39" t="s">
        <v>68</v>
      </c>
      <c r="AC39">
        <v>4</v>
      </c>
      <c r="AD39">
        <v>35</v>
      </c>
      <c r="AE39" t="s">
        <v>68</v>
      </c>
      <c r="AF39">
        <v>12</v>
      </c>
      <c r="AG39">
        <v>2</v>
      </c>
      <c r="AH39">
        <v>7</v>
      </c>
      <c r="AI39" t="s">
        <v>68</v>
      </c>
      <c r="AJ39">
        <v>32</v>
      </c>
      <c r="AK39">
        <v>16</v>
      </c>
      <c r="AL39">
        <v>7</v>
      </c>
      <c r="AM39">
        <v>8</v>
      </c>
      <c r="AN39">
        <v>7</v>
      </c>
      <c r="AO39">
        <v>4</v>
      </c>
      <c r="AP39">
        <v>0</v>
      </c>
      <c r="AQ39">
        <v>0</v>
      </c>
      <c r="AR39">
        <v>0</v>
      </c>
      <c r="AS39">
        <v>10</v>
      </c>
      <c r="AT39">
        <v>0</v>
      </c>
      <c r="AU39">
        <v>0</v>
      </c>
      <c r="AV39">
        <v>5</v>
      </c>
      <c r="AW39">
        <v>12</v>
      </c>
      <c r="AX39">
        <v>0</v>
      </c>
      <c r="AY39">
        <v>5</v>
      </c>
      <c r="BA39">
        <v>7</v>
      </c>
      <c r="BB39">
        <v>17</v>
      </c>
      <c r="BC39">
        <v>4</v>
      </c>
      <c r="BD39">
        <v>3</v>
      </c>
      <c r="BE39">
        <v>24</v>
      </c>
      <c r="BF39">
        <v>4</v>
      </c>
      <c r="BH39">
        <v>2</v>
      </c>
      <c r="BI39">
        <v>6</v>
      </c>
      <c r="BJ39">
        <v>7</v>
      </c>
      <c r="BK39">
        <v>2</v>
      </c>
      <c r="BL39">
        <v>8</v>
      </c>
      <c r="BM39">
        <v>10</v>
      </c>
      <c r="BN39">
        <v>7</v>
      </c>
      <c r="BO39">
        <v>42.06</v>
      </c>
      <c r="BP39">
        <v>2.2000000000000002</v>
      </c>
      <c r="BQ39">
        <v>0</v>
      </c>
      <c r="BR39">
        <v>63</v>
      </c>
      <c r="BS39">
        <v>18</v>
      </c>
      <c r="BT39">
        <v>0</v>
      </c>
      <c r="BU39">
        <v>27</v>
      </c>
      <c r="BV39">
        <v>6.88</v>
      </c>
      <c r="BW39">
        <v>18</v>
      </c>
      <c r="BX39">
        <v>4</v>
      </c>
      <c r="BZ39">
        <f t="shared" si="15"/>
        <v>10.524782608695652</v>
      </c>
      <c r="CA39">
        <f t="shared" si="16"/>
        <v>0</v>
      </c>
      <c r="CB39">
        <f t="shared" si="17"/>
        <v>63</v>
      </c>
      <c r="CC39">
        <f t="shared" si="18"/>
        <v>12.888194208332324</v>
      </c>
      <c r="CD39">
        <f t="shared" si="19"/>
        <v>1.224556809152904</v>
      </c>
      <c r="CE39">
        <f t="shared" si="20"/>
        <v>46</v>
      </c>
    </row>
    <row r="40" spans="1:83" x14ac:dyDescent="0.2">
      <c r="B40" t="s">
        <v>31</v>
      </c>
      <c r="C40" t="s">
        <v>61</v>
      </c>
      <c r="E40" t="s">
        <v>68</v>
      </c>
      <c r="F40">
        <v>28</v>
      </c>
      <c r="G40" t="s">
        <v>68</v>
      </c>
      <c r="H40">
        <v>100</v>
      </c>
      <c r="I40">
        <v>59</v>
      </c>
      <c r="J40">
        <v>84</v>
      </c>
      <c r="K40">
        <v>0</v>
      </c>
      <c r="L40">
        <v>7.0000000000000007E-2</v>
      </c>
      <c r="M40" t="s">
        <v>68</v>
      </c>
      <c r="N40" t="s">
        <v>68</v>
      </c>
      <c r="O40" t="s">
        <v>68</v>
      </c>
      <c r="P40" t="s">
        <v>68</v>
      </c>
      <c r="Q40">
        <v>158</v>
      </c>
      <c r="R40" t="s">
        <v>68</v>
      </c>
      <c r="S40" t="s">
        <v>68</v>
      </c>
      <c r="T40" t="s">
        <v>68</v>
      </c>
      <c r="U40" t="s">
        <v>68</v>
      </c>
      <c r="V40" t="s">
        <v>68</v>
      </c>
      <c r="W40">
        <v>142</v>
      </c>
      <c r="X40" t="s">
        <v>68</v>
      </c>
      <c r="Y40" t="s">
        <v>68</v>
      </c>
      <c r="Z40">
        <v>152</v>
      </c>
      <c r="AA40" t="s">
        <v>68</v>
      </c>
      <c r="AB40" t="s">
        <v>68</v>
      </c>
      <c r="AC40">
        <v>4</v>
      </c>
      <c r="AD40">
        <v>76</v>
      </c>
      <c r="AE40" t="s">
        <v>68</v>
      </c>
      <c r="AF40">
        <v>82</v>
      </c>
      <c r="AG40">
        <v>82</v>
      </c>
      <c r="AH40">
        <v>42</v>
      </c>
      <c r="AI40" t="s">
        <v>68</v>
      </c>
      <c r="AJ40">
        <v>560</v>
      </c>
      <c r="AK40">
        <v>240</v>
      </c>
      <c r="AL40">
        <v>124</v>
      </c>
      <c r="AM40">
        <v>84</v>
      </c>
      <c r="AN40">
        <v>43</v>
      </c>
      <c r="AO40">
        <v>162</v>
      </c>
      <c r="AP40">
        <v>64</v>
      </c>
      <c r="AQ40">
        <v>27</v>
      </c>
      <c r="AR40">
        <v>390</v>
      </c>
      <c r="AS40">
        <v>118</v>
      </c>
      <c r="AT40">
        <v>80</v>
      </c>
      <c r="AU40">
        <v>15</v>
      </c>
      <c r="AV40">
        <v>170</v>
      </c>
      <c r="AW40">
        <v>160</v>
      </c>
      <c r="AX40">
        <v>154</v>
      </c>
      <c r="AY40">
        <v>90</v>
      </c>
      <c r="AZ40">
        <v>212</v>
      </c>
      <c r="BA40">
        <v>125</v>
      </c>
      <c r="BB40">
        <v>205</v>
      </c>
      <c r="BC40">
        <v>145</v>
      </c>
      <c r="BD40">
        <v>166</v>
      </c>
      <c r="BE40">
        <v>209</v>
      </c>
      <c r="BF40">
        <v>278</v>
      </c>
      <c r="BH40">
        <v>56</v>
      </c>
      <c r="BI40">
        <v>355</v>
      </c>
      <c r="BJ40">
        <v>105</v>
      </c>
      <c r="BK40">
        <v>38</v>
      </c>
      <c r="BL40">
        <v>144</v>
      </c>
      <c r="BM40">
        <v>132</v>
      </c>
      <c r="BN40">
        <v>89</v>
      </c>
      <c r="BO40">
        <v>151.15</v>
      </c>
      <c r="BP40">
        <v>125.1</v>
      </c>
      <c r="BQ40">
        <v>231</v>
      </c>
      <c r="BR40">
        <v>310</v>
      </c>
      <c r="BS40">
        <v>166</v>
      </c>
      <c r="BT40">
        <v>56.7</v>
      </c>
      <c r="BU40">
        <v>153</v>
      </c>
      <c r="BV40">
        <v>95.15</v>
      </c>
      <c r="BW40">
        <v>170</v>
      </c>
      <c r="BX40">
        <v>69</v>
      </c>
      <c r="BZ40">
        <f t="shared" si="15"/>
        <v>134.74388888888888</v>
      </c>
      <c r="CA40">
        <f t="shared" si="16"/>
        <v>0</v>
      </c>
      <c r="CB40">
        <f t="shared" si="17"/>
        <v>560</v>
      </c>
      <c r="CC40">
        <f t="shared" si="18"/>
        <v>102.82383798602396</v>
      </c>
      <c r="CD40">
        <f t="shared" si="19"/>
        <v>0.76310576185620926</v>
      </c>
      <c r="CE40">
        <f t="shared" si="20"/>
        <v>54</v>
      </c>
    </row>
    <row r="41" spans="1:83" x14ac:dyDescent="0.2">
      <c r="A41" t="s">
        <v>86</v>
      </c>
      <c r="B41" t="s">
        <v>32</v>
      </c>
      <c r="C41" t="s">
        <v>61</v>
      </c>
      <c r="E41" t="s">
        <v>68</v>
      </c>
      <c r="F41" t="s">
        <v>68</v>
      </c>
      <c r="G41" t="s">
        <v>68</v>
      </c>
      <c r="H41" t="s">
        <v>68</v>
      </c>
      <c r="I41" t="s">
        <v>68</v>
      </c>
      <c r="J41" t="s">
        <v>68</v>
      </c>
      <c r="K41" t="s">
        <v>68</v>
      </c>
      <c r="L41" t="s">
        <v>68</v>
      </c>
      <c r="M41" t="s">
        <v>68</v>
      </c>
      <c r="N41" t="s">
        <v>68</v>
      </c>
      <c r="O41" t="s">
        <v>68</v>
      </c>
      <c r="P41" t="s">
        <v>68</v>
      </c>
      <c r="Q41" t="s">
        <v>68</v>
      </c>
      <c r="R41" t="s">
        <v>68</v>
      </c>
      <c r="S41" t="s">
        <v>68</v>
      </c>
      <c r="T41" t="s">
        <v>68</v>
      </c>
      <c r="U41" t="s">
        <v>68</v>
      </c>
      <c r="V41" t="s">
        <v>68</v>
      </c>
      <c r="W41" t="s">
        <v>68</v>
      </c>
      <c r="X41" t="s">
        <v>68</v>
      </c>
      <c r="Y41" t="s">
        <v>68</v>
      </c>
      <c r="Z41">
        <v>14</v>
      </c>
      <c r="AA41" t="s">
        <v>68</v>
      </c>
      <c r="AB41" t="s">
        <v>68</v>
      </c>
      <c r="AD41" t="s">
        <v>68</v>
      </c>
      <c r="AE41" t="s">
        <v>68</v>
      </c>
      <c r="AF41" t="s">
        <v>68</v>
      </c>
      <c r="AG41" t="s">
        <v>68</v>
      </c>
      <c r="AH41" t="s">
        <v>68</v>
      </c>
      <c r="AI41" t="s">
        <v>68</v>
      </c>
      <c r="AJ41" t="s">
        <v>68</v>
      </c>
      <c r="AK41" t="s">
        <v>68</v>
      </c>
      <c r="AL41" t="s">
        <v>68</v>
      </c>
      <c r="AM41" t="s">
        <v>68</v>
      </c>
      <c r="BZ41">
        <f t="shared" si="15"/>
        <v>14</v>
      </c>
      <c r="CA41">
        <f t="shared" si="16"/>
        <v>14</v>
      </c>
      <c r="CB41">
        <f t="shared" si="17"/>
        <v>14</v>
      </c>
      <c r="CC41" t="e">
        <f t="shared" si="18"/>
        <v>#DIV/0!</v>
      </c>
      <c r="CD41" t="e">
        <f t="shared" si="19"/>
        <v>#DIV/0!</v>
      </c>
      <c r="CE41">
        <f t="shared" si="20"/>
        <v>1</v>
      </c>
    </row>
    <row r="42" spans="1:83" x14ac:dyDescent="0.2">
      <c r="B42" t="s">
        <v>33</v>
      </c>
      <c r="C42" t="s">
        <v>56</v>
      </c>
      <c r="E42" t="s">
        <v>68</v>
      </c>
      <c r="F42">
        <v>4.5999999999999996</v>
      </c>
      <c r="G42" t="s">
        <v>68</v>
      </c>
      <c r="H42">
        <v>11.1</v>
      </c>
      <c r="I42">
        <v>6.1</v>
      </c>
      <c r="J42">
        <v>6.8</v>
      </c>
      <c r="K42">
        <v>7</v>
      </c>
      <c r="L42">
        <v>7.3</v>
      </c>
      <c r="M42">
        <v>6</v>
      </c>
      <c r="N42" t="s">
        <v>68</v>
      </c>
      <c r="O42">
        <v>8.1</v>
      </c>
      <c r="P42" t="s">
        <v>68</v>
      </c>
      <c r="Q42">
        <v>12.4</v>
      </c>
      <c r="R42" t="s">
        <v>68</v>
      </c>
      <c r="S42" t="s">
        <v>68</v>
      </c>
      <c r="T42" t="s">
        <v>68</v>
      </c>
      <c r="U42" t="s">
        <v>68</v>
      </c>
      <c r="V42" t="s">
        <v>68</v>
      </c>
      <c r="W42" t="s">
        <v>68</v>
      </c>
      <c r="X42" t="s">
        <v>68</v>
      </c>
      <c r="Y42" t="s">
        <v>68</v>
      </c>
      <c r="Z42">
        <v>6.1</v>
      </c>
      <c r="AA42" t="s">
        <v>68</v>
      </c>
      <c r="AB42" t="s">
        <v>68</v>
      </c>
      <c r="AC42">
        <v>3.9</v>
      </c>
      <c r="AD42">
        <v>6.1</v>
      </c>
      <c r="AE42">
        <v>3.41</v>
      </c>
      <c r="AF42">
        <v>3.43</v>
      </c>
      <c r="AG42">
        <v>3.45</v>
      </c>
      <c r="AH42">
        <v>3.56</v>
      </c>
      <c r="AI42" t="s">
        <v>68</v>
      </c>
      <c r="AJ42">
        <v>3.89</v>
      </c>
      <c r="AK42">
        <v>3.6</v>
      </c>
      <c r="AL42">
        <v>3.75</v>
      </c>
      <c r="AM42">
        <v>4.45</v>
      </c>
      <c r="AN42">
        <v>5.4</v>
      </c>
      <c r="AO42">
        <v>9.5</v>
      </c>
      <c r="AP42">
        <v>3.4</v>
      </c>
      <c r="AQ42">
        <v>3.14</v>
      </c>
      <c r="AR42">
        <v>4</v>
      </c>
      <c r="AS42">
        <v>3.45</v>
      </c>
      <c r="AT42">
        <v>4</v>
      </c>
      <c r="AU42">
        <v>3.51</v>
      </c>
      <c r="AV42">
        <v>3.4</v>
      </c>
      <c r="AW42">
        <v>16</v>
      </c>
      <c r="AX42">
        <v>4.7</v>
      </c>
      <c r="AY42">
        <v>4.5</v>
      </c>
      <c r="AZ42">
        <v>26.8</v>
      </c>
      <c r="BA42">
        <v>4.5999999999999996</v>
      </c>
      <c r="BB42">
        <v>21.5</v>
      </c>
      <c r="BC42">
        <v>4.8</v>
      </c>
      <c r="BD42">
        <v>4.5</v>
      </c>
      <c r="BE42">
        <v>6.7</v>
      </c>
      <c r="BF42">
        <v>5</v>
      </c>
      <c r="BH42">
        <v>5.2</v>
      </c>
      <c r="BI42">
        <v>4.5999999999999996</v>
      </c>
      <c r="BJ42">
        <v>5.2</v>
      </c>
      <c r="BK42">
        <v>4.7</v>
      </c>
      <c r="BL42">
        <v>4.4000000000000004</v>
      </c>
      <c r="BM42">
        <v>4.4000000000000004</v>
      </c>
      <c r="BN42">
        <v>3.3</v>
      </c>
      <c r="BO42">
        <v>6.6</v>
      </c>
      <c r="BP42">
        <v>3.81</v>
      </c>
      <c r="BQ42">
        <v>4</v>
      </c>
      <c r="BR42">
        <v>10.199999999999999</v>
      </c>
      <c r="BS42">
        <v>5.98</v>
      </c>
      <c r="BT42">
        <v>3.4</v>
      </c>
      <c r="BU42">
        <v>16.48</v>
      </c>
      <c r="BV42">
        <v>5.4</v>
      </c>
      <c r="BW42">
        <v>5.4</v>
      </c>
      <c r="BX42">
        <v>4.8</v>
      </c>
      <c r="BZ42">
        <f t="shared" si="15"/>
        <v>6.2823214285714277</v>
      </c>
      <c r="CA42">
        <f t="shared" si="16"/>
        <v>3.14</v>
      </c>
      <c r="CB42">
        <f t="shared" si="17"/>
        <v>26.8</v>
      </c>
      <c r="CC42">
        <f t="shared" si="18"/>
        <v>4.5165590245316096</v>
      </c>
      <c r="CD42">
        <f t="shared" si="19"/>
        <v>0.71893154081399102</v>
      </c>
      <c r="CE42">
        <f t="shared" si="20"/>
        <v>56</v>
      </c>
    </row>
    <row r="43" spans="1:83" x14ac:dyDescent="0.2">
      <c r="B43" t="s">
        <v>34</v>
      </c>
      <c r="C43" t="s">
        <v>62</v>
      </c>
      <c r="BN43">
        <v>0.64990000000000003</v>
      </c>
      <c r="BO43">
        <v>1.849</v>
      </c>
      <c r="BP43">
        <v>0.87890000000000001</v>
      </c>
      <c r="BQ43">
        <v>0.96779999999999999</v>
      </c>
      <c r="BR43">
        <v>2.5794000000000001</v>
      </c>
      <c r="BS43">
        <v>1.4713000000000001</v>
      </c>
      <c r="BT43">
        <v>0.79990000000000006</v>
      </c>
      <c r="BU43">
        <v>3.2446000000000002</v>
      </c>
      <c r="BV43">
        <v>1.2277</v>
      </c>
      <c r="BW43">
        <v>1.1997</v>
      </c>
      <c r="BX43">
        <v>1.0928</v>
      </c>
      <c r="BZ43">
        <f t="shared" si="15"/>
        <v>1.4509999999999998</v>
      </c>
      <c r="CA43">
        <f t="shared" si="16"/>
        <v>0.64990000000000003</v>
      </c>
      <c r="CB43">
        <f t="shared" si="17"/>
        <v>3.2446000000000002</v>
      </c>
      <c r="CC43">
        <f t="shared" si="18"/>
        <v>0.80727309505519917</v>
      </c>
      <c r="CD43">
        <f t="shared" si="19"/>
        <v>0.55635637150599537</v>
      </c>
      <c r="CE43">
        <f t="shared" si="20"/>
        <v>11</v>
      </c>
    </row>
    <row r="44" spans="1:83" x14ac:dyDescent="0.2">
      <c r="R44" t="s">
        <v>68</v>
      </c>
    </row>
    <row r="45" spans="1:83" ht="15" customHeight="1" x14ac:dyDescent="0.2">
      <c r="B45" t="s">
        <v>35</v>
      </c>
      <c r="R45" t="s">
        <v>68</v>
      </c>
    </row>
    <row r="46" spans="1:83" ht="15" customHeight="1" x14ac:dyDescent="0.2">
      <c r="R46" t="s">
        <v>68</v>
      </c>
    </row>
    <row r="47" spans="1:83" x14ac:dyDescent="0.2">
      <c r="B47" t="s">
        <v>36</v>
      </c>
      <c r="C47" t="s">
        <v>63</v>
      </c>
      <c r="P47" t="s">
        <v>68</v>
      </c>
      <c r="R47" t="s">
        <v>68</v>
      </c>
      <c r="T47" t="s">
        <v>68</v>
      </c>
      <c r="U47" t="s">
        <v>68</v>
      </c>
      <c r="V47" t="s">
        <v>68</v>
      </c>
      <c r="X47" t="s">
        <v>68</v>
      </c>
      <c r="Y47" t="s">
        <v>68</v>
      </c>
      <c r="AA47" t="s">
        <v>68</v>
      </c>
      <c r="AB47" t="s">
        <v>68</v>
      </c>
      <c r="AC47">
        <v>7800</v>
      </c>
      <c r="AD47">
        <v>54000</v>
      </c>
      <c r="AE47">
        <v>79</v>
      </c>
      <c r="AF47">
        <v>1440</v>
      </c>
      <c r="AG47">
        <v>800</v>
      </c>
      <c r="AH47">
        <v>490</v>
      </c>
      <c r="AI47" t="s">
        <v>68</v>
      </c>
      <c r="AJ47">
        <v>19000</v>
      </c>
      <c r="AK47">
        <v>232</v>
      </c>
      <c r="AL47">
        <v>124000</v>
      </c>
      <c r="AM47">
        <v>109600</v>
      </c>
      <c r="AN47">
        <v>3940</v>
      </c>
      <c r="AO47">
        <v>1220</v>
      </c>
      <c r="AP47">
        <v>3600</v>
      </c>
      <c r="AQ47">
        <v>2160</v>
      </c>
      <c r="AR47">
        <v>2320</v>
      </c>
      <c r="AS47">
        <v>1190</v>
      </c>
      <c r="AT47">
        <v>6080</v>
      </c>
      <c r="AU47">
        <v>139</v>
      </c>
      <c r="AV47">
        <v>372</v>
      </c>
      <c r="AW47">
        <v>74</v>
      </c>
      <c r="AX47">
        <v>332</v>
      </c>
      <c r="AY47">
        <v>616</v>
      </c>
      <c r="AZ47">
        <v>1302</v>
      </c>
      <c r="BA47">
        <v>4440</v>
      </c>
      <c r="BB47">
        <v>810</v>
      </c>
      <c r="BC47">
        <v>5610</v>
      </c>
      <c r="BD47">
        <v>102</v>
      </c>
      <c r="BE47">
        <v>1870</v>
      </c>
      <c r="BF47">
        <v>3280</v>
      </c>
      <c r="BH47">
        <v>960</v>
      </c>
      <c r="BI47">
        <v>680</v>
      </c>
      <c r="BJ47">
        <v>1580</v>
      </c>
      <c r="BK47">
        <v>1140</v>
      </c>
      <c r="BL47">
        <v>1060</v>
      </c>
      <c r="BM47">
        <v>70</v>
      </c>
      <c r="BN47">
        <v>550</v>
      </c>
      <c r="BO47">
        <v>1440</v>
      </c>
      <c r="BP47">
        <v>1290</v>
      </c>
      <c r="BQ47">
        <v>795</v>
      </c>
      <c r="BR47">
        <v>760</v>
      </c>
      <c r="BS47">
        <v>4900</v>
      </c>
      <c r="BT47">
        <v>2130</v>
      </c>
      <c r="BU47">
        <v>466</v>
      </c>
      <c r="BV47">
        <v>310</v>
      </c>
      <c r="BW47">
        <v>1500</v>
      </c>
      <c r="BX47">
        <v>6360</v>
      </c>
      <c r="BZ47">
        <f>AVERAGE(C47:BY47)</f>
        <v>8323.673913043478</v>
      </c>
      <c r="CA47">
        <f>MIN(C47:BY47)</f>
        <v>70</v>
      </c>
      <c r="CB47">
        <f>MAX(C47:BY47)</f>
        <v>124000</v>
      </c>
      <c r="CC47">
        <f>STDEV(C47:BY47)</f>
        <v>24842.59189112686</v>
      </c>
      <c r="CD47">
        <f>CC47/BZ47</f>
        <v>2.9845705334753299</v>
      </c>
      <c r="CE47">
        <f>COUNT(C47:BY47)</f>
        <v>46</v>
      </c>
    </row>
    <row r="48" spans="1:83" x14ac:dyDescent="0.2">
      <c r="A48" t="s">
        <v>86</v>
      </c>
      <c r="B48" t="s">
        <v>37</v>
      </c>
      <c r="C48" t="s">
        <v>64</v>
      </c>
      <c r="P48" t="s">
        <v>68</v>
      </c>
      <c r="R48" t="s">
        <v>68</v>
      </c>
      <c r="T48" t="s">
        <v>68</v>
      </c>
      <c r="U48" t="s">
        <v>68</v>
      </c>
      <c r="V48" t="s">
        <v>68</v>
      </c>
      <c r="X48" t="s">
        <v>68</v>
      </c>
      <c r="Y48" t="s">
        <v>68</v>
      </c>
      <c r="AA48" t="s">
        <v>68</v>
      </c>
      <c r="AB48" t="s">
        <v>68</v>
      </c>
      <c r="AI48" t="s">
        <v>68</v>
      </c>
    </row>
    <row r="49" spans="1:83" x14ac:dyDescent="0.2">
      <c r="A49" t="s">
        <v>86</v>
      </c>
      <c r="B49" t="s">
        <v>38</v>
      </c>
      <c r="C49" t="s">
        <v>64</v>
      </c>
      <c r="P49" t="s">
        <v>68</v>
      </c>
      <c r="R49" t="s">
        <v>68</v>
      </c>
      <c r="T49" t="s">
        <v>68</v>
      </c>
      <c r="U49" t="s">
        <v>68</v>
      </c>
      <c r="V49" t="s">
        <v>68</v>
      </c>
      <c r="X49" t="s">
        <v>68</v>
      </c>
      <c r="Y49" t="s">
        <v>68</v>
      </c>
      <c r="AA49" t="s">
        <v>68</v>
      </c>
      <c r="AB49" t="s">
        <v>68</v>
      </c>
      <c r="AI49" t="s">
        <v>68</v>
      </c>
      <c r="BT49">
        <v>130</v>
      </c>
      <c r="BU49">
        <v>12</v>
      </c>
      <c r="BV49">
        <v>77</v>
      </c>
      <c r="BW49">
        <v>141</v>
      </c>
      <c r="BX49">
        <v>426</v>
      </c>
    </row>
    <row r="50" spans="1:83" x14ac:dyDescent="0.2">
      <c r="A50" t="s">
        <v>86</v>
      </c>
      <c r="B50" t="s">
        <v>39</v>
      </c>
      <c r="C50" t="s">
        <v>64</v>
      </c>
      <c r="P50" t="s">
        <v>68</v>
      </c>
      <c r="R50" t="s">
        <v>68</v>
      </c>
      <c r="T50" t="s">
        <v>68</v>
      </c>
      <c r="U50" t="s">
        <v>68</v>
      </c>
      <c r="V50" t="s">
        <v>68</v>
      </c>
      <c r="X50" t="s">
        <v>68</v>
      </c>
      <c r="Y50" t="s">
        <v>68</v>
      </c>
      <c r="AA50" t="s">
        <v>68</v>
      </c>
      <c r="AB50" t="s">
        <v>68</v>
      </c>
      <c r="AI50" t="s">
        <v>68</v>
      </c>
    </row>
    <row r="51" spans="1:83" x14ac:dyDescent="0.2">
      <c r="A51" t="s">
        <v>86</v>
      </c>
      <c r="R51" t="s">
        <v>68</v>
      </c>
      <c r="T51" t="s">
        <v>68</v>
      </c>
      <c r="U51" t="s">
        <v>68</v>
      </c>
    </row>
    <row r="52" spans="1:83" x14ac:dyDescent="0.2">
      <c r="A52" t="s">
        <v>86</v>
      </c>
      <c r="B52" t="s">
        <v>40</v>
      </c>
      <c r="R52" t="s">
        <v>68</v>
      </c>
      <c r="T52" t="s">
        <v>68</v>
      </c>
      <c r="U52" t="s">
        <v>68</v>
      </c>
    </row>
    <row r="53" spans="1:83" x14ac:dyDescent="0.2">
      <c r="A53" t="s">
        <v>86</v>
      </c>
      <c r="R53" t="s">
        <v>68</v>
      </c>
      <c r="T53" t="s">
        <v>68</v>
      </c>
      <c r="U53" t="s">
        <v>68</v>
      </c>
    </row>
    <row r="54" spans="1:83" x14ac:dyDescent="0.2">
      <c r="A54" t="s">
        <v>86</v>
      </c>
      <c r="B54" t="s">
        <v>41</v>
      </c>
      <c r="C54" t="s">
        <v>65</v>
      </c>
      <c r="P54" t="s">
        <v>68</v>
      </c>
      <c r="R54" t="s">
        <v>68</v>
      </c>
      <c r="T54" t="s">
        <v>68</v>
      </c>
      <c r="U54" t="s">
        <v>68</v>
      </c>
      <c r="V54" t="s">
        <v>68</v>
      </c>
      <c r="X54" t="s">
        <v>68</v>
      </c>
      <c r="Y54" t="s">
        <v>68</v>
      </c>
      <c r="AA54" t="s">
        <v>68</v>
      </c>
      <c r="AB54" t="s">
        <v>68</v>
      </c>
      <c r="AI54" t="s">
        <v>68</v>
      </c>
    </row>
    <row r="55" spans="1:83" x14ac:dyDescent="0.2">
      <c r="A55" t="s">
        <v>86</v>
      </c>
      <c r="B55" t="s">
        <v>42</v>
      </c>
      <c r="C55" t="s">
        <v>65</v>
      </c>
      <c r="P55" t="s">
        <v>68</v>
      </c>
      <c r="R55" t="s">
        <v>68</v>
      </c>
      <c r="T55" t="s">
        <v>68</v>
      </c>
      <c r="U55" t="s">
        <v>68</v>
      </c>
      <c r="V55" t="s">
        <v>68</v>
      </c>
      <c r="X55" t="s">
        <v>68</v>
      </c>
      <c r="Y55" t="s">
        <v>68</v>
      </c>
      <c r="AA55" t="s">
        <v>68</v>
      </c>
      <c r="AB55" t="s">
        <v>68</v>
      </c>
      <c r="AI55" t="s">
        <v>68</v>
      </c>
    </row>
    <row r="56" spans="1:83" x14ac:dyDescent="0.2">
      <c r="A56" t="s">
        <v>86</v>
      </c>
      <c r="B56" t="s">
        <v>43</v>
      </c>
      <c r="C56" t="s">
        <v>65</v>
      </c>
      <c r="P56" t="s">
        <v>68</v>
      </c>
      <c r="R56" t="s">
        <v>68</v>
      </c>
      <c r="T56" t="s">
        <v>68</v>
      </c>
      <c r="U56" t="s">
        <v>68</v>
      </c>
      <c r="V56" t="s">
        <v>68</v>
      </c>
      <c r="X56" t="s">
        <v>68</v>
      </c>
      <c r="Y56" t="s">
        <v>68</v>
      </c>
      <c r="AA56" t="s">
        <v>68</v>
      </c>
      <c r="AB56" t="s">
        <v>68</v>
      </c>
      <c r="AI56" t="s">
        <v>68</v>
      </c>
    </row>
    <row r="57" spans="1:83" x14ac:dyDescent="0.2">
      <c r="A57" t="s">
        <v>86</v>
      </c>
      <c r="B57" t="s">
        <v>44</v>
      </c>
      <c r="C57" t="s">
        <v>65</v>
      </c>
      <c r="P57" t="s">
        <v>68</v>
      </c>
      <c r="R57" t="s">
        <v>68</v>
      </c>
      <c r="T57" t="s">
        <v>68</v>
      </c>
      <c r="U57" t="s">
        <v>68</v>
      </c>
      <c r="V57" t="s">
        <v>68</v>
      </c>
      <c r="X57" t="s">
        <v>68</v>
      </c>
      <c r="Y57" t="s">
        <v>68</v>
      </c>
      <c r="AA57" t="s">
        <v>68</v>
      </c>
      <c r="AB57" t="s">
        <v>68</v>
      </c>
      <c r="AI57" t="s">
        <v>68</v>
      </c>
    </row>
    <row r="58" spans="1:83" x14ac:dyDescent="0.2">
      <c r="A58" t="s">
        <v>86</v>
      </c>
      <c r="B58" t="s">
        <v>45</v>
      </c>
      <c r="C58" t="s">
        <v>65</v>
      </c>
      <c r="P58" t="s">
        <v>68</v>
      </c>
      <c r="R58" t="s">
        <v>68</v>
      </c>
      <c r="T58" t="s">
        <v>68</v>
      </c>
      <c r="U58" t="s">
        <v>68</v>
      </c>
      <c r="V58" t="s">
        <v>68</v>
      </c>
      <c r="X58" t="s">
        <v>68</v>
      </c>
      <c r="Y58" t="s">
        <v>68</v>
      </c>
      <c r="AA58" t="s">
        <v>68</v>
      </c>
      <c r="AB58" t="s">
        <v>68</v>
      </c>
      <c r="AI58" t="s">
        <v>68</v>
      </c>
    </row>
    <row r="59" spans="1:83" x14ac:dyDescent="0.2">
      <c r="A59" t="s">
        <v>86</v>
      </c>
      <c r="B59" t="s">
        <v>46</v>
      </c>
      <c r="C59" t="s">
        <v>65</v>
      </c>
      <c r="E59" t="str">
        <f t="shared" ref="E59:AT59" si="21">IF(COUNT(E54:E57)&gt;0,SUM(E54:E57),"--")</f>
        <v>--</v>
      </c>
      <c r="F59" t="str">
        <f t="shared" si="21"/>
        <v>--</v>
      </c>
      <c r="G59" t="str">
        <f t="shared" si="21"/>
        <v>--</v>
      </c>
      <c r="H59" t="str">
        <f t="shared" si="21"/>
        <v>--</v>
      </c>
      <c r="I59" t="str">
        <f t="shared" si="21"/>
        <v>--</v>
      </c>
      <c r="J59" t="str">
        <f t="shared" si="21"/>
        <v>--</v>
      </c>
      <c r="K59" t="str">
        <f t="shared" si="21"/>
        <v>--</v>
      </c>
      <c r="L59" t="str">
        <f t="shared" si="21"/>
        <v>--</v>
      </c>
      <c r="M59" t="str">
        <f t="shared" si="21"/>
        <v>--</v>
      </c>
      <c r="N59" t="str">
        <f t="shared" si="21"/>
        <v>--</v>
      </c>
      <c r="O59" t="str">
        <f t="shared" si="21"/>
        <v>--</v>
      </c>
      <c r="P59" t="str">
        <f t="shared" si="21"/>
        <v>--</v>
      </c>
      <c r="Q59" t="str">
        <f t="shared" si="21"/>
        <v>--</v>
      </c>
      <c r="R59" t="str">
        <f t="shared" si="21"/>
        <v>--</v>
      </c>
      <c r="S59" t="str">
        <f t="shared" si="21"/>
        <v>--</v>
      </c>
      <c r="T59" t="str">
        <f t="shared" si="21"/>
        <v>--</v>
      </c>
      <c r="U59" t="str">
        <f t="shared" si="21"/>
        <v>--</v>
      </c>
      <c r="V59" t="str">
        <f t="shared" si="21"/>
        <v>--</v>
      </c>
      <c r="W59" t="str">
        <f t="shared" si="21"/>
        <v>--</v>
      </c>
      <c r="X59" t="str">
        <f t="shared" si="21"/>
        <v>--</v>
      </c>
      <c r="Y59" t="str">
        <f t="shared" si="21"/>
        <v>--</v>
      </c>
      <c r="Z59" t="str">
        <f t="shared" si="21"/>
        <v>--</v>
      </c>
      <c r="AA59" t="str">
        <f t="shared" si="21"/>
        <v>--</v>
      </c>
      <c r="AB59" t="str">
        <f t="shared" si="21"/>
        <v>--</v>
      </c>
      <c r="AC59" t="str">
        <f t="shared" si="21"/>
        <v>--</v>
      </c>
      <c r="AD59" t="str">
        <f t="shared" si="21"/>
        <v>--</v>
      </c>
      <c r="AE59" t="str">
        <f t="shared" si="21"/>
        <v>--</v>
      </c>
      <c r="AF59" t="str">
        <f t="shared" si="21"/>
        <v>--</v>
      </c>
      <c r="AG59" t="str">
        <f t="shared" si="21"/>
        <v>--</v>
      </c>
      <c r="AH59" t="str">
        <f t="shared" si="21"/>
        <v>--</v>
      </c>
      <c r="AI59" t="str">
        <f t="shared" si="21"/>
        <v>--</v>
      </c>
      <c r="AJ59" t="str">
        <f t="shared" si="21"/>
        <v>--</v>
      </c>
      <c r="AK59" t="str">
        <f t="shared" si="21"/>
        <v>--</v>
      </c>
      <c r="AL59" t="str">
        <f t="shared" si="21"/>
        <v>--</v>
      </c>
      <c r="AM59" t="str">
        <f t="shared" si="21"/>
        <v>--</v>
      </c>
      <c r="AN59" t="str">
        <f t="shared" si="21"/>
        <v>--</v>
      </c>
      <c r="AO59" t="str">
        <f t="shared" si="21"/>
        <v>--</v>
      </c>
      <c r="AP59" t="str">
        <f t="shared" si="21"/>
        <v>--</v>
      </c>
      <c r="AQ59" t="str">
        <f t="shared" si="21"/>
        <v>--</v>
      </c>
      <c r="AR59" t="str">
        <f t="shared" si="21"/>
        <v>--</v>
      </c>
      <c r="AS59" t="str">
        <f t="shared" si="21"/>
        <v>--</v>
      </c>
      <c r="AT59" t="str">
        <f t="shared" si="21"/>
        <v>--</v>
      </c>
      <c r="BA59" t="str">
        <f>IF(COUNT(BA54:BA57)&gt;0,SUM(BA54:BA57),"--")</f>
        <v>--</v>
      </c>
      <c r="BM59" t="str">
        <f>IF(COUNT(BM54:BM57)&gt;0,SUM(BM54:BM57),"--")</f>
        <v>--</v>
      </c>
      <c r="BO59" t="str">
        <f t="shared" ref="BO59:BX59" si="22">IF(COUNT(BO54:BO57)&gt;0,SUM(BO54:BO57),"--")</f>
        <v>--</v>
      </c>
      <c r="BP59" t="str">
        <f t="shared" si="22"/>
        <v>--</v>
      </c>
      <c r="BQ59" t="str">
        <f t="shared" si="22"/>
        <v>--</v>
      </c>
      <c r="BR59" t="str">
        <f t="shared" si="22"/>
        <v>--</v>
      </c>
      <c r="BS59" t="str">
        <f t="shared" si="22"/>
        <v>--</v>
      </c>
      <c r="BT59" t="str">
        <f t="shared" si="22"/>
        <v>--</v>
      </c>
      <c r="BU59" t="str">
        <f t="shared" si="22"/>
        <v>--</v>
      </c>
      <c r="BV59" t="str">
        <f t="shared" si="22"/>
        <v>--</v>
      </c>
      <c r="BW59" t="str">
        <f t="shared" si="22"/>
        <v>--</v>
      </c>
      <c r="BX59" t="str">
        <f t="shared" si="22"/>
        <v>--</v>
      </c>
    </row>
    <row r="60" spans="1:83" x14ac:dyDescent="0.2">
      <c r="R60" t="s">
        <v>68</v>
      </c>
    </row>
    <row r="61" spans="1:83" x14ac:dyDescent="0.2">
      <c r="B61" t="s">
        <v>47</v>
      </c>
      <c r="R61" t="s">
        <v>68</v>
      </c>
    </row>
    <row r="62" spans="1:83" x14ac:dyDescent="0.2">
      <c r="R62" t="s">
        <v>68</v>
      </c>
    </row>
    <row r="63" spans="1:83" x14ac:dyDescent="0.2">
      <c r="B63" t="s">
        <v>48</v>
      </c>
      <c r="C63" t="s">
        <v>66</v>
      </c>
      <c r="E63" t="e">
        <f t="shared" ref="E63:AJ63" si="23">IF(AND(AND(AND(E26,E28),E29),E27&gt;0),(E26*0.0499)+(E28*0.0822)+(E29*0.0435)+(E27*0.0256),"--")</f>
        <v>#VALUE!</v>
      </c>
      <c r="F63" t="e">
        <f t="shared" si="23"/>
        <v>#VALUE!</v>
      </c>
      <c r="G63" t="e">
        <f t="shared" si="23"/>
        <v>#VALUE!</v>
      </c>
      <c r="H63" t="e">
        <f t="shared" si="23"/>
        <v>#VALUE!</v>
      </c>
      <c r="I63" t="e">
        <f t="shared" si="23"/>
        <v>#VALUE!</v>
      </c>
      <c r="J63" t="e">
        <f t="shared" si="23"/>
        <v>#VALUE!</v>
      </c>
      <c r="K63" t="e">
        <f t="shared" si="23"/>
        <v>#VALUE!</v>
      </c>
      <c r="L63" t="e">
        <f t="shared" si="23"/>
        <v>#VALUE!</v>
      </c>
      <c r="M63" t="e">
        <f t="shared" si="23"/>
        <v>#VALUE!</v>
      </c>
      <c r="N63" t="e">
        <f t="shared" si="23"/>
        <v>#VALUE!</v>
      </c>
      <c r="O63" t="e">
        <f t="shared" si="23"/>
        <v>#VALUE!</v>
      </c>
      <c r="P63" t="e">
        <f t="shared" si="23"/>
        <v>#VALUE!</v>
      </c>
      <c r="Q63" t="e">
        <f t="shared" si="23"/>
        <v>#VALUE!</v>
      </c>
      <c r="R63" t="e">
        <f t="shared" si="23"/>
        <v>#VALUE!</v>
      </c>
      <c r="S63" t="e">
        <f t="shared" si="23"/>
        <v>#VALUE!</v>
      </c>
      <c r="T63" t="e">
        <f t="shared" si="23"/>
        <v>#VALUE!</v>
      </c>
      <c r="U63" t="e">
        <f t="shared" si="23"/>
        <v>#VALUE!</v>
      </c>
      <c r="V63" t="e">
        <f t="shared" si="23"/>
        <v>#VALUE!</v>
      </c>
      <c r="W63" t="e">
        <f t="shared" si="23"/>
        <v>#VALUE!</v>
      </c>
      <c r="X63" t="e">
        <f t="shared" si="23"/>
        <v>#VALUE!</v>
      </c>
      <c r="Y63" t="e">
        <f t="shared" si="23"/>
        <v>#VALUE!</v>
      </c>
      <c r="Z63" t="e">
        <f t="shared" si="23"/>
        <v>#VALUE!</v>
      </c>
      <c r="AA63" t="e">
        <f t="shared" si="23"/>
        <v>#VALUE!</v>
      </c>
      <c r="AB63" t="e">
        <f t="shared" si="23"/>
        <v>#VALUE!</v>
      </c>
      <c r="AC63" t="e">
        <f t="shared" si="23"/>
        <v>#VALUE!</v>
      </c>
      <c r="AD63" t="e">
        <f t="shared" si="23"/>
        <v>#VALUE!</v>
      </c>
      <c r="AE63" t="e">
        <f t="shared" si="23"/>
        <v>#VALUE!</v>
      </c>
      <c r="AF63" t="e">
        <f t="shared" si="23"/>
        <v>#VALUE!</v>
      </c>
      <c r="AG63" t="e">
        <f t="shared" si="23"/>
        <v>#VALUE!</v>
      </c>
      <c r="AH63" t="e">
        <f t="shared" si="23"/>
        <v>#VALUE!</v>
      </c>
      <c r="AI63" t="e">
        <f t="shared" si="23"/>
        <v>#VALUE!</v>
      </c>
      <c r="AJ63">
        <f t="shared" si="23"/>
        <v>4.7927999999999997</v>
      </c>
      <c r="AK63">
        <f t="shared" ref="AK63:BF63" si="24">IF(AND(AND(AND(AK26,AK28),AK29),AK27&gt;0),(AK26*0.0499)+(AK28*0.0822)+(AK29*0.0435)+(AK27*0.0256),"--")</f>
        <v>4.6661399999999995</v>
      </c>
      <c r="AL63">
        <f t="shared" si="24"/>
        <v>4.3984199999999998</v>
      </c>
      <c r="AM63">
        <f t="shared" si="24"/>
        <v>4.2727199999999996</v>
      </c>
      <c r="AN63">
        <f t="shared" si="24"/>
        <v>4.5411000000000001</v>
      </c>
      <c r="AO63">
        <f t="shared" si="24"/>
        <v>4.3418199999999993</v>
      </c>
      <c r="AP63">
        <f t="shared" si="24"/>
        <v>4.1780400000000002</v>
      </c>
      <c r="AQ63">
        <f t="shared" si="24"/>
        <v>4.9978400000000009</v>
      </c>
      <c r="AR63">
        <f t="shared" si="24"/>
        <v>4.4508799999999997</v>
      </c>
      <c r="AS63">
        <f t="shared" si="24"/>
        <v>4.4470399999999994</v>
      </c>
      <c r="AT63">
        <f t="shared" si="24"/>
        <v>4.8682999999999996</v>
      </c>
      <c r="AU63">
        <f t="shared" si="24"/>
        <v>5.1270600000000002</v>
      </c>
      <c r="AV63">
        <f t="shared" si="24"/>
        <v>4.8618999999999994</v>
      </c>
      <c r="AW63">
        <f t="shared" si="24"/>
        <v>23.857199999999999</v>
      </c>
      <c r="AX63">
        <f t="shared" si="24"/>
        <v>4.9828000000000001</v>
      </c>
      <c r="AY63">
        <f t="shared" si="24"/>
        <v>4.3856199999999994</v>
      </c>
      <c r="AZ63">
        <f t="shared" si="24"/>
        <v>33.581019999999995</v>
      </c>
      <c r="BA63">
        <f t="shared" si="24"/>
        <v>4.6543200000000002</v>
      </c>
      <c r="BB63">
        <f t="shared" si="24"/>
        <v>18.732479999999999</v>
      </c>
      <c r="BC63">
        <f t="shared" si="24"/>
        <v>4.574679999999999</v>
      </c>
      <c r="BD63">
        <f t="shared" si="24"/>
        <v>4.7800200000000004</v>
      </c>
      <c r="BE63">
        <f t="shared" si="24"/>
        <v>6.7989199999999999</v>
      </c>
      <c r="BF63">
        <f t="shared" si="24"/>
        <v>4.8401199999999998</v>
      </c>
      <c r="BH63">
        <f t="shared" ref="BH63:BY63" si="25">IF(AND(AND(AND(BH26,BH28),BH29),BH27&gt;0),(BH26*0.0499)+(BH28*0.0822)+(BH29*0.0435)+(BH27*0.0256),"--")</f>
        <v>5.435719999999999</v>
      </c>
      <c r="BI63">
        <f t="shared" si="25"/>
        <v>5.1078999999999999</v>
      </c>
      <c r="BJ63">
        <f t="shared" si="25"/>
        <v>5.7840399999999992</v>
      </c>
      <c r="BK63">
        <f t="shared" si="25"/>
        <v>5.0349399999999997</v>
      </c>
      <c r="BL63">
        <f t="shared" si="25"/>
        <v>5.0524000000000004</v>
      </c>
      <c r="BM63">
        <f t="shared" si="25"/>
        <v>6.1932020000000003</v>
      </c>
      <c r="BN63">
        <f t="shared" si="25"/>
        <v>5.0909639999999996</v>
      </c>
      <c r="BO63">
        <f t="shared" si="25"/>
        <v>8.5479579999999995</v>
      </c>
      <c r="BP63">
        <f t="shared" si="25"/>
        <v>5.6335569999999997</v>
      </c>
      <c r="BQ63">
        <f t="shared" si="25"/>
        <v>5.3588899999999997</v>
      </c>
      <c r="BR63">
        <f t="shared" si="25"/>
        <v>6.8782450000000006</v>
      </c>
      <c r="BS63">
        <f t="shared" si="25"/>
        <v>7.1038739999999994</v>
      </c>
      <c r="BT63">
        <f t="shared" si="25"/>
        <v>5.1330679999999997</v>
      </c>
      <c r="BU63">
        <f t="shared" si="25"/>
        <v>21.768442</v>
      </c>
      <c r="BV63">
        <f t="shared" si="25"/>
        <v>6.78</v>
      </c>
      <c r="BW63">
        <f t="shared" si="25"/>
        <v>5.8139219999999998</v>
      </c>
      <c r="BX63">
        <f t="shared" si="25"/>
        <v>5.3274779999999993</v>
      </c>
      <c r="BY63" t="str">
        <f t="shared" si="25"/>
        <v>--</v>
      </c>
      <c r="BZ63" t="e">
        <f>AVERAGE(C63:BY63)</f>
        <v>#VALUE!</v>
      </c>
      <c r="CA63" t="e">
        <f>MIN(C63:BY63)</f>
        <v>#VALUE!</v>
      </c>
      <c r="CB63" t="e">
        <f>MAX(C63:BY63)</f>
        <v>#VALUE!</v>
      </c>
      <c r="CC63" t="e">
        <f>STDEV(C63:BY63)</f>
        <v>#VALUE!</v>
      </c>
      <c r="CD63" t="e">
        <f>CC63/BZ63</f>
        <v>#VALUE!</v>
      </c>
      <c r="CE63">
        <f>COUNT(C63:BY63)</f>
        <v>40</v>
      </c>
    </row>
    <row r="64" spans="1:83" x14ac:dyDescent="0.2">
      <c r="B64" t="s">
        <v>49</v>
      </c>
      <c r="C64" t="s">
        <v>66</v>
      </c>
      <c r="E64" t="e">
        <f t="shared" ref="E64:AJ64" si="26">IF(AND(AND(E30,E25),E23&gt;0),(E30*0.0208)+(E25*0.0282)+(E23*0.0164)+(E22*0.0333),"--")</f>
        <v>#VALUE!</v>
      </c>
      <c r="F64" t="e">
        <f t="shared" si="26"/>
        <v>#VALUE!</v>
      </c>
      <c r="G64" t="e">
        <f t="shared" si="26"/>
        <v>#VALUE!</v>
      </c>
      <c r="H64" t="e">
        <f t="shared" si="26"/>
        <v>#VALUE!</v>
      </c>
      <c r="I64">
        <f t="shared" si="26"/>
        <v>5.9393799999999999</v>
      </c>
      <c r="J64" t="e">
        <f t="shared" si="26"/>
        <v>#VALUE!</v>
      </c>
      <c r="K64" t="e">
        <f t="shared" si="26"/>
        <v>#VALUE!</v>
      </c>
      <c r="L64" t="e">
        <f t="shared" si="26"/>
        <v>#VALUE!</v>
      </c>
      <c r="M64" t="e">
        <f t="shared" si="26"/>
        <v>#VALUE!</v>
      </c>
      <c r="N64" t="e">
        <f t="shared" si="26"/>
        <v>#VALUE!</v>
      </c>
      <c r="O64" t="e">
        <f t="shared" si="26"/>
        <v>#VALUE!</v>
      </c>
      <c r="P64" t="e">
        <f t="shared" si="26"/>
        <v>#VALUE!</v>
      </c>
      <c r="Q64" t="e">
        <f t="shared" si="26"/>
        <v>#VALUE!</v>
      </c>
      <c r="R64" t="e">
        <f t="shared" si="26"/>
        <v>#VALUE!</v>
      </c>
      <c r="S64" t="e">
        <f t="shared" si="26"/>
        <v>#VALUE!</v>
      </c>
      <c r="T64" t="e">
        <f t="shared" si="26"/>
        <v>#VALUE!</v>
      </c>
      <c r="U64" t="e">
        <f t="shared" si="26"/>
        <v>#VALUE!</v>
      </c>
      <c r="V64" t="e">
        <f t="shared" si="26"/>
        <v>#VALUE!</v>
      </c>
      <c r="W64" t="e">
        <f t="shared" si="26"/>
        <v>#VALUE!</v>
      </c>
      <c r="X64" t="e">
        <f t="shared" si="26"/>
        <v>#VALUE!</v>
      </c>
      <c r="Y64" t="e">
        <f t="shared" si="26"/>
        <v>#VALUE!</v>
      </c>
      <c r="Z64" t="e">
        <f t="shared" si="26"/>
        <v>#VALUE!</v>
      </c>
      <c r="AA64" t="e">
        <f t="shared" si="26"/>
        <v>#VALUE!</v>
      </c>
      <c r="AB64" t="e">
        <f t="shared" si="26"/>
        <v>#VALUE!</v>
      </c>
      <c r="AC64" t="e">
        <f t="shared" si="26"/>
        <v>#VALUE!</v>
      </c>
      <c r="AD64" t="e">
        <f t="shared" si="26"/>
        <v>#VALUE!</v>
      </c>
      <c r="AE64" t="e">
        <f t="shared" si="26"/>
        <v>#VALUE!</v>
      </c>
      <c r="AF64" t="e">
        <f t="shared" si="26"/>
        <v>#VALUE!</v>
      </c>
      <c r="AG64" t="e">
        <f t="shared" si="26"/>
        <v>#VALUE!</v>
      </c>
      <c r="AH64" t="e">
        <f t="shared" si="26"/>
        <v>#VALUE!</v>
      </c>
      <c r="AI64" t="e">
        <f t="shared" si="26"/>
        <v>#VALUE!</v>
      </c>
      <c r="AJ64" t="e">
        <f t="shared" si="26"/>
        <v>#VALUE!</v>
      </c>
      <c r="AK64" t="e">
        <f t="shared" ref="AK64:BF64" si="27">IF(AND(AND(AK30,AK25),AK23&gt;0),(AK30*0.0208)+(AK25*0.0282)+(AK23*0.0164)+(AK22*0.0333),"--")</f>
        <v>#VALUE!</v>
      </c>
      <c r="AL64" t="e">
        <f t="shared" si="27"/>
        <v>#VALUE!</v>
      </c>
      <c r="AM64" t="e">
        <f t="shared" si="27"/>
        <v>#VALUE!</v>
      </c>
      <c r="AN64" t="str">
        <f t="shared" si="27"/>
        <v>--</v>
      </c>
      <c r="AO64" t="str">
        <f t="shared" si="27"/>
        <v>--</v>
      </c>
      <c r="AP64" t="str">
        <f t="shared" si="27"/>
        <v>--</v>
      </c>
      <c r="AQ64">
        <f t="shared" si="27"/>
        <v>4.6832400000000005</v>
      </c>
      <c r="AR64">
        <f t="shared" si="27"/>
        <v>4.4618200000000003</v>
      </c>
      <c r="AS64">
        <f t="shared" si="27"/>
        <v>4.1869399999999999</v>
      </c>
      <c r="AT64">
        <f t="shared" si="27"/>
        <v>4.8678000000000008</v>
      </c>
      <c r="AU64">
        <f t="shared" si="27"/>
        <v>5.1067200000000001</v>
      </c>
      <c r="AV64">
        <f t="shared" si="27"/>
        <v>4.7182000000000004</v>
      </c>
      <c r="AW64">
        <f t="shared" si="27"/>
        <v>20.043660000000003</v>
      </c>
      <c r="AX64">
        <f t="shared" si="27"/>
        <v>5.3492800000000003</v>
      </c>
      <c r="AY64">
        <f t="shared" si="27"/>
        <v>4.7035200000000001</v>
      </c>
      <c r="AZ64">
        <f t="shared" si="27"/>
        <v>35.283200000000001</v>
      </c>
      <c r="BA64">
        <f t="shared" si="27"/>
        <v>4.5717800000000004</v>
      </c>
      <c r="BB64">
        <f t="shared" si="27"/>
        <v>18.001300000000001</v>
      </c>
      <c r="BC64">
        <f t="shared" si="27"/>
        <v>4.3482000000000003</v>
      </c>
      <c r="BD64">
        <f t="shared" si="27"/>
        <v>4.71774</v>
      </c>
      <c r="BE64">
        <f t="shared" si="27"/>
        <v>7.0216400000000014</v>
      </c>
      <c r="BF64">
        <f t="shared" si="27"/>
        <v>4.5884800000000006</v>
      </c>
      <c r="BH64">
        <f t="shared" ref="BH64:BY64" si="28">IF(AND(AND(BH30,BH25),BH23&gt;0),(BH30*0.0208)+(BH25*0.0282)+(BH23*0.0164)+(BH22*0.0333),"--")</f>
        <v>5.4371</v>
      </c>
      <c r="BI64">
        <f t="shared" si="28"/>
        <v>4.8894600000000006</v>
      </c>
      <c r="BJ64">
        <f t="shared" si="28"/>
        <v>5.5835600000000003</v>
      </c>
      <c r="BK64">
        <f t="shared" si="28"/>
        <v>5.0301800000000005</v>
      </c>
      <c r="BL64">
        <f t="shared" si="28"/>
        <v>5.0389399999999993</v>
      </c>
      <c r="BM64">
        <f t="shared" si="28"/>
        <v>6.0573399999999999</v>
      </c>
      <c r="BN64">
        <f t="shared" si="28"/>
        <v>5.0220200000000004</v>
      </c>
      <c r="BO64">
        <f t="shared" si="28"/>
        <v>8.3058200000000006</v>
      </c>
      <c r="BP64">
        <f t="shared" si="28"/>
        <v>5.4557820000000001</v>
      </c>
      <c r="BQ64">
        <f t="shared" si="28"/>
        <v>5.18032</v>
      </c>
      <c r="BR64">
        <f t="shared" si="28"/>
        <v>6.5175479999999997</v>
      </c>
      <c r="BS64">
        <f t="shared" si="28"/>
        <v>6.6966280000000005</v>
      </c>
      <c r="BT64">
        <f t="shared" si="28"/>
        <v>5.0654919999999999</v>
      </c>
      <c r="BU64">
        <f t="shared" si="28"/>
        <v>21.009978</v>
      </c>
      <c r="BV64">
        <f t="shared" si="28"/>
        <v>7.0558800000000002</v>
      </c>
      <c r="BW64">
        <f t="shared" si="28"/>
        <v>5.4847260000000002</v>
      </c>
      <c r="BX64">
        <f t="shared" si="28"/>
        <v>5.422638000000001</v>
      </c>
      <c r="BY64" t="str">
        <f t="shared" si="28"/>
        <v>--</v>
      </c>
      <c r="BZ64" t="e">
        <f>AVERAGE(C64:BY64)</f>
        <v>#VALUE!</v>
      </c>
      <c r="CA64" t="e">
        <f>MIN(C64:BY64)</f>
        <v>#VALUE!</v>
      </c>
      <c r="CB64" t="e">
        <f>MAX(C64:BY64)</f>
        <v>#VALUE!</v>
      </c>
      <c r="CC64" t="e">
        <f>STDEV(C64:BY64)</f>
        <v>#VALUE!</v>
      </c>
      <c r="CD64" t="e">
        <f>CC64/BZ64</f>
        <v>#VALUE!</v>
      </c>
      <c r="CE64">
        <f>COUNT(C64:BY64)</f>
        <v>34</v>
      </c>
    </row>
    <row r="65" spans="2:83" x14ac:dyDescent="0.2">
      <c r="B65" t="s">
        <v>50</v>
      </c>
      <c r="C65" t="s">
        <v>66</v>
      </c>
      <c r="E65" t="e">
        <f t="shared" ref="E65:AJ65" si="29">IF((AND(E63,E64))&gt;0,ABS(E64-E63),"--")</f>
        <v>#VALUE!</v>
      </c>
      <c r="F65" t="e">
        <f t="shared" si="29"/>
        <v>#VALUE!</v>
      </c>
      <c r="G65" t="e">
        <f t="shared" si="29"/>
        <v>#VALUE!</v>
      </c>
      <c r="H65" t="e">
        <f t="shared" si="29"/>
        <v>#VALUE!</v>
      </c>
      <c r="I65" t="e">
        <f t="shared" si="29"/>
        <v>#VALUE!</v>
      </c>
      <c r="J65" t="e">
        <f t="shared" si="29"/>
        <v>#VALUE!</v>
      </c>
      <c r="K65" t="e">
        <f t="shared" si="29"/>
        <v>#VALUE!</v>
      </c>
      <c r="L65" t="e">
        <f t="shared" si="29"/>
        <v>#VALUE!</v>
      </c>
      <c r="M65" t="e">
        <f t="shared" si="29"/>
        <v>#VALUE!</v>
      </c>
      <c r="N65" t="e">
        <f t="shared" si="29"/>
        <v>#VALUE!</v>
      </c>
      <c r="O65" t="e">
        <f t="shared" si="29"/>
        <v>#VALUE!</v>
      </c>
      <c r="P65" t="e">
        <f t="shared" si="29"/>
        <v>#VALUE!</v>
      </c>
      <c r="Q65" t="e">
        <f t="shared" si="29"/>
        <v>#VALUE!</v>
      </c>
      <c r="R65" t="e">
        <f t="shared" si="29"/>
        <v>#VALUE!</v>
      </c>
      <c r="S65" t="e">
        <f t="shared" si="29"/>
        <v>#VALUE!</v>
      </c>
      <c r="T65" t="e">
        <f t="shared" si="29"/>
        <v>#VALUE!</v>
      </c>
      <c r="U65" t="e">
        <f t="shared" si="29"/>
        <v>#VALUE!</v>
      </c>
      <c r="V65" t="e">
        <f t="shared" si="29"/>
        <v>#VALUE!</v>
      </c>
      <c r="W65" t="e">
        <f t="shared" si="29"/>
        <v>#VALUE!</v>
      </c>
      <c r="X65" t="e">
        <f t="shared" si="29"/>
        <v>#VALUE!</v>
      </c>
      <c r="Y65" t="e">
        <f t="shared" si="29"/>
        <v>#VALUE!</v>
      </c>
      <c r="Z65" t="e">
        <f t="shared" si="29"/>
        <v>#VALUE!</v>
      </c>
      <c r="AA65" t="e">
        <f t="shared" si="29"/>
        <v>#VALUE!</v>
      </c>
      <c r="AB65" t="e">
        <f t="shared" si="29"/>
        <v>#VALUE!</v>
      </c>
      <c r="AC65" t="e">
        <f t="shared" si="29"/>
        <v>#VALUE!</v>
      </c>
      <c r="AD65" t="e">
        <f t="shared" si="29"/>
        <v>#VALUE!</v>
      </c>
      <c r="AE65" t="e">
        <f t="shared" si="29"/>
        <v>#VALUE!</v>
      </c>
      <c r="AF65" t="e">
        <f t="shared" si="29"/>
        <v>#VALUE!</v>
      </c>
      <c r="AG65" t="e">
        <f t="shared" si="29"/>
        <v>#VALUE!</v>
      </c>
      <c r="AH65" t="e">
        <f t="shared" si="29"/>
        <v>#VALUE!</v>
      </c>
      <c r="AI65" t="e">
        <f t="shared" si="29"/>
        <v>#VALUE!</v>
      </c>
      <c r="AJ65" t="e">
        <f t="shared" si="29"/>
        <v>#VALUE!</v>
      </c>
      <c r="AK65" t="e">
        <f t="shared" ref="AK65:BF65" si="30">IF((AND(AK63,AK64))&gt;0,ABS(AK64-AK63),"--")</f>
        <v>#VALUE!</v>
      </c>
      <c r="AL65" t="e">
        <f t="shared" si="30"/>
        <v>#VALUE!</v>
      </c>
      <c r="AM65" t="e">
        <f t="shared" si="30"/>
        <v>#VALUE!</v>
      </c>
      <c r="AN65" t="e">
        <f t="shared" si="30"/>
        <v>#VALUE!</v>
      </c>
      <c r="AO65" t="e">
        <f t="shared" si="30"/>
        <v>#VALUE!</v>
      </c>
      <c r="AP65" t="e">
        <f t="shared" si="30"/>
        <v>#VALUE!</v>
      </c>
      <c r="AQ65">
        <f t="shared" si="30"/>
        <v>0.31460000000000043</v>
      </c>
      <c r="AR65">
        <f t="shared" si="30"/>
        <v>1.0940000000000616E-2</v>
      </c>
      <c r="AS65">
        <f t="shared" si="30"/>
        <v>0.26009999999999955</v>
      </c>
      <c r="AT65">
        <f t="shared" si="30"/>
        <v>4.9999999999883471E-4</v>
      </c>
      <c r="AU65">
        <f t="shared" si="30"/>
        <v>2.0340000000000025E-2</v>
      </c>
      <c r="AV65">
        <f t="shared" si="30"/>
        <v>0.14369999999999905</v>
      </c>
      <c r="AW65">
        <f t="shared" si="30"/>
        <v>3.8135399999999962</v>
      </c>
      <c r="AX65">
        <f t="shared" si="30"/>
        <v>0.36648000000000014</v>
      </c>
      <c r="AY65">
        <f t="shared" si="30"/>
        <v>0.31790000000000074</v>
      </c>
      <c r="AZ65">
        <f t="shared" si="30"/>
        <v>1.7021800000000056</v>
      </c>
      <c r="BA65">
        <f t="shared" si="30"/>
        <v>8.2539999999999836E-2</v>
      </c>
      <c r="BB65">
        <f t="shared" si="30"/>
        <v>0.73117999999999839</v>
      </c>
      <c r="BC65">
        <f t="shared" si="30"/>
        <v>0.22647999999999868</v>
      </c>
      <c r="BD65">
        <f t="shared" si="30"/>
        <v>6.2280000000000335E-2</v>
      </c>
      <c r="BE65">
        <f t="shared" si="30"/>
        <v>0.22272000000000158</v>
      </c>
      <c r="BF65">
        <f t="shared" si="30"/>
        <v>0.2516399999999992</v>
      </c>
      <c r="BH65">
        <f t="shared" ref="BH65:BY65" si="31">IF((AND(BH63,BH64))&gt;0,ABS(BH64-BH63),"--")</f>
        <v>1.3800000000010471E-3</v>
      </c>
      <c r="BI65">
        <f t="shared" si="31"/>
        <v>0.2184399999999993</v>
      </c>
      <c r="BJ65">
        <f t="shared" si="31"/>
        <v>0.20047999999999888</v>
      </c>
      <c r="BK65">
        <f t="shared" si="31"/>
        <v>4.7599999999992093E-3</v>
      </c>
      <c r="BL65">
        <f t="shared" si="31"/>
        <v>1.3460000000001138E-2</v>
      </c>
      <c r="BM65">
        <f t="shared" si="31"/>
        <v>0.13586200000000037</v>
      </c>
      <c r="BN65">
        <f t="shared" si="31"/>
        <v>6.8943999999999228E-2</v>
      </c>
      <c r="BO65">
        <f t="shared" si="31"/>
        <v>0.24213799999999885</v>
      </c>
      <c r="BP65">
        <f t="shared" si="31"/>
        <v>0.17777499999999957</v>
      </c>
      <c r="BQ65">
        <f t="shared" si="31"/>
        <v>0.17856999999999967</v>
      </c>
      <c r="BR65">
        <f t="shared" si="31"/>
        <v>0.36069700000000093</v>
      </c>
      <c r="BS65">
        <f t="shared" si="31"/>
        <v>0.40724599999999889</v>
      </c>
      <c r="BT65">
        <f t="shared" si="31"/>
        <v>6.7575999999999858E-2</v>
      </c>
      <c r="BU65">
        <f t="shared" si="31"/>
        <v>0.75846400000000003</v>
      </c>
      <c r="BV65">
        <f t="shared" si="31"/>
        <v>0.2758799999999999</v>
      </c>
      <c r="BW65">
        <f t="shared" si="31"/>
        <v>0.3291959999999996</v>
      </c>
      <c r="BX65">
        <f t="shared" si="31"/>
        <v>9.5160000000001688E-2</v>
      </c>
      <c r="BY65" t="e">
        <f t="shared" si="31"/>
        <v>#VALUE!</v>
      </c>
      <c r="BZ65" t="e">
        <f>AVERAGE(C65:BY65)</f>
        <v>#VALUE!</v>
      </c>
      <c r="CA65" t="e">
        <f>MIN(C65:BY65)</f>
        <v>#VALUE!</v>
      </c>
      <c r="CB65" t="e">
        <f>MAX(C65:BY65)</f>
        <v>#VALUE!</v>
      </c>
      <c r="CC65" t="e">
        <f>STDEV(C65:BY65)</f>
        <v>#VALUE!</v>
      </c>
      <c r="CD65" t="e">
        <f>CC65/BZ65</f>
        <v>#VALUE!</v>
      </c>
      <c r="CE65">
        <f>COUNT(C65:BY65)</f>
        <v>33</v>
      </c>
    </row>
    <row r="66" spans="2:83" x14ac:dyDescent="0.2">
      <c r="B66" t="s">
        <v>51</v>
      </c>
      <c r="C66" t="s">
        <v>67</v>
      </c>
      <c r="E66" t="e">
        <f t="shared" ref="E66:AJ66" si="32">IF(AND(E63,E64&gt;0),(E65*100)/(0.5*(E63+E64)),"--")</f>
        <v>#VALUE!</v>
      </c>
      <c r="F66" t="e">
        <f t="shared" si="32"/>
        <v>#VALUE!</v>
      </c>
      <c r="G66" t="e">
        <f t="shared" si="32"/>
        <v>#VALUE!</v>
      </c>
      <c r="H66" t="e">
        <f t="shared" si="32"/>
        <v>#VALUE!</v>
      </c>
      <c r="I66" t="e">
        <f t="shared" si="32"/>
        <v>#VALUE!</v>
      </c>
      <c r="J66" t="e">
        <f t="shared" si="32"/>
        <v>#VALUE!</v>
      </c>
      <c r="K66" t="e">
        <f t="shared" si="32"/>
        <v>#VALUE!</v>
      </c>
      <c r="L66" t="e">
        <f t="shared" si="32"/>
        <v>#VALUE!</v>
      </c>
      <c r="M66" t="e">
        <f t="shared" si="32"/>
        <v>#VALUE!</v>
      </c>
      <c r="N66" t="e">
        <f t="shared" si="32"/>
        <v>#VALUE!</v>
      </c>
      <c r="O66" t="e">
        <f t="shared" si="32"/>
        <v>#VALUE!</v>
      </c>
      <c r="P66" t="e">
        <f t="shared" si="32"/>
        <v>#VALUE!</v>
      </c>
      <c r="Q66" t="e">
        <f t="shared" si="32"/>
        <v>#VALUE!</v>
      </c>
      <c r="R66" t="e">
        <f t="shared" si="32"/>
        <v>#VALUE!</v>
      </c>
      <c r="S66" t="e">
        <f t="shared" si="32"/>
        <v>#VALUE!</v>
      </c>
      <c r="T66" t="e">
        <f t="shared" si="32"/>
        <v>#VALUE!</v>
      </c>
      <c r="U66" t="e">
        <f t="shared" si="32"/>
        <v>#VALUE!</v>
      </c>
      <c r="V66" t="e">
        <f t="shared" si="32"/>
        <v>#VALUE!</v>
      </c>
      <c r="W66" t="e">
        <f t="shared" si="32"/>
        <v>#VALUE!</v>
      </c>
      <c r="X66" t="e">
        <f t="shared" si="32"/>
        <v>#VALUE!</v>
      </c>
      <c r="Y66" t="e">
        <f t="shared" si="32"/>
        <v>#VALUE!</v>
      </c>
      <c r="Z66" t="e">
        <f t="shared" si="32"/>
        <v>#VALUE!</v>
      </c>
      <c r="AA66" t="e">
        <f t="shared" si="32"/>
        <v>#VALUE!</v>
      </c>
      <c r="AB66" t="e">
        <f t="shared" si="32"/>
        <v>#VALUE!</v>
      </c>
      <c r="AC66" t="e">
        <f t="shared" si="32"/>
        <v>#VALUE!</v>
      </c>
      <c r="AD66" t="e">
        <f t="shared" si="32"/>
        <v>#VALUE!</v>
      </c>
      <c r="AE66" t="e">
        <f t="shared" si="32"/>
        <v>#VALUE!</v>
      </c>
      <c r="AF66" t="e">
        <f t="shared" si="32"/>
        <v>#VALUE!</v>
      </c>
      <c r="AG66" t="e">
        <f t="shared" si="32"/>
        <v>#VALUE!</v>
      </c>
      <c r="AH66" t="e">
        <f t="shared" si="32"/>
        <v>#VALUE!</v>
      </c>
      <c r="AI66" t="e">
        <f t="shared" si="32"/>
        <v>#VALUE!</v>
      </c>
      <c r="AJ66" t="e">
        <f t="shared" si="32"/>
        <v>#VALUE!</v>
      </c>
      <c r="AK66" t="e">
        <f t="shared" ref="AK66:BF66" si="33">IF(AND(AK63,AK64&gt;0),(AK65*100)/(0.5*(AK63+AK64)),"--")</f>
        <v>#VALUE!</v>
      </c>
      <c r="AL66" t="e">
        <f t="shared" si="33"/>
        <v>#VALUE!</v>
      </c>
      <c r="AM66" t="e">
        <f t="shared" si="33"/>
        <v>#VALUE!</v>
      </c>
      <c r="AN66" t="e">
        <f t="shared" si="33"/>
        <v>#VALUE!</v>
      </c>
      <c r="AO66" t="e">
        <f t="shared" si="33"/>
        <v>#VALUE!</v>
      </c>
      <c r="AP66" t="e">
        <f t="shared" si="33"/>
        <v>#VALUE!</v>
      </c>
      <c r="AQ66">
        <f t="shared" si="33"/>
        <v>6.4992748742908928</v>
      </c>
      <c r="AR66">
        <f t="shared" si="33"/>
        <v>0.24549238726762068</v>
      </c>
      <c r="AS66">
        <f t="shared" si="33"/>
        <v>6.025031329699619</v>
      </c>
      <c r="AT66">
        <f t="shared" si="33"/>
        <v>1.027105309104949E-2</v>
      </c>
      <c r="AU66">
        <f t="shared" si="33"/>
        <v>0.39750707949555347</v>
      </c>
      <c r="AV66">
        <f t="shared" si="33"/>
        <v>2.9999686850867748</v>
      </c>
      <c r="AW66">
        <f t="shared" si="33"/>
        <v>17.373418197274475</v>
      </c>
      <c r="AX66">
        <f t="shared" si="33"/>
        <v>7.0940217265061838</v>
      </c>
      <c r="AY66">
        <f t="shared" si="33"/>
        <v>6.9951612583808966</v>
      </c>
      <c r="AZ66">
        <f t="shared" si="33"/>
        <v>4.943583184417121</v>
      </c>
      <c r="BA66">
        <f t="shared" si="33"/>
        <v>1.7892717399551237</v>
      </c>
      <c r="BB66">
        <f t="shared" si="33"/>
        <v>3.980967926524297</v>
      </c>
      <c r="BC66">
        <f t="shared" si="33"/>
        <v>5.0763878926982926</v>
      </c>
      <c r="BD66">
        <f t="shared" si="33"/>
        <v>1.3114671248799787</v>
      </c>
      <c r="BE66">
        <f t="shared" si="33"/>
        <v>3.2230242479320892</v>
      </c>
      <c r="BF66">
        <f t="shared" si="33"/>
        <v>5.3378020066605689</v>
      </c>
      <c r="BH66">
        <f t="shared" ref="BH66:BY66" si="34">IF(AND(BH63,BH64&gt;0),(BH65*100)/(0.5*(BH63+BH64)),"--")</f>
        <v>2.5384398895613964E-2</v>
      </c>
      <c r="BI66">
        <f t="shared" si="34"/>
        <v>4.3699536677682769</v>
      </c>
      <c r="BJ66">
        <f t="shared" si="34"/>
        <v>3.5272177064639658</v>
      </c>
      <c r="BK66">
        <f t="shared" si="34"/>
        <v>9.4584068545615144E-2</v>
      </c>
      <c r="BL66">
        <f t="shared" si="34"/>
        <v>0.26676338325735016</v>
      </c>
      <c r="BM66">
        <f t="shared" si="34"/>
        <v>2.2180569643367676</v>
      </c>
      <c r="BN66">
        <f t="shared" si="34"/>
        <v>1.3634749150201211</v>
      </c>
      <c r="BO66">
        <f t="shared" si="34"/>
        <v>2.8733972881332468</v>
      </c>
      <c r="BP66">
        <f t="shared" si="34"/>
        <v>3.2062325806795084</v>
      </c>
      <c r="BQ66">
        <f t="shared" si="34"/>
        <v>3.3886790376128699</v>
      </c>
      <c r="BR66">
        <f t="shared" si="34"/>
        <v>5.3852280339058831</v>
      </c>
      <c r="BS66">
        <f t="shared" si="34"/>
        <v>5.9019012496791623</v>
      </c>
      <c r="BT66">
        <f t="shared" si="34"/>
        <v>1.3252066958472539</v>
      </c>
      <c r="BU66">
        <f t="shared" si="34"/>
        <v>3.5460122183100737</v>
      </c>
      <c r="BV66">
        <f t="shared" si="34"/>
        <v>3.987892349456629</v>
      </c>
      <c r="BW66">
        <f t="shared" si="34"/>
        <v>5.8271750743982746</v>
      </c>
      <c r="BX66">
        <f t="shared" si="34"/>
        <v>1.7703995008054181</v>
      </c>
      <c r="BY66" t="e">
        <f t="shared" si="34"/>
        <v>#VALUE!</v>
      </c>
      <c r="BZ66" t="e">
        <f>AVERAGE(C66:BY66)</f>
        <v>#VALUE!</v>
      </c>
      <c r="CA66" t="e">
        <f>MIN(C66:BY66)</f>
        <v>#VALUE!</v>
      </c>
      <c r="CB66" t="e">
        <f>MAX(C66:BY66)</f>
        <v>#VALUE!</v>
      </c>
      <c r="CC66" t="e">
        <f>STDEV(C66:BY66)</f>
        <v>#VALUE!</v>
      </c>
      <c r="CD66" t="e">
        <f>CC66/BZ66</f>
        <v>#VALUE!</v>
      </c>
      <c r="CE66">
        <f>COUNT(C66:BY66)</f>
        <v>33</v>
      </c>
    </row>
    <row r="67" spans="2:83" x14ac:dyDescent="0.2">
      <c r="BH67" t="s">
        <v>74</v>
      </c>
      <c r="BI67">
        <f>COUNT(BI6:BI66)</f>
        <v>31</v>
      </c>
      <c r="BJ67">
        <f>COUNT(BJ6:BJ66)</f>
        <v>31</v>
      </c>
      <c r="BK67">
        <f>COUNT(BK6:BK66)</f>
        <v>31</v>
      </c>
    </row>
    <row r="68" spans="2:83" x14ac:dyDescent="0.2">
      <c r="E68" t="s">
        <v>69</v>
      </c>
      <c r="BE68" t="s">
        <v>73</v>
      </c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68"/>
  <sheetViews>
    <sheetView zoomScale="87" zoomScaleNormal="87" workbookViewId="0">
      <pane xSplit="4" ySplit="2" topLeftCell="AB6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baseColWidth="10" defaultColWidth="9.7109375" defaultRowHeight="16" x14ac:dyDescent="0.2"/>
  <cols>
    <col min="1" max="1" width="2.7109375" customWidth="1"/>
    <col min="2" max="2" width="13.7109375" customWidth="1"/>
    <col min="3" max="3" width="11.7109375" customWidth="1"/>
    <col min="4" max="4" width="3.7109375" customWidth="1"/>
    <col min="5" max="79" width="11.7109375" customWidth="1"/>
    <col min="80" max="80" width="3.7109375" customWidth="1"/>
    <col min="81" max="81" width="9.7109375" customWidth="1"/>
    <col min="82" max="82" width="8.7109375" customWidth="1"/>
    <col min="83" max="83" width="9.7109375" customWidth="1"/>
    <col min="84" max="84" width="8.7109375" customWidth="1"/>
    <col min="85" max="85" width="11.7109375" customWidth="1"/>
    <col min="86" max="86" width="5.7109375" customWidth="1"/>
  </cols>
  <sheetData>
    <row r="1" spans="2:86" s="98" customFormat="1" x14ac:dyDescent="0.2">
      <c r="C1" s="98" t="s">
        <v>52</v>
      </c>
      <c r="E1" s="98" t="s">
        <v>87</v>
      </c>
      <c r="F1" s="98">
        <v>29262</v>
      </c>
      <c r="G1" s="98">
        <v>29277</v>
      </c>
      <c r="H1" s="98">
        <v>29325</v>
      </c>
      <c r="I1" s="98">
        <v>29353</v>
      </c>
      <c r="J1" s="98">
        <v>29382</v>
      </c>
      <c r="K1" s="98">
        <v>29418</v>
      </c>
      <c r="L1" s="98">
        <v>29480</v>
      </c>
      <c r="M1" s="98">
        <v>29537</v>
      </c>
      <c r="N1" s="98">
        <v>29606</v>
      </c>
      <c r="O1" s="98">
        <v>29655</v>
      </c>
      <c r="P1" s="98">
        <v>29717</v>
      </c>
      <c r="Q1" s="98">
        <v>29788</v>
      </c>
      <c r="R1" s="98">
        <v>29844</v>
      </c>
      <c r="S1" s="98">
        <v>29907</v>
      </c>
      <c r="T1" s="98">
        <v>30005</v>
      </c>
      <c r="U1" s="98">
        <v>30033</v>
      </c>
      <c r="V1" s="98">
        <v>30096</v>
      </c>
      <c r="W1" s="98">
        <v>30152</v>
      </c>
      <c r="X1" s="98">
        <v>30236</v>
      </c>
      <c r="Y1" s="98">
        <v>30362</v>
      </c>
      <c r="Z1" s="98">
        <v>30467</v>
      </c>
      <c r="AA1" s="98">
        <v>30508</v>
      </c>
      <c r="AB1" s="98">
        <v>30761</v>
      </c>
      <c r="AC1" s="98">
        <f>'4 Keeler'!AC1</f>
        <v>32433</v>
      </c>
      <c r="AD1" s="98">
        <v>32581</v>
      </c>
      <c r="AE1" s="98">
        <v>32678</v>
      </c>
      <c r="AF1" s="98">
        <v>32713</v>
      </c>
      <c r="AG1" s="98">
        <v>32734</v>
      </c>
      <c r="AH1" s="98">
        <v>32811</v>
      </c>
      <c r="AI1" s="98">
        <v>32930</v>
      </c>
      <c r="AJ1" s="98">
        <v>32994</v>
      </c>
      <c r="AK1" s="98">
        <v>33028</v>
      </c>
      <c r="AL1" s="98">
        <v>33063</v>
      </c>
      <c r="AM1" s="98">
        <v>33105</v>
      </c>
      <c r="AN1" s="98">
        <v>33310</v>
      </c>
      <c r="AO1" s="98">
        <v>33351</v>
      </c>
      <c r="AP1" s="98">
        <v>33470</v>
      </c>
      <c r="AQ1" s="98">
        <v>33577</v>
      </c>
      <c r="AR1" s="98">
        <v>33722</v>
      </c>
      <c r="AS1" s="98">
        <v>33812</v>
      </c>
      <c r="AT1" s="98">
        <v>33869</v>
      </c>
      <c r="AU1" s="98">
        <v>33952</v>
      </c>
      <c r="AV1" s="98">
        <v>34090</v>
      </c>
      <c r="AW1" s="98">
        <f>'4 Keeler'!AW1</f>
        <v>34463</v>
      </c>
      <c r="AX1" s="98">
        <f>'4 Keeler'!AX1</f>
        <v>34834</v>
      </c>
      <c r="AY1" s="98">
        <f>'4 Keeler'!AY1</f>
        <v>34995</v>
      </c>
      <c r="AZ1" s="98">
        <f>'4 Keeler'!AZ1</f>
        <v>35212</v>
      </c>
      <c r="BA1" s="98" t="s">
        <v>89</v>
      </c>
      <c r="BB1" s="98">
        <v>35562</v>
      </c>
      <c r="BC1" s="98">
        <v>35660</v>
      </c>
      <c r="BD1" s="98">
        <v>35947</v>
      </c>
      <c r="BE1" s="98">
        <v>36360</v>
      </c>
      <c r="BF1" s="98">
        <v>36654</v>
      </c>
      <c r="BG1" s="98">
        <v>36717</v>
      </c>
      <c r="BH1" s="98">
        <v>36801</v>
      </c>
      <c r="BI1" s="98">
        <v>37039</v>
      </c>
      <c r="BJ1" s="98">
        <v>37116</v>
      </c>
      <c r="BK1" s="98">
        <v>37179</v>
      </c>
      <c r="BL1" s="98">
        <v>37389</v>
      </c>
      <c r="BM1" s="98">
        <v>38152</v>
      </c>
      <c r="BN1" s="98">
        <v>38488</v>
      </c>
      <c r="BO1" s="98">
        <v>38887</v>
      </c>
      <c r="BP1" s="98">
        <v>39244</v>
      </c>
      <c r="BQ1" s="98">
        <v>39594</v>
      </c>
      <c r="BR1" s="98">
        <v>39679</v>
      </c>
      <c r="BS1" s="98">
        <v>39923</v>
      </c>
      <c r="BT1" s="98">
        <v>39959</v>
      </c>
      <c r="BU1" s="98">
        <v>39986</v>
      </c>
      <c r="BV1" s="98">
        <v>40077</v>
      </c>
      <c r="BW1" s="98">
        <v>40330</v>
      </c>
      <c r="BX1" s="98">
        <v>41080</v>
      </c>
      <c r="BY1" s="98">
        <v>41472</v>
      </c>
      <c r="BZ1" s="98">
        <v>41542</v>
      </c>
      <c r="CA1" s="98">
        <v>41829</v>
      </c>
      <c r="CC1" s="98" t="s">
        <v>80</v>
      </c>
      <c r="CD1" s="98" t="s">
        <v>81</v>
      </c>
      <c r="CE1" s="98" t="s">
        <v>82</v>
      </c>
      <c r="CF1" s="98" t="s">
        <v>83</v>
      </c>
      <c r="CG1" s="98" t="s">
        <v>84</v>
      </c>
      <c r="CH1" s="98" t="s">
        <v>85</v>
      </c>
    </row>
    <row r="2" spans="2:86" x14ac:dyDescent="0.2">
      <c r="C2" t="s">
        <v>53</v>
      </c>
      <c r="E2" t="s">
        <v>68</v>
      </c>
      <c r="G2" t="s">
        <v>68</v>
      </c>
      <c r="H2" t="s">
        <v>68</v>
      </c>
      <c r="I2">
        <v>1</v>
      </c>
      <c r="J2">
        <v>4</v>
      </c>
      <c r="K2">
        <v>6.3</v>
      </c>
      <c r="L2">
        <v>3</v>
      </c>
      <c r="M2">
        <v>0</v>
      </c>
      <c r="N2">
        <v>2</v>
      </c>
      <c r="O2">
        <v>0.7</v>
      </c>
      <c r="P2">
        <v>10</v>
      </c>
      <c r="Q2">
        <v>10</v>
      </c>
      <c r="R2">
        <v>4</v>
      </c>
      <c r="S2">
        <v>1.5</v>
      </c>
      <c r="T2">
        <v>1.5</v>
      </c>
      <c r="U2">
        <v>0</v>
      </c>
      <c r="V2">
        <v>0</v>
      </c>
      <c r="W2">
        <v>2</v>
      </c>
      <c r="X2">
        <v>2</v>
      </c>
      <c r="Y2">
        <v>1.4</v>
      </c>
      <c r="Z2">
        <v>1</v>
      </c>
      <c r="AA2">
        <v>1</v>
      </c>
      <c r="AB2">
        <v>0</v>
      </c>
      <c r="AC2">
        <v>1.5</v>
      </c>
      <c r="AD2">
        <v>1.3</v>
      </c>
      <c r="AE2">
        <v>12.4</v>
      </c>
      <c r="AF2">
        <v>9.8000000000000007</v>
      </c>
      <c r="AG2">
        <v>9.1999999999999993</v>
      </c>
      <c r="AH2">
        <v>1.7</v>
      </c>
      <c r="AI2">
        <v>0.5</v>
      </c>
      <c r="AJ2">
        <v>11.4</v>
      </c>
      <c r="AK2">
        <v>12.7</v>
      </c>
      <c r="AL2">
        <v>13.2</v>
      </c>
      <c r="AM2">
        <v>6</v>
      </c>
      <c r="AN2">
        <v>1.4</v>
      </c>
      <c r="AO2">
        <v>6.8</v>
      </c>
      <c r="AP2">
        <v>4.8</v>
      </c>
      <c r="AQ2">
        <v>0.5</v>
      </c>
      <c r="AR2">
        <v>1.8</v>
      </c>
      <c r="AW2">
        <v>0</v>
      </c>
      <c r="AX2">
        <v>6</v>
      </c>
      <c r="AY2">
        <v>1.5</v>
      </c>
      <c r="AZ2">
        <v>0</v>
      </c>
      <c r="BA2">
        <v>3</v>
      </c>
      <c r="BB2">
        <v>0</v>
      </c>
      <c r="BC2">
        <v>6</v>
      </c>
      <c r="BF2">
        <v>10</v>
      </c>
      <c r="BG2">
        <v>0</v>
      </c>
      <c r="BH2">
        <v>1.5</v>
      </c>
      <c r="BI2">
        <v>9</v>
      </c>
      <c r="BJ2">
        <v>8.5</v>
      </c>
      <c r="BK2">
        <v>2.7</v>
      </c>
      <c r="BL2">
        <v>8</v>
      </c>
      <c r="BM2">
        <v>6</v>
      </c>
      <c r="BN2">
        <v>4</v>
      </c>
      <c r="BO2">
        <v>3.7</v>
      </c>
      <c r="BP2">
        <v>3.5</v>
      </c>
      <c r="BQ2">
        <v>10.6</v>
      </c>
      <c r="BR2">
        <v>4.5599999999999996</v>
      </c>
      <c r="BS2">
        <v>2.2999999999999998</v>
      </c>
      <c r="BT2">
        <v>5.5</v>
      </c>
      <c r="BU2">
        <v>5</v>
      </c>
      <c r="BV2">
        <v>3.5</v>
      </c>
      <c r="BW2">
        <v>1.2</v>
      </c>
      <c r="BX2">
        <v>2.8</v>
      </c>
      <c r="BY2">
        <v>3.7</v>
      </c>
      <c r="BZ2">
        <v>1.9</v>
      </c>
      <c r="CC2">
        <f>AVERAGE(C2:CB2)</f>
        <v>4.0759375000000002</v>
      </c>
      <c r="CD2">
        <f>MIN(C2:CB2)</f>
        <v>0</v>
      </c>
      <c r="CE2">
        <f>MAX(C2:CB2)</f>
        <v>13.2</v>
      </c>
      <c r="CF2">
        <f>STDEV(C2:CB2)</f>
        <v>3.7323862398806997</v>
      </c>
      <c r="CG2">
        <f>CF2/CC2</f>
        <v>0.91571233363629834</v>
      </c>
      <c r="CH2">
        <f>COUNT(C2:CB2)</f>
        <v>64</v>
      </c>
    </row>
    <row r="4" spans="2:86" x14ac:dyDescent="0.2">
      <c r="B4" t="s">
        <v>0</v>
      </c>
    </row>
    <row r="6" spans="2:86" x14ac:dyDescent="0.2">
      <c r="B6" t="s">
        <v>1</v>
      </c>
      <c r="C6" t="s">
        <v>54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>
        <v>425</v>
      </c>
      <c r="K6">
        <v>380</v>
      </c>
      <c r="L6">
        <v>425</v>
      </c>
      <c r="M6">
        <v>410</v>
      </c>
      <c r="N6">
        <v>490</v>
      </c>
      <c r="O6">
        <v>480</v>
      </c>
      <c r="P6">
        <v>420</v>
      </c>
      <c r="Q6">
        <v>580</v>
      </c>
      <c r="R6">
        <v>360</v>
      </c>
      <c r="S6">
        <v>480</v>
      </c>
      <c r="T6">
        <v>570</v>
      </c>
      <c r="U6">
        <v>650</v>
      </c>
      <c r="V6">
        <v>2100</v>
      </c>
      <c r="W6">
        <v>540</v>
      </c>
      <c r="X6">
        <v>370</v>
      </c>
      <c r="Y6">
        <v>535</v>
      </c>
      <c r="Z6">
        <v>525</v>
      </c>
      <c r="AA6">
        <v>500</v>
      </c>
      <c r="AB6" t="s">
        <v>68</v>
      </c>
      <c r="AC6">
        <v>410</v>
      </c>
      <c r="AD6">
        <v>390</v>
      </c>
      <c r="AE6">
        <v>455</v>
      </c>
      <c r="AF6">
        <v>440</v>
      </c>
      <c r="AG6">
        <v>430</v>
      </c>
      <c r="AH6">
        <v>450</v>
      </c>
      <c r="AI6">
        <v>670</v>
      </c>
      <c r="AJ6">
        <v>420</v>
      </c>
      <c r="AK6">
        <v>430</v>
      </c>
      <c r="AL6">
        <v>410</v>
      </c>
      <c r="AM6">
        <v>390</v>
      </c>
      <c r="AN6">
        <v>390</v>
      </c>
      <c r="AO6">
        <v>375</v>
      </c>
      <c r="AP6">
        <v>410</v>
      </c>
      <c r="AQ6">
        <v>504</v>
      </c>
      <c r="AR6">
        <v>436</v>
      </c>
      <c r="AS6">
        <v>403</v>
      </c>
      <c r="AT6">
        <v>494</v>
      </c>
      <c r="AU6">
        <v>511</v>
      </c>
      <c r="AV6">
        <v>446</v>
      </c>
      <c r="AW6">
        <v>2290</v>
      </c>
      <c r="AX6">
        <v>481</v>
      </c>
      <c r="AY6">
        <v>445</v>
      </c>
      <c r="AZ6">
        <v>2990</v>
      </c>
      <c r="BA6">
        <v>446</v>
      </c>
      <c r="BB6">
        <v>1796</v>
      </c>
      <c r="BC6">
        <v>430</v>
      </c>
      <c r="BD6">
        <v>450</v>
      </c>
      <c r="BE6">
        <v>721</v>
      </c>
      <c r="BF6">
        <v>439</v>
      </c>
      <c r="BH6">
        <v>577</v>
      </c>
      <c r="BI6">
        <v>463</v>
      </c>
      <c r="BJ6">
        <v>476</v>
      </c>
      <c r="BK6">
        <v>476</v>
      </c>
      <c r="BL6">
        <v>471</v>
      </c>
      <c r="BM6">
        <v>609</v>
      </c>
      <c r="BN6">
        <v>519</v>
      </c>
      <c r="BO6">
        <v>723</v>
      </c>
      <c r="BP6">
        <v>495</v>
      </c>
      <c r="BQ6">
        <v>464</v>
      </c>
      <c r="BR6">
        <v>437</v>
      </c>
      <c r="BS6">
        <v>616</v>
      </c>
      <c r="BT6">
        <v>703</v>
      </c>
      <c r="BU6">
        <v>496</v>
      </c>
      <c r="BV6">
        <v>482</v>
      </c>
      <c r="BW6">
        <v>2070</v>
      </c>
      <c r="BX6">
        <v>695</v>
      </c>
      <c r="BY6">
        <v>547</v>
      </c>
      <c r="BZ6">
        <v>513</v>
      </c>
      <c r="CA6">
        <v>1461</v>
      </c>
      <c r="CC6">
        <f t="shared" ref="CC6:CC12" si="0">AVERAGE(C6:CB6)</f>
        <v>630.66176470588232</v>
      </c>
      <c r="CD6">
        <f t="shared" ref="CD6:CD12" si="1">MIN(C6:CB6)</f>
        <v>360</v>
      </c>
      <c r="CE6">
        <f t="shared" ref="CE6:CE12" si="2">MAX(C6:CB6)</f>
        <v>2990</v>
      </c>
      <c r="CF6">
        <f t="shared" ref="CF6:CF12" si="3">STDEV(C6:CB6)</f>
        <v>494.3014854481446</v>
      </c>
      <c r="CG6">
        <f t="shared" ref="CG6:CG15" si="4">CF6/CC6</f>
        <v>0.78378223179372353</v>
      </c>
      <c r="CH6">
        <f t="shared" ref="CH6:CH12" si="5">COUNT(C6:CB6)</f>
        <v>68</v>
      </c>
    </row>
    <row r="7" spans="2:86" x14ac:dyDescent="0.2">
      <c r="B7" t="s">
        <v>2</v>
      </c>
      <c r="C7" t="s">
        <v>55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>
        <v>50</v>
      </c>
      <c r="K7">
        <v>40</v>
      </c>
      <c r="L7">
        <v>55</v>
      </c>
      <c r="M7" t="s">
        <v>68</v>
      </c>
      <c r="N7">
        <v>20</v>
      </c>
      <c r="O7">
        <v>25</v>
      </c>
      <c r="P7">
        <v>60</v>
      </c>
      <c r="Q7" t="s">
        <v>95</v>
      </c>
      <c r="R7" t="s">
        <v>68</v>
      </c>
      <c r="S7" t="s">
        <v>68</v>
      </c>
      <c r="T7">
        <v>10</v>
      </c>
      <c r="U7">
        <v>25</v>
      </c>
      <c r="V7" t="s">
        <v>68</v>
      </c>
      <c r="W7" t="s">
        <v>68</v>
      </c>
      <c r="X7" t="s">
        <v>68</v>
      </c>
      <c r="Y7">
        <v>50</v>
      </c>
      <c r="Z7">
        <v>40</v>
      </c>
      <c r="AA7">
        <v>400</v>
      </c>
      <c r="AB7" t="s">
        <v>68</v>
      </c>
      <c r="AC7">
        <v>20</v>
      </c>
      <c r="AD7" t="s">
        <v>91</v>
      </c>
      <c r="AE7" t="s">
        <v>91</v>
      </c>
      <c r="AF7">
        <v>20</v>
      </c>
      <c r="AG7">
        <v>50</v>
      </c>
      <c r="AH7">
        <v>20</v>
      </c>
      <c r="AI7">
        <v>125</v>
      </c>
      <c r="AJ7">
        <v>10</v>
      </c>
      <c r="AK7">
        <v>20</v>
      </c>
      <c r="AL7">
        <v>20</v>
      </c>
      <c r="AM7">
        <v>25</v>
      </c>
      <c r="AN7">
        <v>15</v>
      </c>
      <c r="AO7">
        <v>200</v>
      </c>
      <c r="AP7">
        <v>65</v>
      </c>
      <c r="AQ7">
        <v>15</v>
      </c>
      <c r="AR7">
        <v>150</v>
      </c>
      <c r="AS7">
        <v>80</v>
      </c>
      <c r="AT7">
        <v>80</v>
      </c>
      <c r="AU7">
        <v>20</v>
      </c>
      <c r="AV7">
        <v>200</v>
      </c>
      <c r="AW7">
        <v>100</v>
      </c>
      <c r="AX7">
        <v>160</v>
      </c>
      <c r="AY7">
        <v>125</v>
      </c>
      <c r="AZ7">
        <v>250</v>
      </c>
      <c r="BA7">
        <v>50</v>
      </c>
      <c r="BB7">
        <v>100</v>
      </c>
      <c r="BC7">
        <v>150</v>
      </c>
      <c r="BD7">
        <v>200</v>
      </c>
      <c r="BE7">
        <v>200</v>
      </c>
      <c r="BF7">
        <v>100</v>
      </c>
      <c r="BH7">
        <v>40</v>
      </c>
      <c r="BI7">
        <v>250</v>
      </c>
      <c r="BJ7">
        <v>50</v>
      </c>
      <c r="BK7">
        <v>40</v>
      </c>
      <c r="BL7">
        <v>175</v>
      </c>
      <c r="BM7">
        <v>75</v>
      </c>
      <c r="BN7">
        <v>60</v>
      </c>
      <c r="BO7">
        <v>150</v>
      </c>
      <c r="BP7">
        <v>60</v>
      </c>
      <c r="BQ7">
        <v>2500</v>
      </c>
      <c r="BS7">
        <v>135</v>
      </c>
      <c r="BT7">
        <v>125</v>
      </c>
      <c r="BV7">
        <v>35</v>
      </c>
      <c r="BW7">
        <v>150</v>
      </c>
      <c r="BX7">
        <v>125</v>
      </c>
      <c r="BY7">
        <v>140</v>
      </c>
      <c r="BZ7">
        <v>50</v>
      </c>
      <c r="CA7">
        <v>200</v>
      </c>
      <c r="CC7">
        <f t="shared" si="0"/>
        <v>135.17543859649123</v>
      </c>
      <c r="CD7">
        <f t="shared" si="1"/>
        <v>10</v>
      </c>
      <c r="CE7">
        <f t="shared" si="2"/>
        <v>2500</v>
      </c>
      <c r="CF7">
        <f t="shared" si="3"/>
        <v>328.26514342215029</v>
      </c>
      <c r="CG7">
        <f t="shared" si="4"/>
        <v>2.4284377904039669</v>
      </c>
      <c r="CH7">
        <f t="shared" si="5"/>
        <v>57</v>
      </c>
    </row>
    <row r="8" spans="2:86" x14ac:dyDescent="0.2">
      <c r="B8" t="s">
        <v>3</v>
      </c>
      <c r="C8" t="s">
        <v>56</v>
      </c>
      <c r="E8" t="s">
        <v>68</v>
      </c>
      <c r="F8" t="s">
        <v>68</v>
      </c>
      <c r="G8" t="s">
        <v>68</v>
      </c>
      <c r="H8" t="s">
        <v>68</v>
      </c>
      <c r="I8" t="s">
        <v>68</v>
      </c>
      <c r="J8" t="s">
        <v>68</v>
      </c>
      <c r="K8" t="s">
        <v>68</v>
      </c>
      <c r="L8" t="s">
        <v>68</v>
      </c>
      <c r="M8" t="s">
        <v>68</v>
      </c>
      <c r="N8">
        <v>11.9</v>
      </c>
      <c r="O8" t="s">
        <v>68</v>
      </c>
      <c r="P8">
        <v>11.1</v>
      </c>
      <c r="Q8" t="s">
        <v>68</v>
      </c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  <c r="X8" t="s">
        <v>68</v>
      </c>
      <c r="Y8">
        <v>8.9</v>
      </c>
      <c r="Z8" t="s">
        <v>68</v>
      </c>
      <c r="AA8" t="s">
        <v>68</v>
      </c>
      <c r="AB8" t="s">
        <v>68</v>
      </c>
      <c r="AC8">
        <v>10.1</v>
      </c>
      <c r="AD8">
        <v>11.7</v>
      </c>
      <c r="AE8">
        <v>8.1</v>
      </c>
      <c r="AF8">
        <v>7.9</v>
      </c>
      <c r="AG8">
        <v>7.1</v>
      </c>
      <c r="AH8">
        <v>12.9</v>
      </c>
      <c r="AI8">
        <v>12.7</v>
      </c>
      <c r="AJ8">
        <v>12</v>
      </c>
      <c r="AK8">
        <v>9</v>
      </c>
      <c r="AL8">
        <v>8.6</v>
      </c>
      <c r="AM8">
        <v>8.1</v>
      </c>
      <c r="AN8">
        <v>12.3</v>
      </c>
      <c r="AO8">
        <v>10.8</v>
      </c>
      <c r="AP8">
        <v>8.3000000000000007</v>
      </c>
      <c r="AQ8">
        <v>14</v>
      </c>
      <c r="AR8">
        <v>9.1999999999999993</v>
      </c>
      <c r="AS8">
        <v>8.1999999999999993</v>
      </c>
      <c r="AT8">
        <v>10.1</v>
      </c>
      <c r="AU8">
        <v>12.9</v>
      </c>
      <c r="AV8">
        <v>11.5</v>
      </c>
      <c r="AW8">
        <v>9.5</v>
      </c>
      <c r="AX8">
        <v>10</v>
      </c>
      <c r="AY8">
        <v>11.5</v>
      </c>
      <c r="AZ8">
        <v>8.1999999999999993</v>
      </c>
      <c r="BA8">
        <v>12.4</v>
      </c>
      <c r="BB8">
        <v>9.6</v>
      </c>
      <c r="BC8">
        <v>8</v>
      </c>
      <c r="BD8">
        <v>8.8000000000000007</v>
      </c>
      <c r="BE8">
        <v>8</v>
      </c>
      <c r="BF8">
        <v>9.5</v>
      </c>
      <c r="BH8">
        <v>9.6</v>
      </c>
      <c r="BI8">
        <v>8.6</v>
      </c>
      <c r="BJ8">
        <v>7.9</v>
      </c>
      <c r="BK8">
        <v>11.9</v>
      </c>
      <c r="BL8">
        <v>11.3</v>
      </c>
      <c r="BM8">
        <v>9.7899999999999991</v>
      </c>
      <c r="BN8">
        <v>9.42</v>
      </c>
      <c r="BO8">
        <v>8.7100000000000009</v>
      </c>
      <c r="BP8">
        <v>7.83</v>
      </c>
      <c r="BQ8">
        <v>10.09</v>
      </c>
      <c r="BR8">
        <v>7.28</v>
      </c>
      <c r="BS8">
        <v>13.25</v>
      </c>
      <c r="BT8">
        <v>11.2</v>
      </c>
      <c r="BV8">
        <v>9.25</v>
      </c>
      <c r="BW8">
        <v>10.66</v>
      </c>
      <c r="BX8">
        <v>9.1</v>
      </c>
      <c r="BY8">
        <v>7.46</v>
      </c>
      <c r="BZ8">
        <v>9.6199999999999992</v>
      </c>
      <c r="CA8">
        <v>7.18</v>
      </c>
      <c r="CC8">
        <f t="shared" si="0"/>
        <v>9.8661538461538463</v>
      </c>
      <c r="CD8">
        <f t="shared" si="1"/>
        <v>7.1</v>
      </c>
      <c r="CE8">
        <f t="shared" si="2"/>
        <v>14</v>
      </c>
      <c r="CF8">
        <f t="shared" si="3"/>
        <v>1.8028704278979211</v>
      </c>
      <c r="CG8">
        <f t="shared" si="4"/>
        <v>0.18273285172830947</v>
      </c>
      <c r="CH8">
        <f t="shared" si="5"/>
        <v>52</v>
      </c>
    </row>
    <row r="9" spans="2:86" x14ac:dyDescent="0.2">
      <c r="B9" t="s">
        <v>4</v>
      </c>
      <c r="C9" t="s">
        <v>57</v>
      </c>
      <c r="E9" t="s">
        <v>68</v>
      </c>
      <c r="F9" t="s">
        <v>68</v>
      </c>
      <c r="G9">
        <v>2</v>
      </c>
      <c r="H9" t="s">
        <v>68</v>
      </c>
      <c r="I9" t="s">
        <v>68</v>
      </c>
      <c r="J9" t="s">
        <v>68</v>
      </c>
      <c r="K9">
        <v>4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>
        <v>8</v>
      </c>
      <c r="W9" t="s">
        <v>68</v>
      </c>
      <c r="X9" t="s">
        <v>68</v>
      </c>
      <c r="Y9" t="s">
        <v>68</v>
      </c>
      <c r="Z9">
        <v>12</v>
      </c>
      <c r="AA9" t="s">
        <v>68</v>
      </c>
      <c r="AB9" t="s">
        <v>68</v>
      </c>
      <c r="AC9">
        <v>18</v>
      </c>
      <c r="AD9">
        <v>16</v>
      </c>
      <c r="AE9">
        <v>8</v>
      </c>
      <c r="AF9">
        <v>10</v>
      </c>
      <c r="AG9">
        <v>10</v>
      </c>
      <c r="AH9">
        <v>5</v>
      </c>
      <c r="AI9" t="s">
        <v>91</v>
      </c>
      <c r="AJ9">
        <v>3</v>
      </c>
      <c r="AK9">
        <v>16</v>
      </c>
      <c r="AL9">
        <v>4</v>
      </c>
      <c r="AM9">
        <v>8</v>
      </c>
      <c r="AN9">
        <v>1</v>
      </c>
      <c r="AO9">
        <v>6</v>
      </c>
      <c r="AP9">
        <v>8</v>
      </c>
      <c r="AQ9">
        <v>1</v>
      </c>
      <c r="AR9">
        <v>6</v>
      </c>
      <c r="AS9">
        <v>4</v>
      </c>
      <c r="AT9">
        <v>6</v>
      </c>
      <c r="AU9">
        <v>2</v>
      </c>
      <c r="AV9">
        <v>4</v>
      </c>
      <c r="AW9">
        <v>30</v>
      </c>
      <c r="AX9">
        <v>24</v>
      </c>
      <c r="AY9">
        <v>12</v>
      </c>
      <c r="AZ9">
        <v>40</v>
      </c>
      <c r="BA9">
        <v>40</v>
      </c>
      <c r="BB9">
        <v>50</v>
      </c>
      <c r="BC9">
        <v>8</v>
      </c>
      <c r="BD9">
        <v>24</v>
      </c>
      <c r="BE9">
        <v>15</v>
      </c>
      <c r="BF9">
        <v>35</v>
      </c>
      <c r="BH9">
        <v>20</v>
      </c>
      <c r="BI9">
        <v>40</v>
      </c>
      <c r="BJ9">
        <v>32</v>
      </c>
      <c r="BK9">
        <v>37</v>
      </c>
      <c r="BL9">
        <v>28</v>
      </c>
      <c r="BM9">
        <v>43</v>
      </c>
      <c r="BN9">
        <v>35</v>
      </c>
      <c r="BO9">
        <v>273</v>
      </c>
      <c r="BP9">
        <v>100</v>
      </c>
      <c r="BQ9">
        <v>90</v>
      </c>
      <c r="BS9">
        <v>80</v>
      </c>
      <c r="BT9">
        <v>148</v>
      </c>
      <c r="BV9">
        <v>56</v>
      </c>
      <c r="BW9">
        <v>100</v>
      </c>
      <c r="BX9">
        <v>40</v>
      </c>
      <c r="BY9">
        <v>30</v>
      </c>
      <c r="BZ9">
        <v>43</v>
      </c>
      <c r="CA9">
        <v>43</v>
      </c>
      <c r="CC9">
        <f t="shared" si="0"/>
        <v>32.901960784313722</v>
      </c>
      <c r="CD9">
        <f t="shared" si="1"/>
        <v>1</v>
      </c>
      <c r="CE9">
        <f t="shared" si="2"/>
        <v>273</v>
      </c>
      <c r="CF9">
        <f t="shared" si="3"/>
        <v>45.688184425280369</v>
      </c>
      <c r="CG9">
        <f t="shared" si="4"/>
        <v>1.3886158555955299</v>
      </c>
      <c r="CH9">
        <f t="shared" si="5"/>
        <v>51</v>
      </c>
    </row>
    <row r="10" spans="2:86" x14ac:dyDescent="0.2">
      <c r="B10" t="s">
        <v>5</v>
      </c>
      <c r="E10" t="s">
        <v>68</v>
      </c>
      <c r="F10" t="s">
        <v>68</v>
      </c>
      <c r="G10">
        <v>8.3000000000000007</v>
      </c>
      <c r="H10" t="s">
        <v>68</v>
      </c>
      <c r="I10" t="s">
        <v>68</v>
      </c>
      <c r="J10">
        <v>8.5500000000000007</v>
      </c>
      <c r="K10">
        <v>8.5</v>
      </c>
      <c r="L10">
        <v>8.5500000000000007</v>
      </c>
      <c r="M10">
        <v>8.35</v>
      </c>
      <c r="N10">
        <v>8.1999999999999993</v>
      </c>
      <c r="O10">
        <v>8.15</v>
      </c>
      <c r="P10">
        <v>8.35</v>
      </c>
      <c r="Q10">
        <v>7.9</v>
      </c>
      <c r="R10">
        <v>8.35</v>
      </c>
      <c r="S10">
        <v>8.1</v>
      </c>
      <c r="T10">
        <v>8.1</v>
      </c>
      <c r="U10">
        <v>7.9</v>
      </c>
      <c r="V10">
        <v>8.4499999999999993</v>
      </c>
      <c r="W10">
        <v>8.5</v>
      </c>
      <c r="X10">
        <v>8.4</v>
      </c>
      <c r="Y10">
        <v>7.95</v>
      </c>
      <c r="Z10">
        <v>8.5</v>
      </c>
      <c r="AA10">
        <v>8.1</v>
      </c>
      <c r="AB10" t="s">
        <v>68</v>
      </c>
      <c r="AC10">
        <v>8.6</v>
      </c>
      <c r="AD10">
        <v>8.3000000000000007</v>
      </c>
      <c r="AE10">
        <v>8.43</v>
      </c>
      <c r="AF10">
        <v>8.52</v>
      </c>
      <c r="AG10">
        <v>8.4499999999999993</v>
      </c>
      <c r="AH10">
        <v>8.44</v>
      </c>
      <c r="AI10">
        <v>7.2</v>
      </c>
      <c r="AJ10">
        <v>8.0500000000000007</v>
      </c>
      <c r="AK10">
        <v>8.01</v>
      </c>
      <c r="AL10">
        <v>8.14</v>
      </c>
      <c r="AM10">
        <v>8.5299999999999994</v>
      </c>
      <c r="AN10">
        <v>8.4700000000000006</v>
      </c>
      <c r="AO10">
        <v>8.27</v>
      </c>
      <c r="AP10">
        <v>8.41</v>
      </c>
      <c r="AQ10">
        <v>8.19</v>
      </c>
      <c r="AR10">
        <v>7.94</v>
      </c>
      <c r="AS10">
        <v>8.34</v>
      </c>
      <c r="AT10">
        <v>8.1199999999999992</v>
      </c>
      <c r="AU10">
        <v>7.93</v>
      </c>
      <c r="AV10">
        <v>8.4600000000000009</v>
      </c>
      <c r="AW10">
        <v>8.4600000000000009</v>
      </c>
      <c r="AX10">
        <v>8.16</v>
      </c>
      <c r="AY10">
        <v>8.43</v>
      </c>
      <c r="AZ10">
        <v>8.5299999999999994</v>
      </c>
      <c r="BA10">
        <v>8.67</v>
      </c>
      <c r="BB10">
        <v>8.51</v>
      </c>
      <c r="BC10">
        <v>8.4</v>
      </c>
      <c r="BD10">
        <v>8.39</v>
      </c>
      <c r="BE10">
        <v>8.5399999999999991</v>
      </c>
      <c r="BF10">
        <v>8.3699999999999992</v>
      </c>
      <c r="BH10">
        <v>8.6300000000000008</v>
      </c>
      <c r="BI10">
        <v>8.3800000000000008</v>
      </c>
      <c r="BJ10">
        <v>8.5299999999999994</v>
      </c>
      <c r="BK10">
        <v>8.5299999999999994</v>
      </c>
      <c r="BL10">
        <v>8.4700000000000006</v>
      </c>
      <c r="BM10">
        <v>8.14</v>
      </c>
      <c r="BN10">
        <v>8.15</v>
      </c>
      <c r="BO10">
        <v>8.3000000000000007</v>
      </c>
      <c r="BP10">
        <v>8.4</v>
      </c>
      <c r="BQ10">
        <v>8.3000000000000007</v>
      </c>
      <c r="BR10">
        <v>8.5</v>
      </c>
      <c r="BS10">
        <v>8.1</v>
      </c>
      <c r="BT10">
        <v>8.2799999999999994</v>
      </c>
      <c r="BU10">
        <v>8.6</v>
      </c>
      <c r="BV10">
        <v>8.4600000000000009</v>
      </c>
      <c r="BW10">
        <v>8.3800000000000008</v>
      </c>
      <c r="BX10">
        <v>8.4600000000000009</v>
      </c>
      <c r="BY10">
        <v>8.4</v>
      </c>
      <c r="BZ10">
        <v>8.4</v>
      </c>
      <c r="CA10">
        <v>8.24</v>
      </c>
      <c r="CC10">
        <f t="shared" si="0"/>
        <v>8.3204347826086948</v>
      </c>
      <c r="CD10">
        <f t="shared" si="1"/>
        <v>7.2</v>
      </c>
      <c r="CE10">
        <f t="shared" si="2"/>
        <v>8.67</v>
      </c>
      <c r="CF10">
        <f t="shared" si="3"/>
        <v>0.23639719057881162</v>
      </c>
      <c r="CG10">
        <f t="shared" si="4"/>
        <v>2.8411639145700308E-2</v>
      </c>
      <c r="CH10">
        <f t="shared" si="5"/>
        <v>69</v>
      </c>
    </row>
    <row r="11" spans="2:86" x14ac:dyDescent="0.2">
      <c r="B11" t="s">
        <v>6</v>
      </c>
      <c r="C11" t="s">
        <v>58</v>
      </c>
      <c r="E11" t="s">
        <v>68</v>
      </c>
      <c r="F11" t="s">
        <v>68</v>
      </c>
      <c r="G11" t="s">
        <v>68</v>
      </c>
      <c r="H11" t="s">
        <v>68</v>
      </c>
      <c r="I11" t="s">
        <v>68</v>
      </c>
      <c r="J11">
        <v>19</v>
      </c>
      <c r="K11">
        <v>20.2</v>
      </c>
      <c r="L11">
        <v>9.5</v>
      </c>
      <c r="M11">
        <v>1</v>
      </c>
      <c r="N11">
        <v>0.1</v>
      </c>
      <c r="O11" t="s">
        <v>68</v>
      </c>
      <c r="P11">
        <v>7.1</v>
      </c>
      <c r="Q11">
        <v>20</v>
      </c>
      <c r="R11">
        <v>14.4</v>
      </c>
      <c r="S11" t="s">
        <v>68</v>
      </c>
      <c r="T11" t="s">
        <v>68</v>
      </c>
      <c r="U11" t="s">
        <v>68</v>
      </c>
      <c r="V11">
        <v>15.1</v>
      </c>
      <c r="W11" t="s">
        <v>68</v>
      </c>
      <c r="X11">
        <v>7</v>
      </c>
      <c r="Y11">
        <v>0.3</v>
      </c>
      <c r="Z11">
        <v>14</v>
      </c>
      <c r="AA11">
        <v>18.399999999999999</v>
      </c>
      <c r="AB11" t="s">
        <v>68</v>
      </c>
      <c r="AC11">
        <v>6.4</v>
      </c>
      <c r="AD11">
        <v>0.1</v>
      </c>
      <c r="AE11">
        <v>16.8</v>
      </c>
      <c r="AF11">
        <v>20.7</v>
      </c>
      <c r="AG11">
        <v>19.600000000000001</v>
      </c>
      <c r="AH11">
        <v>0.7</v>
      </c>
      <c r="AI11">
        <v>0</v>
      </c>
      <c r="AJ11">
        <v>5.5</v>
      </c>
      <c r="AK11">
        <v>12</v>
      </c>
      <c r="AL11">
        <v>18.600000000000001</v>
      </c>
      <c r="AN11">
        <v>0.1</v>
      </c>
      <c r="AO11">
        <v>7.4</v>
      </c>
      <c r="AP11">
        <v>20.2</v>
      </c>
      <c r="AQ11">
        <v>0.6</v>
      </c>
      <c r="AR11">
        <v>11.6</v>
      </c>
      <c r="AS11">
        <v>18.899999999999999</v>
      </c>
      <c r="AT11">
        <v>8.5</v>
      </c>
      <c r="AU11">
        <v>1</v>
      </c>
      <c r="AV11">
        <v>9.6999999999999993</v>
      </c>
      <c r="AW11">
        <v>12.9</v>
      </c>
      <c r="AX11">
        <v>9.9</v>
      </c>
      <c r="AY11">
        <v>2.9</v>
      </c>
      <c r="AZ11">
        <v>14.7</v>
      </c>
      <c r="BA11">
        <v>1.6</v>
      </c>
      <c r="BB11">
        <v>12.9</v>
      </c>
      <c r="BC11">
        <v>16.899999999999999</v>
      </c>
      <c r="BD11">
        <v>14.5</v>
      </c>
      <c r="BE11">
        <v>18.2</v>
      </c>
      <c r="BF11">
        <v>8.9</v>
      </c>
      <c r="BH11">
        <v>9.1</v>
      </c>
      <c r="BI11">
        <v>14.5</v>
      </c>
      <c r="BJ11">
        <v>20.7</v>
      </c>
      <c r="BK11">
        <v>2.7</v>
      </c>
      <c r="BL11">
        <v>8.8000000000000007</v>
      </c>
      <c r="BM11">
        <v>13</v>
      </c>
      <c r="BN11">
        <v>9.9</v>
      </c>
      <c r="BO11">
        <v>15.7</v>
      </c>
      <c r="BP11">
        <v>19.899999999999999</v>
      </c>
      <c r="BQ11">
        <v>11.8</v>
      </c>
      <c r="BR11">
        <v>21.2</v>
      </c>
      <c r="BU11">
        <v>17</v>
      </c>
      <c r="BV11">
        <v>14</v>
      </c>
      <c r="BW11">
        <v>9.9</v>
      </c>
      <c r="BX11">
        <v>15.1</v>
      </c>
      <c r="BY11">
        <v>20.399999999999999</v>
      </c>
      <c r="BZ11">
        <v>12.8</v>
      </c>
      <c r="CA11">
        <v>22</v>
      </c>
      <c r="CC11">
        <f t="shared" si="0"/>
        <v>11.606666666666664</v>
      </c>
      <c r="CD11">
        <f t="shared" si="1"/>
        <v>0</v>
      </c>
      <c r="CE11">
        <f t="shared" si="2"/>
        <v>22</v>
      </c>
      <c r="CF11">
        <f t="shared" si="3"/>
        <v>6.8511749992287134</v>
      </c>
      <c r="CG11">
        <f t="shared" si="4"/>
        <v>0.59027929344302543</v>
      </c>
      <c r="CH11">
        <f t="shared" si="5"/>
        <v>60</v>
      </c>
    </row>
    <row r="12" spans="2:86" x14ac:dyDescent="0.2">
      <c r="B12" t="s">
        <v>7</v>
      </c>
      <c r="C12" t="s">
        <v>59</v>
      </c>
      <c r="E12" t="s">
        <v>68</v>
      </c>
      <c r="F12" t="s">
        <v>68</v>
      </c>
      <c r="G12">
        <v>5.8</v>
      </c>
      <c r="H12" t="s">
        <v>68</v>
      </c>
      <c r="I12" t="s">
        <v>68</v>
      </c>
      <c r="J12">
        <v>65</v>
      </c>
      <c r="K12">
        <v>52</v>
      </c>
      <c r="L12">
        <v>50</v>
      </c>
      <c r="M12">
        <v>17</v>
      </c>
      <c r="N12">
        <v>7</v>
      </c>
      <c r="O12">
        <v>6.7</v>
      </c>
      <c r="P12">
        <v>64</v>
      </c>
      <c r="Q12">
        <v>280</v>
      </c>
      <c r="R12">
        <v>48</v>
      </c>
      <c r="S12">
        <v>14</v>
      </c>
      <c r="T12">
        <v>3.7</v>
      </c>
      <c r="U12">
        <v>7.5</v>
      </c>
      <c r="V12">
        <v>8.1</v>
      </c>
      <c r="W12">
        <v>20</v>
      </c>
      <c r="X12">
        <v>15.5</v>
      </c>
      <c r="Y12">
        <v>16</v>
      </c>
      <c r="Z12">
        <v>9</v>
      </c>
      <c r="AA12">
        <v>156</v>
      </c>
      <c r="AB12" t="s">
        <v>68</v>
      </c>
      <c r="AC12">
        <v>9.9</v>
      </c>
      <c r="AD12">
        <v>17.7</v>
      </c>
      <c r="AE12">
        <v>17.399999999999999</v>
      </c>
      <c r="AF12">
        <v>24.8</v>
      </c>
      <c r="AG12">
        <v>32.799999999999997</v>
      </c>
      <c r="AH12">
        <v>7.7</v>
      </c>
      <c r="AI12">
        <v>33.4</v>
      </c>
      <c r="AJ12">
        <v>7.2</v>
      </c>
      <c r="AK12">
        <v>12.2</v>
      </c>
      <c r="AL12">
        <v>12.2</v>
      </c>
      <c r="AM12">
        <v>8.1999999999999993</v>
      </c>
      <c r="AN12">
        <v>2.4900000000000002</v>
      </c>
      <c r="AO12">
        <v>70</v>
      </c>
      <c r="AP12">
        <v>29.4</v>
      </c>
      <c r="AQ12">
        <v>4.3600000000000003</v>
      </c>
      <c r="AR12">
        <v>91</v>
      </c>
      <c r="AS12">
        <v>32.1</v>
      </c>
      <c r="AT12">
        <v>31.3</v>
      </c>
      <c r="AU12">
        <v>7.38</v>
      </c>
      <c r="AV12">
        <v>112.4</v>
      </c>
      <c r="AW12">
        <v>6.37</v>
      </c>
      <c r="AX12">
        <v>46.5</v>
      </c>
      <c r="AY12">
        <v>29.1</v>
      </c>
      <c r="AZ12">
        <v>14.4</v>
      </c>
      <c r="BA12">
        <v>24.4</v>
      </c>
      <c r="BB12">
        <v>23.1</v>
      </c>
      <c r="BC12">
        <v>63.4</v>
      </c>
      <c r="BD12">
        <v>82.3</v>
      </c>
      <c r="BE12">
        <v>70.400000000000006</v>
      </c>
      <c r="BF12">
        <v>95</v>
      </c>
      <c r="BH12">
        <v>14.9</v>
      </c>
      <c r="BI12">
        <v>38.200000000000003</v>
      </c>
      <c r="BJ12">
        <v>36.299999999999997</v>
      </c>
      <c r="BK12">
        <v>13.9</v>
      </c>
      <c r="BL12">
        <v>110</v>
      </c>
      <c r="BM12">
        <v>37.1</v>
      </c>
      <c r="BN12">
        <v>29.7</v>
      </c>
      <c r="BO12">
        <v>45.8</v>
      </c>
      <c r="BP12">
        <v>45.3</v>
      </c>
      <c r="BQ12">
        <v>83.3</v>
      </c>
      <c r="BR12">
        <v>29.75</v>
      </c>
      <c r="BS12">
        <v>65.900000000000006</v>
      </c>
      <c r="BT12">
        <v>56.4</v>
      </c>
      <c r="BU12">
        <v>65.8</v>
      </c>
      <c r="BV12">
        <v>18.8</v>
      </c>
      <c r="BW12">
        <v>34.6</v>
      </c>
      <c r="BX12">
        <v>50.6</v>
      </c>
      <c r="BY12">
        <v>60.6</v>
      </c>
      <c r="BZ12">
        <v>21.2</v>
      </c>
      <c r="CA12">
        <v>39.4</v>
      </c>
      <c r="CC12">
        <f t="shared" si="0"/>
        <v>40.025362318840592</v>
      </c>
      <c r="CD12">
        <f t="shared" si="1"/>
        <v>2.4900000000000002</v>
      </c>
      <c r="CE12">
        <f t="shared" si="2"/>
        <v>280</v>
      </c>
      <c r="CF12">
        <f t="shared" si="3"/>
        <v>42.502347533079565</v>
      </c>
      <c r="CG12">
        <f t="shared" si="4"/>
        <v>1.0618853914302486</v>
      </c>
      <c r="CH12">
        <f t="shared" si="5"/>
        <v>69</v>
      </c>
    </row>
    <row r="13" spans="2:86" x14ac:dyDescent="0.2">
      <c r="B13" t="s">
        <v>8</v>
      </c>
      <c r="C13" t="s">
        <v>56</v>
      </c>
      <c r="BS13">
        <v>206</v>
      </c>
      <c r="BT13">
        <v>121</v>
      </c>
      <c r="BU13">
        <v>170</v>
      </c>
      <c r="BV13">
        <v>26</v>
      </c>
      <c r="BW13">
        <v>53</v>
      </c>
      <c r="BX13">
        <v>95</v>
      </c>
      <c r="BY13">
        <v>142</v>
      </c>
      <c r="BZ13">
        <v>35</v>
      </c>
      <c r="CA13">
        <v>68</v>
      </c>
      <c r="CC13">
        <f>AVERAGE(D13:CB13)</f>
        <v>101.77777777777777</v>
      </c>
      <c r="CD13">
        <f>MIN(D13:CB13)</f>
        <v>26</v>
      </c>
      <c r="CE13">
        <f>MAX(D13:CB13)</f>
        <v>206</v>
      </c>
      <c r="CF13">
        <f>STDEV(D13:CB13)</f>
        <v>62.521551839701203</v>
      </c>
      <c r="CG13" s="93">
        <f t="shared" si="4"/>
        <v>0.61429472331584156</v>
      </c>
      <c r="CH13">
        <f>COUNT(D13:CB13)</f>
        <v>9</v>
      </c>
    </row>
    <row r="14" spans="2:86" x14ac:dyDescent="0.2">
      <c r="B14" t="s">
        <v>9</v>
      </c>
      <c r="C14" t="s">
        <v>56</v>
      </c>
      <c r="BO14">
        <v>458</v>
      </c>
      <c r="BP14">
        <v>324</v>
      </c>
      <c r="BQ14">
        <v>314</v>
      </c>
      <c r="BS14">
        <v>408</v>
      </c>
      <c r="BT14">
        <v>446</v>
      </c>
      <c r="BU14">
        <v>306</v>
      </c>
      <c r="BV14">
        <v>292</v>
      </c>
      <c r="BW14">
        <v>1472</v>
      </c>
      <c r="BX14">
        <v>460</v>
      </c>
      <c r="BY14">
        <v>348</v>
      </c>
      <c r="BZ14">
        <v>306</v>
      </c>
      <c r="CA14">
        <v>1102</v>
      </c>
      <c r="CC14">
        <f>AVERAGE(D14:CB14)</f>
        <v>519.66666666666663</v>
      </c>
      <c r="CD14">
        <f>MIN(D14:CB14)</f>
        <v>292</v>
      </c>
      <c r="CE14">
        <f>MAX(D14:CB14)</f>
        <v>1472</v>
      </c>
      <c r="CF14">
        <f>STDEV(D14:CB14)</f>
        <v>372.27832533623479</v>
      </c>
      <c r="CG14">
        <f t="shared" si="4"/>
        <v>0.71637907377081744</v>
      </c>
      <c r="CH14">
        <f>COUNT(D14:CB14)</f>
        <v>12</v>
      </c>
    </row>
    <row r="15" spans="2:86" x14ac:dyDescent="0.2">
      <c r="B15" s="47" t="s">
        <v>10</v>
      </c>
      <c r="C15" s="48" t="s">
        <v>56</v>
      </c>
      <c r="E15" s="49">
        <f t="shared" ref="E15:AJ15" si="6">IF(AND(AND(AND(AND(AND(AND(E23&gt;0,E25&gt;0),E26&gt;0),E28&gt;0),E27&gt;0),E29&gt;0),E30&gt;0),SUM(E22:E30),"--")</f>
        <v>0</v>
      </c>
      <c r="F15" s="49">
        <f t="shared" si="6"/>
        <v>0</v>
      </c>
      <c r="G15" s="49">
        <f t="shared" si="6"/>
        <v>6</v>
      </c>
      <c r="H15" s="49">
        <f t="shared" si="6"/>
        <v>0</v>
      </c>
      <c r="I15" s="49">
        <f t="shared" si="6"/>
        <v>0</v>
      </c>
      <c r="J15" s="49" t="str">
        <f t="shared" si="6"/>
        <v>--</v>
      </c>
      <c r="K15" s="49">
        <f t="shared" si="6"/>
        <v>187</v>
      </c>
      <c r="L15" s="49">
        <f t="shared" si="6"/>
        <v>241.4</v>
      </c>
      <c r="M15" s="49">
        <f t="shared" si="6"/>
        <v>135</v>
      </c>
      <c r="N15" s="49">
        <f t="shared" si="6"/>
        <v>393</v>
      </c>
      <c r="O15" s="49">
        <f t="shared" si="6"/>
        <v>261.2</v>
      </c>
      <c r="P15" s="49">
        <f t="shared" si="6"/>
        <v>350.9</v>
      </c>
      <c r="Q15" s="49">
        <f t="shared" si="6"/>
        <v>417</v>
      </c>
      <c r="R15" s="49">
        <f t="shared" si="6"/>
        <v>250</v>
      </c>
      <c r="S15" s="49">
        <f t="shared" si="6"/>
        <v>261</v>
      </c>
      <c r="T15" s="49">
        <f t="shared" si="6"/>
        <v>293</v>
      </c>
      <c r="U15" s="49">
        <f t="shared" si="6"/>
        <v>444.5</v>
      </c>
      <c r="V15" s="49">
        <f t="shared" si="6"/>
        <v>759</v>
      </c>
      <c r="W15" s="49">
        <f t="shared" si="6"/>
        <v>130</v>
      </c>
      <c r="X15" s="49">
        <f t="shared" si="6"/>
        <v>310</v>
      </c>
      <c r="Y15" s="49">
        <f t="shared" si="6"/>
        <v>441</v>
      </c>
      <c r="Z15" s="49">
        <f t="shared" si="6"/>
        <v>430</v>
      </c>
      <c r="AA15" s="49">
        <f t="shared" si="6"/>
        <v>301.5</v>
      </c>
      <c r="AB15" s="49">
        <f t="shared" si="6"/>
        <v>0</v>
      </c>
      <c r="AC15" s="48">
        <f t="shared" si="6"/>
        <v>266.5</v>
      </c>
      <c r="AD15" s="49">
        <f t="shared" si="6"/>
        <v>262</v>
      </c>
      <c r="AE15" s="49">
        <f t="shared" si="6"/>
        <v>280</v>
      </c>
      <c r="AF15" s="49">
        <f t="shared" si="6"/>
        <v>267</v>
      </c>
      <c r="AG15" s="49">
        <f t="shared" si="6"/>
        <v>259</v>
      </c>
      <c r="AH15" s="49">
        <f t="shared" si="6"/>
        <v>254</v>
      </c>
      <c r="AI15" s="49">
        <f t="shared" si="6"/>
        <v>342</v>
      </c>
      <c r="AJ15" s="48">
        <f t="shared" si="6"/>
        <v>273.89999999999998</v>
      </c>
      <c r="AK15" s="48">
        <f t="shared" ref="AK15:BF15" si="7">IF(AND(AND(AND(AND(AND(AND(AK23&gt;0,AK25&gt;0),AK26&gt;0),AK28&gt;0),AK27&gt;0),AK29&gt;0),AK30&gt;0),SUM(AK22:AK30),"--")</f>
        <v>273.3</v>
      </c>
      <c r="AL15" s="48">
        <f t="shared" si="7"/>
        <v>263.2</v>
      </c>
      <c r="AM15" s="48" t="str">
        <f t="shared" si="7"/>
        <v>--</v>
      </c>
      <c r="AN15" s="48" t="str">
        <f t="shared" si="7"/>
        <v>--</v>
      </c>
      <c r="AO15" s="48" t="str">
        <f t="shared" si="7"/>
        <v>--</v>
      </c>
      <c r="AP15" s="48" t="str">
        <f t="shared" si="7"/>
        <v>--</v>
      </c>
      <c r="AQ15" s="48">
        <f t="shared" si="7"/>
        <v>384.3</v>
      </c>
      <c r="AR15" s="48">
        <f t="shared" si="7"/>
        <v>347.4</v>
      </c>
      <c r="AS15" s="48">
        <f t="shared" si="7"/>
        <v>325.10000000000002</v>
      </c>
      <c r="AT15" s="48">
        <f t="shared" si="7"/>
        <v>391.40000000000003</v>
      </c>
      <c r="AU15" s="48">
        <f t="shared" si="7"/>
        <v>399.2</v>
      </c>
      <c r="AV15" s="48">
        <f t="shared" si="7"/>
        <v>362.09999999999997</v>
      </c>
      <c r="AW15" s="48">
        <f t="shared" si="7"/>
        <v>1516</v>
      </c>
      <c r="AX15" s="48">
        <f t="shared" si="7"/>
        <v>388.29999999999995</v>
      </c>
      <c r="AY15" s="48">
        <f t="shared" si="7"/>
        <v>353.2</v>
      </c>
      <c r="AZ15" s="48">
        <f t="shared" si="7"/>
        <v>2381.4</v>
      </c>
      <c r="BA15" s="48">
        <f t="shared" si="7"/>
        <v>349.29999999999995</v>
      </c>
      <c r="BB15" s="48">
        <f t="shared" si="7"/>
        <v>1331.9</v>
      </c>
      <c r="BC15" s="48">
        <f t="shared" si="7"/>
        <v>335.6</v>
      </c>
      <c r="BD15" s="48">
        <f t="shared" si="7"/>
        <v>358.6</v>
      </c>
      <c r="BE15" s="48">
        <f t="shared" si="7"/>
        <v>554</v>
      </c>
      <c r="BF15" s="48">
        <f t="shared" si="7"/>
        <v>350</v>
      </c>
      <c r="BG15" s="48"/>
      <c r="BH15" s="48">
        <f t="shared" ref="BH15:CA15" si="8">IF(AND(AND(AND(AND(AND(AND(BH23&gt;0,BH25&gt;0),BH26&gt;0),BH28&gt;0),BH27&gt;0),BH29&gt;0),BH30&gt;0),SUM(BH22:BH30),"--")</f>
        <v>447.8</v>
      </c>
      <c r="BI15" s="48">
        <f t="shared" si="8"/>
        <v>382.2</v>
      </c>
      <c r="BJ15" s="48">
        <f t="shared" si="8"/>
        <v>368.6</v>
      </c>
      <c r="BK15" s="48">
        <f t="shared" si="8"/>
        <v>374.4</v>
      </c>
      <c r="BL15" s="48">
        <f t="shared" si="8"/>
        <v>377.5</v>
      </c>
      <c r="BM15" s="48">
        <f t="shared" si="8"/>
        <v>473.90999999999997</v>
      </c>
      <c r="BN15" s="48">
        <f t="shared" si="8"/>
        <v>408.06</v>
      </c>
      <c r="BO15" s="48">
        <f t="shared" si="8"/>
        <v>570.82999999999993</v>
      </c>
      <c r="BP15" s="48">
        <f t="shared" si="8"/>
        <v>405.63</v>
      </c>
      <c r="BQ15" s="48">
        <f t="shared" si="8"/>
        <v>393.18000000000006</v>
      </c>
      <c r="BR15" s="48" t="str">
        <f t="shared" si="8"/>
        <v>--</v>
      </c>
      <c r="BS15" s="48">
        <f t="shared" si="8"/>
        <v>479.66999999999996</v>
      </c>
      <c r="BT15" s="48">
        <f t="shared" si="8"/>
        <v>547.755</v>
      </c>
      <c r="BU15" s="48">
        <f t="shared" si="8"/>
        <v>389.26</v>
      </c>
      <c r="BV15" s="48">
        <f t="shared" si="8"/>
        <v>378.47499999999997</v>
      </c>
      <c r="BW15" s="48">
        <f t="shared" si="8"/>
        <v>1580.4649999999999</v>
      </c>
      <c r="BX15" s="48">
        <f t="shared" si="8"/>
        <v>547.28800000000001</v>
      </c>
      <c r="BY15" s="48">
        <f t="shared" si="8"/>
        <v>433.303</v>
      </c>
      <c r="BZ15" s="48">
        <f t="shared" si="8"/>
        <v>411.64000000000004</v>
      </c>
      <c r="CA15" s="48">
        <f t="shared" si="8"/>
        <v>1196.81</v>
      </c>
      <c r="CC15" s="38">
        <f>AVERAGE(C15:CB15)</f>
        <v>421.2790588235294</v>
      </c>
      <c r="CD15" s="11">
        <f>MIN(C15:CB15)</f>
        <v>0</v>
      </c>
      <c r="CE15" s="11">
        <f>MAX(C15:CB15)</f>
        <v>2381.4</v>
      </c>
      <c r="CF15" s="11">
        <f>STDEV(C15:CB15)</f>
        <v>381.18811592311141</v>
      </c>
      <c r="CG15" s="10">
        <f t="shared" si="4"/>
        <v>0.90483518688924014</v>
      </c>
      <c r="CH15" s="11">
        <f>COUNT(C15:CB15)</f>
        <v>68</v>
      </c>
    </row>
    <row r="17" spans="2:86" x14ac:dyDescent="0.2">
      <c r="B17" t="s">
        <v>11</v>
      </c>
    </row>
    <row r="19" spans="2:86" x14ac:dyDescent="0.2">
      <c r="B19" t="s">
        <v>12</v>
      </c>
      <c r="C19" t="s">
        <v>60</v>
      </c>
      <c r="E19" t="s">
        <v>68</v>
      </c>
      <c r="F19" t="s">
        <v>68</v>
      </c>
      <c r="G19" t="s">
        <v>68</v>
      </c>
      <c r="H19" t="s">
        <v>68</v>
      </c>
      <c r="I19" t="s">
        <v>68</v>
      </c>
      <c r="J19">
        <v>6</v>
      </c>
      <c r="K19">
        <v>4</v>
      </c>
      <c r="L19">
        <v>1.1000000000000001</v>
      </c>
      <c r="M19" t="s">
        <v>68</v>
      </c>
      <c r="N19">
        <v>0</v>
      </c>
      <c r="O19">
        <v>0</v>
      </c>
      <c r="P19">
        <v>2</v>
      </c>
      <c r="Q19">
        <v>0</v>
      </c>
      <c r="R19">
        <v>3</v>
      </c>
      <c r="S19">
        <v>0</v>
      </c>
      <c r="T19">
        <v>0</v>
      </c>
      <c r="U19">
        <v>0</v>
      </c>
      <c r="V19">
        <v>8</v>
      </c>
      <c r="W19" t="s">
        <v>68</v>
      </c>
      <c r="X19">
        <v>2</v>
      </c>
      <c r="Y19">
        <v>0</v>
      </c>
      <c r="Z19">
        <v>3</v>
      </c>
      <c r="AA19">
        <v>0</v>
      </c>
      <c r="AB19" t="s">
        <v>68</v>
      </c>
      <c r="AC19">
        <v>1</v>
      </c>
      <c r="AD19">
        <v>0</v>
      </c>
      <c r="AE19">
        <v>6</v>
      </c>
      <c r="AF19">
        <v>2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2.1</v>
      </c>
      <c r="AN19">
        <v>3</v>
      </c>
      <c r="AO19">
        <v>0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8</v>
      </c>
      <c r="AX19">
        <v>2</v>
      </c>
      <c r="AY19">
        <v>1</v>
      </c>
      <c r="AZ19">
        <v>11</v>
      </c>
      <c r="BA19">
        <v>3</v>
      </c>
      <c r="BB19">
        <v>11</v>
      </c>
      <c r="BC19">
        <v>0</v>
      </c>
      <c r="BD19">
        <v>2</v>
      </c>
      <c r="BE19">
        <v>4</v>
      </c>
      <c r="BF19">
        <v>0</v>
      </c>
      <c r="BH19">
        <v>4</v>
      </c>
      <c r="BI19">
        <v>0</v>
      </c>
      <c r="BJ19">
        <v>3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3.1</v>
      </c>
      <c r="BS19">
        <v>0</v>
      </c>
      <c r="BT19">
        <v>0</v>
      </c>
      <c r="BU19">
        <v>3</v>
      </c>
      <c r="BV19">
        <v>3</v>
      </c>
      <c r="BW19">
        <v>5.4</v>
      </c>
      <c r="BX19">
        <v>3</v>
      </c>
      <c r="BY19">
        <v>2</v>
      </c>
      <c r="BZ19">
        <v>2</v>
      </c>
      <c r="CA19">
        <v>0</v>
      </c>
      <c r="CC19">
        <f t="shared" ref="CC19:CC30" si="9">AVERAGE(C19:CB19)</f>
        <v>1.7984848484848486</v>
      </c>
      <c r="CD19">
        <f t="shared" ref="CD19:CD30" si="10">MIN(C19:CB19)</f>
        <v>0</v>
      </c>
      <c r="CE19">
        <f t="shared" ref="CE19:CE30" si="11">MAX(C19:CB19)</f>
        <v>11</v>
      </c>
      <c r="CF19">
        <f t="shared" ref="CF19:CF30" si="12">STDEV(C19:CB19)</f>
        <v>2.5717693654365021</v>
      </c>
      <c r="CG19">
        <f t="shared" ref="CG19:CG30" si="13">CF19/CC19</f>
        <v>1.4299644323404308</v>
      </c>
      <c r="CH19">
        <f t="shared" ref="CH19:CH30" si="14">COUNT(C19:CB19)</f>
        <v>66</v>
      </c>
    </row>
    <row r="20" spans="2:86" x14ac:dyDescent="0.2">
      <c r="B20" t="s">
        <v>13</v>
      </c>
      <c r="C20" t="s">
        <v>60</v>
      </c>
      <c r="E20" t="s">
        <v>68</v>
      </c>
      <c r="F20" t="s">
        <v>68</v>
      </c>
      <c r="G20" t="s">
        <v>68</v>
      </c>
      <c r="H20" t="s">
        <v>68</v>
      </c>
      <c r="I20" t="s">
        <v>68</v>
      </c>
      <c r="J20">
        <v>159</v>
      </c>
      <c r="K20">
        <v>157</v>
      </c>
      <c r="L20">
        <v>154</v>
      </c>
      <c r="M20">
        <v>164</v>
      </c>
      <c r="N20">
        <v>177</v>
      </c>
      <c r="O20">
        <v>166</v>
      </c>
      <c r="P20">
        <v>161</v>
      </c>
      <c r="Q20">
        <v>129</v>
      </c>
      <c r="R20">
        <v>149</v>
      </c>
      <c r="S20">
        <v>163</v>
      </c>
      <c r="T20">
        <v>184</v>
      </c>
      <c r="U20">
        <v>187</v>
      </c>
      <c r="V20">
        <v>411</v>
      </c>
      <c r="W20">
        <v>146</v>
      </c>
      <c r="X20">
        <v>150</v>
      </c>
      <c r="Y20">
        <v>182</v>
      </c>
      <c r="Z20">
        <v>177</v>
      </c>
      <c r="AA20">
        <v>126</v>
      </c>
      <c r="AB20" t="s">
        <v>68</v>
      </c>
      <c r="AC20">
        <v>167</v>
      </c>
      <c r="AD20">
        <v>162</v>
      </c>
      <c r="AE20">
        <v>183</v>
      </c>
      <c r="AF20">
        <v>171</v>
      </c>
      <c r="AG20">
        <v>166</v>
      </c>
      <c r="AH20">
        <v>158</v>
      </c>
      <c r="AI20">
        <v>221</v>
      </c>
      <c r="AJ20">
        <v>151</v>
      </c>
      <c r="AK20">
        <v>151</v>
      </c>
      <c r="AL20">
        <v>152</v>
      </c>
      <c r="AM20">
        <v>148</v>
      </c>
      <c r="AN20">
        <v>151</v>
      </c>
      <c r="AO20">
        <v>146</v>
      </c>
      <c r="AP20">
        <v>150</v>
      </c>
      <c r="AQ20">
        <v>166</v>
      </c>
      <c r="AR20">
        <v>157</v>
      </c>
      <c r="AS20">
        <v>151</v>
      </c>
      <c r="AT20">
        <v>168</v>
      </c>
      <c r="AU20">
        <v>176</v>
      </c>
      <c r="AV20">
        <v>167</v>
      </c>
      <c r="AW20">
        <v>418</v>
      </c>
      <c r="AX20">
        <v>178</v>
      </c>
      <c r="AY20">
        <v>169</v>
      </c>
      <c r="AZ20">
        <v>465</v>
      </c>
      <c r="BA20">
        <v>156</v>
      </c>
      <c r="BB20">
        <v>317</v>
      </c>
      <c r="BC20">
        <v>147</v>
      </c>
      <c r="BD20">
        <v>158</v>
      </c>
      <c r="BE20">
        <v>171</v>
      </c>
      <c r="BF20">
        <v>154</v>
      </c>
      <c r="BH20">
        <v>174</v>
      </c>
      <c r="BI20">
        <v>163</v>
      </c>
      <c r="BJ20">
        <v>154</v>
      </c>
      <c r="BK20">
        <v>158</v>
      </c>
      <c r="BL20">
        <v>163</v>
      </c>
      <c r="BM20">
        <v>164.5</v>
      </c>
      <c r="BN20">
        <v>160.6</v>
      </c>
      <c r="BO20">
        <v>190.1</v>
      </c>
      <c r="BP20">
        <v>160.19999999999999</v>
      </c>
      <c r="BQ20">
        <v>169</v>
      </c>
      <c r="BR20">
        <v>154</v>
      </c>
      <c r="BS20">
        <v>147</v>
      </c>
      <c r="BT20">
        <v>178.5</v>
      </c>
      <c r="BU20">
        <v>158</v>
      </c>
      <c r="BV20">
        <v>159</v>
      </c>
      <c r="BW20">
        <v>289.7</v>
      </c>
      <c r="BX20">
        <v>177</v>
      </c>
      <c r="BY20">
        <v>154</v>
      </c>
      <c r="BZ20">
        <v>165</v>
      </c>
      <c r="CA20">
        <v>303</v>
      </c>
      <c r="CC20">
        <f t="shared" si="9"/>
        <v>180.56764705882355</v>
      </c>
      <c r="CD20">
        <f t="shared" si="10"/>
        <v>126</v>
      </c>
      <c r="CE20">
        <f t="shared" si="11"/>
        <v>465</v>
      </c>
      <c r="CF20">
        <f t="shared" si="12"/>
        <v>63.407482116946362</v>
      </c>
      <c r="CG20">
        <f t="shared" si="13"/>
        <v>0.35115638460022741</v>
      </c>
      <c r="CH20">
        <f t="shared" si="14"/>
        <v>68</v>
      </c>
    </row>
    <row r="21" spans="2:86" x14ac:dyDescent="0.2">
      <c r="B21" t="s">
        <v>14</v>
      </c>
      <c r="C21" t="s">
        <v>60</v>
      </c>
      <c r="E21" t="s">
        <v>68</v>
      </c>
      <c r="F21" t="s">
        <v>68</v>
      </c>
      <c r="G21" t="s">
        <v>68</v>
      </c>
      <c r="H21" t="s">
        <v>68</v>
      </c>
      <c r="I21" t="s">
        <v>68</v>
      </c>
      <c r="J21">
        <v>163</v>
      </c>
      <c r="K21">
        <v>162</v>
      </c>
      <c r="L21">
        <v>159</v>
      </c>
      <c r="M21">
        <v>169</v>
      </c>
      <c r="N21">
        <v>182</v>
      </c>
      <c r="O21">
        <v>167</v>
      </c>
      <c r="P21">
        <v>159</v>
      </c>
      <c r="Q21">
        <v>155</v>
      </c>
      <c r="R21">
        <v>159</v>
      </c>
      <c r="S21">
        <v>181</v>
      </c>
      <c r="T21">
        <v>202</v>
      </c>
      <c r="U21">
        <v>218</v>
      </c>
      <c r="V21">
        <v>429</v>
      </c>
      <c r="W21">
        <v>171</v>
      </c>
      <c r="X21">
        <v>177</v>
      </c>
      <c r="Y21">
        <v>220</v>
      </c>
      <c r="Z21">
        <v>200</v>
      </c>
      <c r="AA21">
        <v>163</v>
      </c>
      <c r="AB21" t="s">
        <v>68</v>
      </c>
      <c r="AC21">
        <v>189</v>
      </c>
      <c r="AD21">
        <v>192</v>
      </c>
      <c r="AE21">
        <v>185</v>
      </c>
      <c r="AF21">
        <v>177</v>
      </c>
      <c r="AG21">
        <v>173</v>
      </c>
      <c r="AH21">
        <v>190</v>
      </c>
      <c r="AI21">
        <v>211</v>
      </c>
      <c r="AJ21">
        <v>183</v>
      </c>
      <c r="AK21">
        <v>179</v>
      </c>
      <c r="AL21">
        <v>171</v>
      </c>
      <c r="AM21">
        <v>167</v>
      </c>
      <c r="AN21">
        <v>178</v>
      </c>
      <c r="AO21">
        <v>179</v>
      </c>
      <c r="AP21">
        <v>164</v>
      </c>
      <c r="AQ21">
        <v>202</v>
      </c>
      <c r="AR21">
        <v>174</v>
      </c>
      <c r="AS21">
        <v>175</v>
      </c>
      <c r="AT21">
        <v>190</v>
      </c>
      <c r="AU21">
        <v>200</v>
      </c>
      <c r="AV21">
        <v>191</v>
      </c>
      <c r="AW21">
        <v>556</v>
      </c>
      <c r="AX21">
        <v>190</v>
      </c>
      <c r="AY21">
        <v>166</v>
      </c>
      <c r="AZ21">
        <v>520</v>
      </c>
      <c r="BA21">
        <v>176</v>
      </c>
      <c r="BB21">
        <v>405</v>
      </c>
      <c r="BC21">
        <v>169</v>
      </c>
      <c r="BD21">
        <v>187</v>
      </c>
      <c r="BE21">
        <v>218</v>
      </c>
      <c r="BF21">
        <v>185</v>
      </c>
      <c r="BH21">
        <v>200</v>
      </c>
      <c r="BI21">
        <v>196</v>
      </c>
      <c r="BJ21">
        <v>186</v>
      </c>
      <c r="BK21">
        <v>189</v>
      </c>
      <c r="BL21">
        <v>196</v>
      </c>
      <c r="BM21">
        <v>226.4</v>
      </c>
      <c r="BN21">
        <v>202</v>
      </c>
      <c r="BO21">
        <v>259.89999999999998</v>
      </c>
      <c r="BP21">
        <v>198.5</v>
      </c>
      <c r="BQ21">
        <v>210</v>
      </c>
      <c r="BS21">
        <v>230</v>
      </c>
      <c r="BT21">
        <v>253.1</v>
      </c>
      <c r="BU21">
        <v>202.8</v>
      </c>
      <c r="BV21">
        <v>198.5</v>
      </c>
      <c r="BW21">
        <v>417</v>
      </c>
      <c r="BX21">
        <v>237.2</v>
      </c>
      <c r="BY21">
        <v>201</v>
      </c>
      <c r="BZ21">
        <v>194</v>
      </c>
      <c r="CA21">
        <v>436</v>
      </c>
      <c r="CC21">
        <f t="shared" si="9"/>
        <v>213.60298507462687</v>
      </c>
      <c r="CD21">
        <f t="shared" si="10"/>
        <v>155</v>
      </c>
      <c r="CE21">
        <f t="shared" si="11"/>
        <v>556</v>
      </c>
      <c r="CF21">
        <f t="shared" si="12"/>
        <v>82.730852348735354</v>
      </c>
      <c r="CG21">
        <f t="shared" si="13"/>
        <v>0.38731131177699374</v>
      </c>
      <c r="CH21">
        <f t="shared" si="14"/>
        <v>67</v>
      </c>
    </row>
    <row r="22" spans="2:86" x14ac:dyDescent="0.2">
      <c r="B22" t="s">
        <v>15</v>
      </c>
      <c r="C22" t="s">
        <v>56</v>
      </c>
      <c r="E22" t="s">
        <v>68</v>
      </c>
      <c r="F22" t="s">
        <v>68</v>
      </c>
      <c r="G22" t="s">
        <v>68</v>
      </c>
      <c r="H22" t="s">
        <v>68</v>
      </c>
      <c r="I22" t="s">
        <v>68</v>
      </c>
      <c r="J22">
        <v>7</v>
      </c>
      <c r="K22">
        <v>5</v>
      </c>
      <c r="L22">
        <v>1</v>
      </c>
      <c r="M22" t="s">
        <v>68</v>
      </c>
      <c r="N22">
        <v>0</v>
      </c>
      <c r="O22">
        <v>0</v>
      </c>
      <c r="P22">
        <v>2</v>
      </c>
      <c r="Q22">
        <v>0</v>
      </c>
      <c r="R22">
        <v>4</v>
      </c>
      <c r="S22">
        <v>0</v>
      </c>
      <c r="T22">
        <v>0</v>
      </c>
      <c r="U22">
        <v>0</v>
      </c>
      <c r="V22">
        <v>10</v>
      </c>
      <c r="W22" t="s">
        <v>68</v>
      </c>
      <c r="X22">
        <v>2</v>
      </c>
      <c r="Y22">
        <v>0</v>
      </c>
      <c r="Z22">
        <v>6</v>
      </c>
      <c r="AA22">
        <v>0</v>
      </c>
      <c r="AB22" t="s">
        <v>68</v>
      </c>
      <c r="AC22">
        <f>(AC19*2*0.6)</f>
        <v>1.2</v>
      </c>
      <c r="AD22">
        <v>0</v>
      </c>
      <c r="AE22">
        <v>7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2.5</v>
      </c>
      <c r="AN22">
        <v>4</v>
      </c>
      <c r="AO22">
        <v>0</v>
      </c>
      <c r="AP22">
        <v>3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10</v>
      </c>
      <c r="AX22">
        <v>3</v>
      </c>
      <c r="AY22">
        <v>1</v>
      </c>
      <c r="AZ22">
        <v>13.2</v>
      </c>
      <c r="BA22">
        <v>4</v>
      </c>
      <c r="BB22">
        <v>13</v>
      </c>
      <c r="BC22">
        <v>0</v>
      </c>
      <c r="BD22">
        <v>2</v>
      </c>
      <c r="BE22">
        <v>5</v>
      </c>
      <c r="BF22">
        <v>0</v>
      </c>
      <c r="BH22">
        <v>5</v>
      </c>
      <c r="BI22">
        <v>0</v>
      </c>
      <c r="BJ22">
        <v>4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S22">
        <v>0</v>
      </c>
      <c r="BT22">
        <v>0</v>
      </c>
      <c r="BU22">
        <v>3.6</v>
      </c>
      <c r="BV22">
        <v>3.6</v>
      </c>
      <c r="BW22">
        <v>5.4</v>
      </c>
      <c r="BX22">
        <v>3.6</v>
      </c>
      <c r="BY22">
        <v>2</v>
      </c>
      <c r="BZ22">
        <v>2</v>
      </c>
      <c r="CA22">
        <v>0</v>
      </c>
      <c r="CC22">
        <f t="shared" si="9"/>
        <v>2.1246153846153844</v>
      </c>
      <c r="CD22">
        <f t="shared" si="10"/>
        <v>0</v>
      </c>
      <c r="CE22">
        <f t="shared" si="11"/>
        <v>13.2</v>
      </c>
      <c r="CF22">
        <f t="shared" si="12"/>
        <v>3.166130858853534</v>
      </c>
      <c r="CG22">
        <f t="shared" si="13"/>
        <v>1.4902136555067322</v>
      </c>
      <c r="CH22">
        <f t="shared" si="14"/>
        <v>65</v>
      </c>
    </row>
    <row r="23" spans="2:86" x14ac:dyDescent="0.2">
      <c r="B23" t="s">
        <v>16</v>
      </c>
      <c r="C23" t="s">
        <v>56</v>
      </c>
      <c r="E23" t="s">
        <v>68</v>
      </c>
      <c r="F23" t="s">
        <v>68</v>
      </c>
      <c r="G23" t="s">
        <v>68</v>
      </c>
      <c r="H23" t="s">
        <v>68</v>
      </c>
      <c r="I23" t="s">
        <v>68</v>
      </c>
      <c r="J23">
        <v>179</v>
      </c>
      <c r="K23">
        <v>182</v>
      </c>
      <c r="L23">
        <v>185</v>
      </c>
      <c r="M23" t="s">
        <v>68</v>
      </c>
      <c r="N23">
        <v>216</v>
      </c>
      <c r="O23">
        <v>203</v>
      </c>
      <c r="P23">
        <v>194</v>
      </c>
      <c r="Q23">
        <v>157</v>
      </c>
      <c r="R23">
        <v>174</v>
      </c>
      <c r="S23">
        <v>199</v>
      </c>
      <c r="T23">
        <v>224</v>
      </c>
      <c r="U23">
        <v>228</v>
      </c>
      <c r="V23">
        <v>482</v>
      </c>
      <c r="W23" t="s">
        <v>68</v>
      </c>
      <c r="X23">
        <v>178</v>
      </c>
      <c r="Y23">
        <v>222</v>
      </c>
      <c r="Z23">
        <v>209</v>
      </c>
      <c r="AA23">
        <v>154</v>
      </c>
      <c r="AB23" t="s">
        <v>68</v>
      </c>
      <c r="AC23">
        <f>((AC20-(2*AC19))*2*0.61)</f>
        <v>201.29999999999998</v>
      </c>
      <c r="AD23">
        <v>198</v>
      </c>
      <c r="AE23">
        <v>209</v>
      </c>
      <c r="AF23">
        <v>206</v>
      </c>
      <c r="AG23">
        <v>199</v>
      </c>
      <c r="AH23">
        <v>190</v>
      </c>
      <c r="AI23">
        <v>269</v>
      </c>
      <c r="AJ23">
        <v>184</v>
      </c>
      <c r="AK23">
        <v>185</v>
      </c>
      <c r="AL23">
        <v>181</v>
      </c>
      <c r="AM23">
        <v>175</v>
      </c>
      <c r="AN23">
        <v>177</v>
      </c>
      <c r="AO23">
        <v>178</v>
      </c>
      <c r="AP23">
        <v>178</v>
      </c>
      <c r="AQ23">
        <v>202</v>
      </c>
      <c r="AR23">
        <v>191</v>
      </c>
      <c r="AS23">
        <v>184</v>
      </c>
      <c r="AT23">
        <v>205</v>
      </c>
      <c r="AU23">
        <v>215</v>
      </c>
      <c r="AV23">
        <v>204</v>
      </c>
      <c r="AW23">
        <v>490</v>
      </c>
      <c r="AX23">
        <v>212</v>
      </c>
      <c r="AY23">
        <v>204</v>
      </c>
      <c r="AZ23">
        <v>540</v>
      </c>
      <c r="BA23">
        <v>190</v>
      </c>
      <c r="BB23">
        <v>360</v>
      </c>
      <c r="BC23">
        <v>179</v>
      </c>
      <c r="BD23">
        <v>188</v>
      </c>
      <c r="BE23">
        <v>208</v>
      </c>
      <c r="BF23">
        <v>188</v>
      </c>
      <c r="BH23">
        <v>202</v>
      </c>
      <c r="BI23">
        <v>199</v>
      </c>
      <c r="BJ23">
        <v>180</v>
      </c>
      <c r="BK23">
        <v>193</v>
      </c>
      <c r="BL23">
        <v>196</v>
      </c>
      <c r="BM23">
        <v>200.5</v>
      </c>
      <c r="BN23">
        <v>195.77</v>
      </c>
      <c r="BO23">
        <v>231.7</v>
      </c>
      <c r="BP23">
        <v>195.28</v>
      </c>
      <c r="BQ23">
        <v>206</v>
      </c>
      <c r="BS23">
        <v>179.19</v>
      </c>
      <c r="BT23">
        <v>217.6</v>
      </c>
      <c r="BU23">
        <v>185.29</v>
      </c>
      <c r="BV23">
        <v>186.5</v>
      </c>
      <c r="BW23">
        <v>340</v>
      </c>
      <c r="BX23">
        <v>208</v>
      </c>
      <c r="BY23">
        <v>183</v>
      </c>
      <c r="BZ23">
        <v>196</v>
      </c>
      <c r="CA23">
        <v>369</v>
      </c>
      <c r="CC23">
        <f t="shared" si="9"/>
        <v>217.54046153846159</v>
      </c>
      <c r="CD23">
        <f t="shared" si="10"/>
        <v>154</v>
      </c>
      <c r="CE23">
        <f t="shared" si="11"/>
        <v>540</v>
      </c>
      <c r="CF23">
        <f t="shared" si="12"/>
        <v>74.372273593531744</v>
      </c>
      <c r="CG23">
        <f t="shared" si="13"/>
        <v>0.34187788822164733</v>
      </c>
      <c r="CH23">
        <f t="shared" si="14"/>
        <v>65</v>
      </c>
    </row>
    <row r="24" spans="2:86" x14ac:dyDescent="0.2">
      <c r="B24" t="s">
        <v>17</v>
      </c>
      <c r="C24" t="s">
        <v>56</v>
      </c>
      <c r="BS24" s="50">
        <v>0.02</v>
      </c>
      <c r="BT24" s="50">
        <v>0.04</v>
      </c>
      <c r="BU24" s="50">
        <v>0.02</v>
      </c>
      <c r="BV24" s="50">
        <v>0</v>
      </c>
      <c r="BW24" s="50">
        <v>0.44500000000000001</v>
      </c>
      <c r="BX24" s="50">
        <v>2.4E-2</v>
      </c>
      <c r="BY24" s="50">
        <v>4.2999999999999997E-2</v>
      </c>
      <c r="BZ24" s="50">
        <v>0.02</v>
      </c>
      <c r="CA24" s="50">
        <v>0.91</v>
      </c>
      <c r="CC24">
        <f t="shared" si="9"/>
        <v>0.16911111111111113</v>
      </c>
      <c r="CD24">
        <f t="shared" si="10"/>
        <v>0</v>
      </c>
      <c r="CE24">
        <f t="shared" si="11"/>
        <v>0.91</v>
      </c>
      <c r="CF24">
        <f t="shared" si="12"/>
        <v>0.31103916330763093</v>
      </c>
      <c r="CG24">
        <f t="shared" si="13"/>
        <v>1.8392591785602352</v>
      </c>
      <c r="CH24">
        <f t="shared" si="14"/>
        <v>9</v>
      </c>
    </row>
    <row r="25" spans="2:86" x14ac:dyDescent="0.2">
      <c r="B25" t="s">
        <v>18</v>
      </c>
      <c r="C25" t="s">
        <v>56</v>
      </c>
      <c r="E25" t="s">
        <v>68</v>
      </c>
      <c r="F25" t="s">
        <v>68</v>
      </c>
      <c r="G25">
        <v>6</v>
      </c>
      <c r="H25" t="s">
        <v>68</v>
      </c>
      <c r="I25" t="s">
        <v>68</v>
      </c>
      <c r="J25" t="s">
        <v>68</v>
      </c>
      <c r="K25" t="s">
        <v>68</v>
      </c>
      <c r="L25" t="s">
        <v>68</v>
      </c>
      <c r="M25" t="s">
        <v>68</v>
      </c>
      <c r="N25">
        <v>8</v>
      </c>
      <c r="O25" t="s">
        <v>68</v>
      </c>
      <c r="P25">
        <v>7.5</v>
      </c>
      <c r="Q25" t="s">
        <v>68</v>
      </c>
      <c r="R25" t="s">
        <v>68</v>
      </c>
      <c r="S25" t="s">
        <v>68</v>
      </c>
      <c r="T25" t="s">
        <v>68</v>
      </c>
      <c r="U25">
        <v>7.5</v>
      </c>
      <c r="V25" t="s">
        <v>68</v>
      </c>
      <c r="W25" t="s">
        <v>68</v>
      </c>
      <c r="X25" t="s">
        <v>68</v>
      </c>
      <c r="Y25">
        <v>11</v>
      </c>
      <c r="Z25" t="s">
        <v>68</v>
      </c>
      <c r="AA25">
        <v>18.5</v>
      </c>
      <c r="AB25" t="s">
        <v>68</v>
      </c>
      <c r="AC25" t="s">
        <v>68</v>
      </c>
      <c r="AD25" t="s">
        <v>68</v>
      </c>
      <c r="AE25" t="s">
        <v>68</v>
      </c>
      <c r="AF25" t="s">
        <v>68</v>
      </c>
      <c r="AG25" t="s">
        <v>68</v>
      </c>
      <c r="AH25" t="s">
        <v>68</v>
      </c>
      <c r="AI25" t="s">
        <v>68</v>
      </c>
      <c r="AJ25" t="s">
        <v>68</v>
      </c>
      <c r="AK25" t="s">
        <v>68</v>
      </c>
      <c r="AL25" t="s">
        <v>68</v>
      </c>
      <c r="AQ25">
        <v>7</v>
      </c>
      <c r="AR25">
        <v>5.9</v>
      </c>
      <c r="AS25">
        <v>4.8</v>
      </c>
      <c r="AT25">
        <v>8.6</v>
      </c>
      <c r="AU25">
        <v>7.5</v>
      </c>
      <c r="AV25">
        <v>5.2</v>
      </c>
      <c r="AW25">
        <v>100.5</v>
      </c>
      <c r="AX25">
        <v>6.4</v>
      </c>
      <c r="AY25">
        <v>4.5</v>
      </c>
      <c r="AZ25">
        <v>140.19999999999999</v>
      </c>
      <c r="BA25">
        <v>6.1</v>
      </c>
      <c r="BB25">
        <v>69.8</v>
      </c>
      <c r="BC25">
        <v>6.9</v>
      </c>
      <c r="BD25">
        <v>6.4</v>
      </c>
      <c r="BE25">
        <v>19.399999999999999</v>
      </c>
      <c r="BF25">
        <v>6.3</v>
      </c>
      <c r="BH25">
        <v>13.6</v>
      </c>
      <c r="BI25">
        <v>7.7</v>
      </c>
      <c r="BJ25">
        <v>8.6</v>
      </c>
      <c r="BK25">
        <v>8.5</v>
      </c>
      <c r="BL25">
        <v>8.1999999999999993</v>
      </c>
      <c r="BM25">
        <v>13.4</v>
      </c>
      <c r="BN25">
        <v>12.4</v>
      </c>
      <c r="BO25">
        <v>21.42</v>
      </c>
      <c r="BP25">
        <v>10.130000000000001</v>
      </c>
      <c r="BQ25">
        <v>8.8000000000000007</v>
      </c>
      <c r="BR25">
        <v>7.79</v>
      </c>
      <c r="BS25">
        <v>13.65</v>
      </c>
      <c r="BT25">
        <v>19.690000000000001</v>
      </c>
      <c r="BU25">
        <v>11.74</v>
      </c>
      <c r="BV25">
        <v>10.38</v>
      </c>
      <c r="BW25">
        <v>87.14</v>
      </c>
      <c r="BX25">
        <v>20.96</v>
      </c>
      <c r="BY25">
        <v>12.37</v>
      </c>
      <c r="BZ25">
        <v>10.65</v>
      </c>
      <c r="CA25">
        <v>48.82</v>
      </c>
      <c r="CC25">
        <f t="shared" si="9"/>
        <v>19.522380952380949</v>
      </c>
      <c r="CD25">
        <f t="shared" si="10"/>
        <v>4.5</v>
      </c>
      <c r="CE25">
        <f t="shared" si="11"/>
        <v>140.19999999999999</v>
      </c>
      <c r="CF25">
        <f t="shared" si="12"/>
        <v>28.437668235644853</v>
      </c>
      <c r="CG25">
        <f t="shared" si="13"/>
        <v>1.4566700806120985</v>
      </c>
      <c r="CH25">
        <f t="shared" si="14"/>
        <v>42</v>
      </c>
    </row>
    <row r="26" spans="2:86" x14ac:dyDescent="0.2">
      <c r="B26" t="s">
        <v>19</v>
      </c>
      <c r="C26" t="s">
        <v>56</v>
      </c>
      <c r="E26" t="s">
        <v>68</v>
      </c>
      <c r="F26" t="s">
        <v>68</v>
      </c>
      <c r="G26" t="s">
        <v>68</v>
      </c>
      <c r="H26" t="s">
        <v>68</v>
      </c>
      <c r="I26" t="s">
        <v>68</v>
      </c>
      <c r="J26" t="s">
        <v>68</v>
      </c>
      <c r="K26" t="s">
        <v>68</v>
      </c>
      <c r="L26">
        <v>42.8</v>
      </c>
      <c r="M26">
        <v>49</v>
      </c>
      <c r="N26">
        <v>53</v>
      </c>
      <c r="O26">
        <v>45.2</v>
      </c>
      <c r="P26">
        <v>46.4</v>
      </c>
      <c r="Q26">
        <v>44</v>
      </c>
      <c r="R26">
        <v>46</v>
      </c>
      <c r="S26">
        <v>46</v>
      </c>
      <c r="T26">
        <v>51</v>
      </c>
      <c r="U26">
        <v>55</v>
      </c>
      <c r="V26">
        <v>81</v>
      </c>
      <c r="W26" t="s">
        <v>68</v>
      </c>
      <c r="X26">
        <v>44</v>
      </c>
      <c r="Y26">
        <v>56</v>
      </c>
      <c r="Z26">
        <v>48</v>
      </c>
      <c r="AA26">
        <v>38</v>
      </c>
      <c r="AB26" t="s">
        <v>68</v>
      </c>
      <c r="AC26">
        <v>46</v>
      </c>
      <c r="AD26">
        <v>45</v>
      </c>
      <c r="AE26">
        <v>48</v>
      </c>
      <c r="AF26">
        <v>44</v>
      </c>
      <c r="AG26">
        <v>42</v>
      </c>
      <c r="AH26">
        <v>47</v>
      </c>
      <c r="AI26">
        <v>56</v>
      </c>
      <c r="AJ26">
        <v>46</v>
      </c>
      <c r="AK26">
        <v>46</v>
      </c>
      <c r="AL26">
        <v>44</v>
      </c>
      <c r="AM26">
        <v>44</v>
      </c>
      <c r="AN26">
        <v>46</v>
      </c>
      <c r="AO26">
        <v>48</v>
      </c>
      <c r="AP26">
        <v>42</v>
      </c>
      <c r="AQ26">
        <v>56</v>
      </c>
      <c r="AR26">
        <v>45</v>
      </c>
      <c r="AS26">
        <v>45</v>
      </c>
      <c r="AT26">
        <v>49</v>
      </c>
      <c r="AU26">
        <v>50</v>
      </c>
      <c r="AV26">
        <v>50</v>
      </c>
      <c r="AW26">
        <v>39</v>
      </c>
      <c r="AX26">
        <v>48</v>
      </c>
      <c r="AY26">
        <v>41</v>
      </c>
      <c r="AZ26">
        <v>99.6</v>
      </c>
      <c r="BA26">
        <v>46</v>
      </c>
      <c r="BB26">
        <v>75.599999999999994</v>
      </c>
      <c r="BC26">
        <v>45</v>
      </c>
      <c r="BD26">
        <v>46</v>
      </c>
      <c r="BE26">
        <v>51</v>
      </c>
      <c r="BF26">
        <v>37</v>
      </c>
      <c r="BH26">
        <v>48</v>
      </c>
      <c r="BI26">
        <v>58</v>
      </c>
      <c r="BJ26">
        <v>47</v>
      </c>
      <c r="BK26">
        <v>46</v>
      </c>
      <c r="BL26">
        <v>49.6</v>
      </c>
      <c r="BM26">
        <v>52.76</v>
      </c>
      <c r="BN26">
        <v>49.12</v>
      </c>
      <c r="BO26">
        <v>57.2</v>
      </c>
      <c r="BP26">
        <v>48.92</v>
      </c>
      <c r="BQ26">
        <v>53.6</v>
      </c>
      <c r="BR26">
        <v>44.6</v>
      </c>
      <c r="BS26">
        <v>50</v>
      </c>
      <c r="BT26">
        <v>60.3</v>
      </c>
      <c r="BU26">
        <v>52.8</v>
      </c>
      <c r="BV26">
        <v>47.4</v>
      </c>
      <c r="BW26">
        <v>80.599999999999994</v>
      </c>
      <c r="BX26">
        <v>54.6</v>
      </c>
      <c r="BY26">
        <v>50.8</v>
      </c>
      <c r="BZ26">
        <v>47.4</v>
      </c>
      <c r="CA26">
        <v>82</v>
      </c>
      <c r="CC26">
        <f t="shared" si="9"/>
        <v>50.666153846153847</v>
      </c>
      <c r="CD26">
        <f t="shared" si="10"/>
        <v>37</v>
      </c>
      <c r="CE26">
        <f t="shared" si="11"/>
        <v>99.6</v>
      </c>
      <c r="CF26">
        <f t="shared" si="12"/>
        <v>10.942894340094002</v>
      </c>
      <c r="CG26">
        <f t="shared" si="13"/>
        <v>0.21598036380108404</v>
      </c>
      <c r="CH26">
        <f t="shared" si="14"/>
        <v>65</v>
      </c>
    </row>
    <row r="27" spans="2:86" x14ac:dyDescent="0.2">
      <c r="B27" t="s">
        <v>20</v>
      </c>
      <c r="C27" t="s">
        <v>56</v>
      </c>
      <c r="E27" t="s">
        <v>68</v>
      </c>
      <c r="F27" t="s">
        <v>68</v>
      </c>
      <c r="G27" t="s">
        <v>68</v>
      </c>
      <c r="H27" t="s">
        <v>68</v>
      </c>
      <c r="I27" t="s">
        <v>68</v>
      </c>
      <c r="J27" t="s">
        <v>68</v>
      </c>
      <c r="K27" t="s">
        <v>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 t="s">
        <v>68</v>
      </c>
      <c r="R27" t="s">
        <v>68</v>
      </c>
      <c r="S27" t="s">
        <v>68</v>
      </c>
      <c r="T27" t="s">
        <v>68</v>
      </c>
      <c r="U27" t="s">
        <v>68</v>
      </c>
      <c r="V27" t="s">
        <v>68</v>
      </c>
      <c r="W27" t="s">
        <v>68</v>
      </c>
      <c r="X27" t="s">
        <v>68</v>
      </c>
      <c r="Y27" t="s">
        <v>68</v>
      </c>
      <c r="Z27" t="s">
        <v>68</v>
      </c>
      <c r="AA27" t="s">
        <v>68</v>
      </c>
      <c r="AB27" t="s">
        <v>68</v>
      </c>
      <c r="AC27" t="s">
        <v>68</v>
      </c>
      <c r="AD27" t="s">
        <v>68</v>
      </c>
      <c r="AE27" t="s">
        <v>68</v>
      </c>
      <c r="AF27" t="s">
        <v>68</v>
      </c>
      <c r="AG27" t="s">
        <v>68</v>
      </c>
      <c r="AH27" t="s">
        <v>68</v>
      </c>
      <c r="AI27" t="s">
        <v>68</v>
      </c>
      <c r="AJ27">
        <v>1.9</v>
      </c>
      <c r="AK27">
        <v>2.2999999999999998</v>
      </c>
      <c r="AL27">
        <v>2.2000000000000002</v>
      </c>
      <c r="AM27">
        <v>2.2000000000000002</v>
      </c>
      <c r="AN27">
        <v>2.8</v>
      </c>
      <c r="AO27">
        <v>3</v>
      </c>
      <c r="AP27">
        <v>2.4</v>
      </c>
      <c r="AQ27">
        <v>2.5</v>
      </c>
      <c r="AR27">
        <v>2.5</v>
      </c>
      <c r="AS27">
        <v>2.2999999999999998</v>
      </c>
      <c r="AT27">
        <v>2.8</v>
      </c>
      <c r="AU27">
        <v>2.7</v>
      </c>
      <c r="AV27">
        <v>1.9</v>
      </c>
      <c r="AW27">
        <v>15.5</v>
      </c>
      <c r="AX27">
        <v>2.9</v>
      </c>
      <c r="AY27">
        <v>2.7</v>
      </c>
      <c r="AZ27">
        <v>19.600000000000001</v>
      </c>
      <c r="BA27">
        <v>3.2</v>
      </c>
      <c r="BB27">
        <v>16</v>
      </c>
      <c r="BC27">
        <v>3.7</v>
      </c>
      <c r="BD27">
        <v>3.2</v>
      </c>
      <c r="BE27">
        <v>4.5999999999999996</v>
      </c>
      <c r="BF27">
        <v>2.7</v>
      </c>
      <c r="BH27">
        <v>4.2</v>
      </c>
      <c r="BI27">
        <v>2.5</v>
      </c>
      <c r="BJ27">
        <v>3</v>
      </c>
      <c r="BK27">
        <v>2.9</v>
      </c>
      <c r="BL27">
        <v>2.7</v>
      </c>
      <c r="BM27">
        <v>3.49</v>
      </c>
      <c r="BN27">
        <v>3.27</v>
      </c>
      <c r="BO27">
        <v>4.1500000000000004</v>
      </c>
      <c r="BP27">
        <v>3.12</v>
      </c>
      <c r="BQ27">
        <v>3.08</v>
      </c>
      <c r="BR27">
        <v>2.855</v>
      </c>
      <c r="BS27">
        <v>7.66</v>
      </c>
      <c r="BT27">
        <v>4.125</v>
      </c>
      <c r="BU27">
        <v>2.81</v>
      </c>
      <c r="BV27">
        <v>2.8250000000000002</v>
      </c>
      <c r="BW27">
        <v>9.7799999999999994</v>
      </c>
      <c r="BX27">
        <v>3.8340000000000001</v>
      </c>
      <c r="BY27">
        <v>3.69</v>
      </c>
      <c r="BZ27">
        <v>3.47</v>
      </c>
      <c r="CA27">
        <v>23.78</v>
      </c>
      <c r="CC27">
        <f t="shared" si="9"/>
        <v>4.7171860465116282</v>
      </c>
      <c r="CD27">
        <f t="shared" si="10"/>
        <v>1.9</v>
      </c>
      <c r="CE27">
        <f t="shared" si="11"/>
        <v>23.78</v>
      </c>
      <c r="CF27">
        <f t="shared" si="12"/>
        <v>4.8519248279410876</v>
      </c>
      <c r="CG27">
        <f t="shared" si="13"/>
        <v>1.0285633808166414</v>
      </c>
      <c r="CH27">
        <f t="shared" si="14"/>
        <v>43</v>
      </c>
    </row>
    <row r="28" spans="2:86" x14ac:dyDescent="0.2">
      <c r="B28" t="s">
        <v>21</v>
      </c>
      <c r="C28" t="s">
        <v>56</v>
      </c>
      <c r="E28" t="s">
        <v>68</v>
      </c>
      <c r="F28" t="s">
        <v>68</v>
      </c>
      <c r="G28" t="s">
        <v>68</v>
      </c>
      <c r="H28" t="s">
        <v>68</v>
      </c>
      <c r="I28" t="s">
        <v>68</v>
      </c>
      <c r="J28" t="s">
        <v>68</v>
      </c>
      <c r="K28" t="s">
        <v>68</v>
      </c>
      <c r="L28">
        <v>12.6</v>
      </c>
      <c r="M28">
        <v>11</v>
      </c>
      <c r="N28">
        <v>12</v>
      </c>
      <c r="O28">
        <v>13</v>
      </c>
      <c r="P28">
        <v>10</v>
      </c>
      <c r="Q28">
        <v>11</v>
      </c>
      <c r="R28">
        <v>11</v>
      </c>
      <c r="S28">
        <v>16</v>
      </c>
      <c r="T28">
        <v>18</v>
      </c>
      <c r="U28">
        <v>19</v>
      </c>
      <c r="V28">
        <v>55</v>
      </c>
      <c r="W28" t="s">
        <v>68</v>
      </c>
      <c r="X28">
        <v>16</v>
      </c>
      <c r="Y28">
        <v>20</v>
      </c>
      <c r="Z28">
        <v>18</v>
      </c>
      <c r="AA28">
        <v>16</v>
      </c>
      <c r="AB28" t="s">
        <v>68</v>
      </c>
      <c r="AC28">
        <v>18</v>
      </c>
      <c r="AD28">
        <v>19</v>
      </c>
      <c r="AE28">
        <v>16</v>
      </c>
      <c r="AF28">
        <v>16</v>
      </c>
      <c r="AG28">
        <v>17</v>
      </c>
      <c r="AH28">
        <v>17</v>
      </c>
      <c r="AI28">
        <v>17</v>
      </c>
      <c r="AJ28">
        <v>16</v>
      </c>
      <c r="AK28">
        <v>16</v>
      </c>
      <c r="AL28">
        <v>15</v>
      </c>
      <c r="AM28">
        <v>14</v>
      </c>
      <c r="AN28">
        <v>16</v>
      </c>
      <c r="AO28">
        <v>15</v>
      </c>
      <c r="AP28">
        <v>14</v>
      </c>
      <c r="AQ28">
        <v>16.8</v>
      </c>
      <c r="AR28">
        <v>15</v>
      </c>
      <c r="AS28">
        <v>15</v>
      </c>
      <c r="AT28">
        <v>16</v>
      </c>
      <c r="AU28">
        <v>18</v>
      </c>
      <c r="AV28">
        <v>16</v>
      </c>
      <c r="AW28">
        <v>70</v>
      </c>
      <c r="AX28">
        <v>17</v>
      </c>
      <c r="AY28">
        <v>16</v>
      </c>
      <c r="AZ28">
        <v>65.8</v>
      </c>
      <c r="BA28">
        <v>15</v>
      </c>
      <c r="BB28">
        <v>52.5</v>
      </c>
      <c r="BC28">
        <v>14</v>
      </c>
      <c r="BD28">
        <v>17</v>
      </c>
      <c r="BE28">
        <v>22</v>
      </c>
      <c r="BF28">
        <v>22</v>
      </c>
      <c r="BH28">
        <v>19</v>
      </c>
      <c r="BI28">
        <v>12</v>
      </c>
      <c r="BJ28">
        <v>16</v>
      </c>
      <c r="BK28">
        <v>18</v>
      </c>
      <c r="BL28">
        <v>17</v>
      </c>
      <c r="BM28">
        <v>22.96</v>
      </c>
      <c r="BN28">
        <v>18.7</v>
      </c>
      <c r="BO28">
        <v>27.8</v>
      </c>
      <c r="BP28">
        <v>19.55</v>
      </c>
      <c r="BQ28">
        <v>17.3</v>
      </c>
      <c r="BR28">
        <v>16.2</v>
      </c>
      <c r="BS28">
        <v>20</v>
      </c>
      <c r="BT28">
        <v>25</v>
      </c>
      <c r="BU28">
        <v>18</v>
      </c>
      <c r="BV28">
        <v>18.5</v>
      </c>
      <c r="BW28">
        <v>55.5</v>
      </c>
      <c r="BX28">
        <v>25.1</v>
      </c>
      <c r="BY28">
        <v>19</v>
      </c>
      <c r="BZ28">
        <v>18.8</v>
      </c>
      <c r="CA28">
        <v>56.8</v>
      </c>
      <c r="CC28">
        <f t="shared" si="9"/>
        <v>20.829384615384612</v>
      </c>
      <c r="CD28">
        <f t="shared" si="10"/>
        <v>10</v>
      </c>
      <c r="CE28">
        <f t="shared" si="11"/>
        <v>70</v>
      </c>
      <c r="CF28">
        <f t="shared" si="12"/>
        <v>12.928041213400611</v>
      </c>
      <c r="CG28">
        <f t="shared" si="13"/>
        <v>0.62066361787049351</v>
      </c>
      <c r="CH28">
        <f t="shared" si="14"/>
        <v>65</v>
      </c>
    </row>
    <row r="29" spans="2:86" x14ac:dyDescent="0.2">
      <c r="B29" t="s">
        <v>22</v>
      </c>
      <c r="C29" t="s">
        <v>56</v>
      </c>
      <c r="E29" t="s">
        <v>68</v>
      </c>
      <c r="F29" t="s">
        <v>68</v>
      </c>
      <c r="G29" t="s">
        <v>68</v>
      </c>
      <c r="H29" t="s">
        <v>68</v>
      </c>
      <c r="I29" t="s">
        <v>68</v>
      </c>
      <c r="K29" t="s">
        <v>68</v>
      </c>
      <c r="L29" t="s">
        <v>68</v>
      </c>
      <c r="M29" t="s">
        <v>68</v>
      </c>
      <c r="N29">
        <v>24</v>
      </c>
      <c r="O29" t="s">
        <v>68</v>
      </c>
      <c r="P29">
        <v>24</v>
      </c>
      <c r="Q29">
        <v>58</v>
      </c>
      <c r="R29">
        <v>15</v>
      </c>
      <c r="S29" t="s">
        <v>68</v>
      </c>
      <c r="T29" t="s">
        <v>68</v>
      </c>
      <c r="U29">
        <v>37</v>
      </c>
      <c r="V29">
        <v>131</v>
      </c>
      <c r="W29" t="s">
        <v>68</v>
      </c>
      <c r="X29" t="s">
        <v>68</v>
      </c>
      <c r="Y29">
        <v>32</v>
      </c>
      <c r="Z29">
        <v>54</v>
      </c>
      <c r="AA29" t="s">
        <v>68</v>
      </c>
      <c r="AB29" t="s">
        <v>68</v>
      </c>
      <c r="AC29" t="s">
        <v>68</v>
      </c>
      <c r="AD29" t="s">
        <v>68</v>
      </c>
      <c r="AE29" t="s">
        <v>68</v>
      </c>
      <c r="AF29" t="s">
        <v>68</v>
      </c>
      <c r="AG29" t="s">
        <v>68</v>
      </c>
      <c r="AH29" t="s">
        <v>68</v>
      </c>
      <c r="AI29" t="s">
        <v>68</v>
      </c>
      <c r="AJ29">
        <v>26</v>
      </c>
      <c r="AK29">
        <v>24</v>
      </c>
      <c r="AL29">
        <v>21</v>
      </c>
      <c r="AM29">
        <v>20</v>
      </c>
      <c r="AN29">
        <v>21</v>
      </c>
      <c r="AO29">
        <v>20</v>
      </c>
      <c r="AP29">
        <v>21</v>
      </c>
      <c r="AQ29">
        <v>27</v>
      </c>
      <c r="AR29">
        <v>23</v>
      </c>
      <c r="AS29">
        <v>21</v>
      </c>
      <c r="AT29">
        <v>27</v>
      </c>
      <c r="AU29">
        <v>29</v>
      </c>
      <c r="AV29">
        <v>23</v>
      </c>
      <c r="AW29">
        <v>305</v>
      </c>
      <c r="AX29">
        <v>27</v>
      </c>
      <c r="AY29">
        <v>24</v>
      </c>
      <c r="AZ29">
        <v>504</v>
      </c>
      <c r="BA29">
        <v>25</v>
      </c>
      <c r="BB29">
        <v>251</v>
      </c>
      <c r="BC29">
        <v>26</v>
      </c>
      <c r="BD29">
        <v>26</v>
      </c>
      <c r="BE29">
        <v>69</v>
      </c>
      <c r="BF29">
        <v>26</v>
      </c>
      <c r="BH29">
        <v>48</v>
      </c>
      <c r="BI29">
        <v>27</v>
      </c>
      <c r="BJ29">
        <v>30</v>
      </c>
      <c r="BK29">
        <v>28</v>
      </c>
      <c r="BL29">
        <v>26</v>
      </c>
      <c r="BM29">
        <v>47.9</v>
      </c>
      <c r="BN29">
        <v>34.799999999999997</v>
      </c>
      <c r="BO29">
        <v>63.36</v>
      </c>
      <c r="BP29">
        <v>33.94</v>
      </c>
      <c r="BQ29">
        <v>29.1</v>
      </c>
      <c r="BR29">
        <v>25.85</v>
      </c>
      <c r="BS29">
        <v>56.65</v>
      </c>
      <c r="BT29">
        <v>57.5</v>
      </c>
      <c r="BU29">
        <v>30.3</v>
      </c>
      <c r="BV29">
        <v>28.5</v>
      </c>
      <c r="BW29">
        <v>336.8</v>
      </c>
      <c r="BX29">
        <v>60.67</v>
      </c>
      <c r="BY29">
        <v>45.5</v>
      </c>
      <c r="BZ29">
        <v>38.299999999999997</v>
      </c>
      <c r="CA29">
        <v>173</v>
      </c>
      <c r="CC29">
        <f t="shared" si="9"/>
        <v>62.395490196078448</v>
      </c>
      <c r="CD29">
        <f t="shared" si="10"/>
        <v>15</v>
      </c>
      <c r="CE29">
        <f t="shared" si="11"/>
        <v>504</v>
      </c>
      <c r="CF29">
        <f t="shared" si="12"/>
        <v>92.628168508585432</v>
      </c>
      <c r="CG29">
        <f t="shared" si="13"/>
        <v>1.4845330682954889</v>
      </c>
      <c r="CH29">
        <f t="shared" si="14"/>
        <v>51</v>
      </c>
    </row>
    <row r="30" spans="2:86" x14ac:dyDescent="0.2">
      <c r="B30" t="s">
        <v>23</v>
      </c>
      <c r="C30" t="s">
        <v>56</v>
      </c>
      <c r="E30" t="s">
        <v>68</v>
      </c>
      <c r="F30" t="s">
        <v>68</v>
      </c>
      <c r="G30" t="s">
        <v>68</v>
      </c>
      <c r="H30" t="s">
        <v>68</v>
      </c>
      <c r="I30" t="s">
        <v>68</v>
      </c>
      <c r="J30" t="s">
        <v>68</v>
      </c>
      <c r="K30" t="s">
        <v>68</v>
      </c>
      <c r="L30" t="s">
        <v>68</v>
      </c>
      <c r="M30">
        <v>75</v>
      </c>
      <c r="N30">
        <v>80</v>
      </c>
      <c r="O30" t="s">
        <v>68</v>
      </c>
      <c r="P30">
        <v>67</v>
      </c>
      <c r="Q30">
        <v>147</v>
      </c>
      <c r="R30" t="s">
        <v>68</v>
      </c>
      <c r="S30" t="s">
        <v>68</v>
      </c>
      <c r="T30" t="s">
        <v>68</v>
      </c>
      <c r="U30">
        <v>98</v>
      </c>
      <c r="V30" t="s">
        <v>68</v>
      </c>
      <c r="W30">
        <v>130</v>
      </c>
      <c r="X30">
        <v>70</v>
      </c>
      <c r="Y30">
        <v>100</v>
      </c>
      <c r="Z30">
        <v>95</v>
      </c>
      <c r="AA30">
        <v>75</v>
      </c>
      <c r="AB30" t="s">
        <v>68</v>
      </c>
      <c r="AC30" t="s">
        <v>68</v>
      </c>
      <c r="AD30" t="s">
        <v>68</v>
      </c>
      <c r="AE30" t="s">
        <v>68</v>
      </c>
      <c r="AF30" t="s">
        <v>68</v>
      </c>
      <c r="AG30" t="s">
        <v>68</v>
      </c>
      <c r="AH30" t="s">
        <v>68</v>
      </c>
      <c r="AI30" t="s">
        <v>68</v>
      </c>
      <c r="AJ30" t="s">
        <v>68</v>
      </c>
      <c r="AK30" t="s">
        <v>68</v>
      </c>
      <c r="AL30" t="s">
        <v>68</v>
      </c>
      <c r="AQ30">
        <v>73</v>
      </c>
      <c r="AR30">
        <v>65</v>
      </c>
      <c r="AS30">
        <v>53</v>
      </c>
      <c r="AT30">
        <v>83</v>
      </c>
      <c r="AU30">
        <v>77</v>
      </c>
      <c r="AV30">
        <v>62</v>
      </c>
      <c r="AW30">
        <v>486</v>
      </c>
      <c r="AX30">
        <v>72</v>
      </c>
      <c r="AY30">
        <v>60</v>
      </c>
      <c r="AZ30">
        <v>999</v>
      </c>
      <c r="BA30">
        <v>60</v>
      </c>
      <c r="BB30">
        <v>494</v>
      </c>
      <c r="BC30">
        <v>61</v>
      </c>
      <c r="BD30">
        <v>70</v>
      </c>
      <c r="BE30">
        <v>175</v>
      </c>
      <c r="BF30">
        <v>68</v>
      </c>
      <c r="BH30">
        <v>108</v>
      </c>
      <c r="BI30">
        <v>76</v>
      </c>
      <c r="BJ30">
        <v>80</v>
      </c>
      <c r="BK30">
        <v>78</v>
      </c>
      <c r="BL30">
        <v>77</v>
      </c>
      <c r="BM30">
        <v>132.9</v>
      </c>
      <c r="BN30">
        <v>94</v>
      </c>
      <c r="BO30">
        <v>165.2</v>
      </c>
      <c r="BP30">
        <v>94.69</v>
      </c>
      <c r="BQ30">
        <v>75.3</v>
      </c>
      <c r="BR30">
        <v>70.290000000000006</v>
      </c>
      <c r="BS30">
        <v>152.5</v>
      </c>
      <c r="BT30">
        <v>163.5</v>
      </c>
      <c r="BU30">
        <v>84.7</v>
      </c>
      <c r="BV30">
        <v>80.77</v>
      </c>
      <c r="BW30">
        <v>664.8</v>
      </c>
      <c r="BX30">
        <v>170.5</v>
      </c>
      <c r="BY30">
        <v>116.9</v>
      </c>
      <c r="BZ30">
        <v>95</v>
      </c>
      <c r="CA30">
        <v>442.5</v>
      </c>
      <c r="CC30">
        <f t="shared" si="9"/>
        <v>150.38152173913042</v>
      </c>
      <c r="CD30">
        <f t="shared" si="10"/>
        <v>53</v>
      </c>
      <c r="CE30">
        <f t="shared" si="11"/>
        <v>999</v>
      </c>
      <c r="CF30">
        <f t="shared" si="12"/>
        <v>181.34370420058264</v>
      </c>
      <c r="CG30">
        <f t="shared" si="13"/>
        <v>1.2058908707890514</v>
      </c>
      <c r="CH30">
        <f t="shared" si="14"/>
        <v>46</v>
      </c>
    </row>
    <row r="31" spans="2:86" x14ac:dyDescent="0.2">
      <c r="H31" t="s">
        <v>68</v>
      </c>
      <c r="I31" t="s">
        <v>68</v>
      </c>
      <c r="CB31" s="52"/>
    </row>
    <row r="32" spans="2:86" x14ac:dyDescent="0.2">
      <c r="B32" t="s">
        <v>24</v>
      </c>
      <c r="H32" t="s">
        <v>68</v>
      </c>
      <c r="I32" t="s">
        <v>68</v>
      </c>
    </row>
    <row r="33" spans="1:86" x14ac:dyDescent="0.2">
      <c r="H33" t="s">
        <v>68</v>
      </c>
      <c r="I33" t="s">
        <v>68</v>
      </c>
    </row>
    <row r="34" spans="1:86" ht="15" customHeight="1" x14ac:dyDescent="0.2">
      <c r="B34" t="s">
        <v>25</v>
      </c>
      <c r="C34" t="s">
        <v>56</v>
      </c>
      <c r="E34" t="s">
        <v>68</v>
      </c>
      <c r="F34" t="s">
        <v>68</v>
      </c>
      <c r="G34" t="s">
        <v>68</v>
      </c>
      <c r="H34" t="s">
        <v>68</v>
      </c>
      <c r="I34" t="s">
        <v>68</v>
      </c>
      <c r="J34">
        <v>0</v>
      </c>
      <c r="K34">
        <v>2.4</v>
      </c>
      <c r="L34">
        <v>2.8</v>
      </c>
      <c r="M34" t="s">
        <v>68</v>
      </c>
      <c r="N34">
        <v>0.64</v>
      </c>
      <c r="O34">
        <v>0.59</v>
      </c>
      <c r="P34">
        <v>3.55</v>
      </c>
      <c r="Q34">
        <v>0.17</v>
      </c>
      <c r="R34">
        <v>5</v>
      </c>
      <c r="S34" t="s">
        <v>68</v>
      </c>
      <c r="T34" t="s">
        <v>68</v>
      </c>
      <c r="U34">
        <v>0.5</v>
      </c>
      <c r="V34">
        <v>0.35</v>
      </c>
      <c r="W34" t="s">
        <v>68</v>
      </c>
      <c r="X34" t="s">
        <v>68</v>
      </c>
      <c r="Y34">
        <v>1.1100000000000001</v>
      </c>
      <c r="Z34">
        <v>0.75</v>
      </c>
      <c r="AA34">
        <v>6.65</v>
      </c>
      <c r="AB34" t="s">
        <v>68</v>
      </c>
      <c r="AC34">
        <v>1.1200000000000001</v>
      </c>
      <c r="AD34">
        <v>0.66</v>
      </c>
      <c r="AE34">
        <v>0.05</v>
      </c>
      <c r="AF34">
        <v>1.44</v>
      </c>
      <c r="AG34">
        <v>0.2</v>
      </c>
      <c r="AH34">
        <v>0.35</v>
      </c>
      <c r="AI34">
        <v>0.77</v>
      </c>
      <c r="AJ34">
        <v>0.85</v>
      </c>
      <c r="AK34" t="s">
        <v>68</v>
      </c>
      <c r="AL34">
        <v>3.6</v>
      </c>
      <c r="AM34">
        <v>1.1399999999999999</v>
      </c>
      <c r="AN34">
        <v>0.13</v>
      </c>
      <c r="AO34">
        <v>3.1</v>
      </c>
      <c r="AP34">
        <v>0.06</v>
      </c>
      <c r="AQ34">
        <v>0.13</v>
      </c>
      <c r="AR34">
        <v>5.7</v>
      </c>
      <c r="AS34">
        <v>0.8</v>
      </c>
      <c r="AT34">
        <v>0.22</v>
      </c>
      <c r="AU34">
        <v>0.14000000000000001</v>
      </c>
      <c r="AV34">
        <v>4.7300000000000004</v>
      </c>
      <c r="AW34">
        <v>0.24</v>
      </c>
      <c r="AX34">
        <v>1.74</v>
      </c>
      <c r="AY34">
        <v>1.77</v>
      </c>
      <c r="AZ34">
        <v>0.48</v>
      </c>
      <c r="BA34">
        <v>1.1000000000000001</v>
      </c>
      <c r="BB34">
        <v>0.66</v>
      </c>
      <c r="BC34">
        <v>2.72</v>
      </c>
      <c r="BD34">
        <v>1.29</v>
      </c>
      <c r="BE34">
        <v>2.3199999999999998</v>
      </c>
      <c r="BF34">
        <v>4.01</v>
      </c>
      <c r="BH34">
        <v>0.64</v>
      </c>
      <c r="BI34">
        <v>2.66</v>
      </c>
      <c r="BJ34">
        <v>0.97</v>
      </c>
      <c r="BK34">
        <v>0.49</v>
      </c>
      <c r="BL34">
        <v>1.38</v>
      </c>
      <c r="BM34">
        <v>0.03</v>
      </c>
      <c r="BN34">
        <v>0</v>
      </c>
      <c r="BO34">
        <v>0.02</v>
      </c>
      <c r="BP34">
        <v>0</v>
      </c>
      <c r="BQ34">
        <v>0</v>
      </c>
      <c r="BR34">
        <v>0.01</v>
      </c>
      <c r="BS34">
        <v>0.02</v>
      </c>
      <c r="BT34">
        <v>0</v>
      </c>
      <c r="BV34">
        <v>1.4E-2</v>
      </c>
      <c r="BW34">
        <v>3.3000000000000002E-2</v>
      </c>
      <c r="BX34">
        <v>1.2999999999999999E-2</v>
      </c>
      <c r="BY34">
        <v>0</v>
      </c>
      <c r="BZ34">
        <v>0</v>
      </c>
      <c r="CA34">
        <v>0.05</v>
      </c>
      <c r="CC34" s="53">
        <f t="shared" ref="CC34:CC43" si="15">AVERAGE(C34:CB34)</f>
        <v>1.1862295081967213</v>
      </c>
      <c r="CD34" s="54">
        <f t="shared" ref="CD34:CD43" si="16">MIN(C34:CB34)</f>
        <v>0</v>
      </c>
      <c r="CE34" s="54">
        <f t="shared" ref="CE34:CE43" si="17">MAX(C34:CB34)</f>
        <v>6.65</v>
      </c>
      <c r="CF34" s="54">
        <f t="shared" ref="CF34:CF43" si="18">STDEV(C34:CB34)</f>
        <v>1.5623725910021449</v>
      </c>
      <c r="CG34">
        <f t="shared" ref="CG34:CG43" si="19">CF34/CC34</f>
        <v>1.3170913218785356</v>
      </c>
      <c r="CH34">
        <f t="shared" ref="CH34:CH43" si="20">COUNT(C34:CB34)</f>
        <v>61</v>
      </c>
    </row>
    <row r="35" spans="1:86" x14ac:dyDescent="0.2">
      <c r="B35" t="s">
        <v>26</v>
      </c>
      <c r="C35" t="s">
        <v>56</v>
      </c>
      <c r="E35" t="s">
        <v>68</v>
      </c>
      <c r="F35" t="s">
        <v>68</v>
      </c>
      <c r="G35" t="s">
        <v>68</v>
      </c>
      <c r="H35" t="s">
        <v>68</v>
      </c>
      <c r="I35" t="s">
        <v>68</v>
      </c>
      <c r="J35">
        <v>0</v>
      </c>
      <c r="K35">
        <v>0.4</v>
      </c>
      <c r="L35">
        <v>0.15</v>
      </c>
      <c r="M35" t="s">
        <v>68</v>
      </c>
      <c r="N35">
        <v>0</v>
      </c>
      <c r="O35" t="s">
        <v>68</v>
      </c>
      <c r="P35">
        <v>0</v>
      </c>
      <c r="Q35" t="s">
        <v>68</v>
      </c>
      <c r="R35" t="s">
        <v>68</v>
      </c>
      <c r="S35" t="s">
        <v>68</v>
      </c>
      <c r="T35" t="s">
        <v>68</v>
      </c>
      <c r="U35">
        <v>0.45</v>
      </c>
      <c r="V35">
        <v>0.19</v>
      </c>
      <c r="W35" t="s">
        <v>68</v>
      </c>
      <c r="X35" t="s">
        <v>68</v>
      </c>
      <c r="Y35">
        <v>0</v>
      </c>
      <c r="Z35">
        <v>0</v>
      </c>
      <c r="AA35">
        <v>0.02</v>
      </c>
      <c r="AB35" t="s">
        <v>68</v>
      </c>
      <c r="AC35">
        <v>0.04</v>
      </c>
      <c r="AD35">
        <v>0.03</v>
      </c>
      <c r="AE35">
        <v>0</v>
      </c>
      <c r="AF35">
        <v>0.05</v>
      </c>
      <c r="AG35">
        <v>0.05</v>
      </c>
      <c r="AH35">
        <v>0.01</v>
      </c>
      <c r="AI35">
        <v>0.08</v>
      </c>
      <c r="AJ35">
        <v>0.03</v>
      </c>
      <c r="AK35" t="s">
        <v>68</v>
      </c>
      <c r="AL35">
        <v>0.08</v>
      </c>
      <c r="AM35">
        <v>0.06</v>
      </c>
      <c r="AN35">
        <v>0</v>
      </c>
      <c r="AO35">
        <v>0.16</v>
      </c>
      <c r="AP35">
        <v>0.06</v>
      </c>
      <c r="AQ35">
        <v>0.02</v>
      </c>
      <c r="AR35">
        <v>0.18</v>
      </c>
      <c r="AS35">
        <v>0.01</v>
      </c>
      <c r="AT35">
        <v>0</v>
      </c>
      <c r="AU35">
        <v>0.01</v>
      </c>
      <c r="AV35">
        <v>0.14000000000000001</v>
      </c>
      <c r="AW35">
        <v>0.27</v>
      </c>
      <c r="AX35">
        <v>7.0000000000000007E-2</v>
      </c>
      <c r="AY35">
        <v>0.05</v>
      </c>
      <c r="AZ35">
        <v>0.25</v>
      </c>
      <c r="BA35">
        <v>0.02</v>
      </c>
      <c r="BB35">
        <v>0.24</v>
      </c>
      <c r="BC35">
        <v>0.11</v>
      </c>
      <c r="BD35">
        <v>0.02</v>
      </c>
      <c r="BE35">
        <v>0.08</v>
      </c>
      <c r="BF35">
        <v>0.12</v>
      </c>
      <c r="BH35">
        <v>0.03</v>
      </c>
      <c r="BI35">
        <v>0.13</v>
      </c>
      <c r="BJ35">
        <v>0.04</v>
      </c>
      <c r="BK35">
        <v>0.02</v>
      </c>
      <c r="BL35">
        <v>0.12</v>
      </c>
      <c r="BM35">
        <v>0</v>
      </c>
      <c r="BN35">
        <v>0</v>
      </c>
      <c r="BO35">
        <v>0</v>
      </c>
      <c r="BP35">
        <v>5.0000000000000001E-3</v>
      </c>
      <c r="BQ35">
        <v>0</v>
      </c>
      <c r="BR35" t="s">
        <v>76</v>
      </c>
      <c r="BS35">
        <v>1.4E-2</v>
      </c>
      <c r="BT35">
        <v>5.0000000000000001E-3</v>
      </c>
      <c r="BV35">
        <v>0</v>
      </c>
      <c r="BW35">
        <v>1.9E-2</v>
      </c>
      <c r="BX35">
        <v>0</v>
      </c>
      <c r="BY35">
        <v>0</v>
      </c>
      <c r="BZ35">
        <v>0</v>
      </c>
      <c r="CA35">
        <v>0.01</v>
      </c>
      <c r="CC35">
        <f t="shared" si="15"/>
        <v>6.7421052631578937E-2</v>
      </c>
      <c r="CD35">
        <f t="shared" si="16"/>
        <v>0</v>
      </c>
      <c r="CE35">
        <f t="shared" si="17"/>
        <v>0.45</v>
      </c>
      <c r="CF35">
        <f t="shared" si="18"/>
        <v>9.8025861632898587E-2</v>
      </c>
      <c r="CG35">
        <f t="shared" si="19"/>
        <v>1.4539354965066928</v>
      </c>
      <c r="CH35">
        <f t="shared" si="20"/>
        <v>57</v>
      </c>
    </row>
    <row r="36" spans="1:86" x14ac:dyDescent="0.2">
      <c r="A36" s="41" t="s">
        <v>86</v>
      </c>
      <c r="B36" t="s">
        <v>27</v>
      </c>
      <c r="C36" t="s">
        <v>56</v>
      </c>
      <c r="E36" t="s">
        <v>68</v>
      </c>
      <c r="F36" t="s">
        <v>68</v>
      </c>
      <c r="G36" t="s">
        <v>68</v>
      </c>
      <c r="H36" t="s">
        <v>68</v>
      </c>
      <c r="I36" t="s">
        <v>68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>
        <v>0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W36" t="s">
        <v>68</v>
      </c>
      <c r="X36" t="s">
        <v>68</v>
      </c>
      <c r="Y36" t="s">
        <v>68</v>
      </c>
      <c r="Z36" t="s">
        <v>68</v>
      </c>
      <c r="AA36">
        <v>0.04</v>
      </c>
      <c r="AB36" t="s">
        <v>68</v>
      </c>
      <c r="AD36" t="s">
        <v>68</v>
      </c>
      <c r="AE36" t="s">
        <v>68</v>
      </c>
      <c r="AF36" t="s">
        <v>68</v>
      </c>
      <c r="AG36" t="s">
        <v>68</v>
      </c>
      <c r="AH36" t="s">
        <v>68</v>
      </c>
      <c r="AI36" t="s">
        <v>68</v>
      </c>
      <c r="AJ36" t="s">
        <v>68</v>
      </c>
      <c r="AK36" t="s">
        <v>68</v>
      </c>
      <c r="AL36" t="s">
        <v>68</v>
      </c>
      <c r="AO36">
        <v>0.16</v>
      </c>
      <c r="BM36">
        <v>0</v>
      </c>
      <c r="BN36">
        <v>0.01</v>
      </c>
      <c r="BO36">
        <v>0.02</v>
      </c>
      <c r="BP36">
        <v>0</v>
      </c>
      <c r="BQ36">
        <v>0.02</v>
      </c>
      <c r="BR36" t="s">
        <v>76</v>
      </c>
      <c r="BS36">
        <v>0.34</v>
      </c>
      <c r="BT36">
        <v>0.02</v>
      </c>
      <c r="BU36">
        <v>0</v>
      </c>
      <c r="BV36">
        <v>0</v>
      </c>
      <c r="BW36">
        <v>0.11</v>
      </c>
      <c r="BX36">
        <v>0</v>
      </c>
      <c r="BY36">
        <v>0</v>
      </c>
      <c r="BZ36">
        <v>0</v>
      </c>
      <c r="CA36">
        <v>0.61</v>
      </c>
      <c r="CC36">
        <f t="shared" si="15"/>
        <v>7.823529411764707E-2</v>
      </c>
      <c r="CD36">
        <f t="shared" si="16"/>
        <v>0</v>
      </c>
      <c r="CE36">
        <f t="shared" si="17"/>
        <v>0.61</v>
      </c>
      <c r="CF36">
        <f t="shared" si="18"/>
        <v>0.16283562625073969</v>
      </c>
      <c r="CG36">
        <f t="shared" si="19"/>
        <v>2.0813576287688531</v>
      </c>
      <c r="CH36">
        <f t="shared" si="20"/>
        <v>17</v>
      </c>
    </row>
    <row r="37" spans="1:86" x14ac:dyDescent="0.2">
      <c r="B37" t="s">
        <v>28</v>
      </c>
      <c r="C37" t="s">
        <v>56</v>
      </c>
      <c r="E37" t="s">
        <v>68</v>
      </c>
      <c r="F37" t="s">
        <v>68</v>
      </c>
      <c r="G37" t="s">
        <v>68</v>
      </c>
      <c r="H37" t="s">
        <v>68</v>
      </c>
      <c r="I37" t="s">
        <v>68</v>
      </c>
      <c r="J37" t="s">
        <v>68</v>
      </c>
      <c r="K37">
        <v>0.7</v>
      </c>
      <c r="L37">
        <v>0.74</v>
      </c>
      <c r="M37" t="s">
        <v>68</v>
      </c>
      <c r="N37">
        <v>0.57999999999999996</v>
      </c>
      <c r="O37" t="s">
        <v>68</v>
      </c>
      <c r="P37">
        <v>0.84</v>
      </c>
      <c r="Q37">
        <v>2.1</v>
      </c>
      <c r="R37" t="s">
        <v>68</v>
      </c>
      <c r="S37" t="s">
        <v>68</v>
      </c>
      <c r="T37" t="s">
        <v>68</v>
      </c>
      <c r="U37" t="s">
        <v>68</v>
      </c>
      <c r="V37">
        <v>0.54</v>
      </c>
      <c r="W37" t="s">
        <v>68</v>
      </c>
      <c r="X37">
        <v>0.44</v>
      </c>
      <c r="Y37">
        <v>0.7</v>
      </c>
      <c r="Z37" t="s">
        <v>68</v>
      </c>
      <c r="AA37">
        <v>1.06</v>
      </c>
      <c r="AB37" t="s">
        <v>68</v>
      </c>
      <c r="AC37" t="s">
        <v>68</v>
      </c>
      <c r="AD37" t="s">
        <v>68</v>
      </c>
      <c r="AE37" t="s">
        <v>68</v>
      </c>
      <c r="AF37" t="s">
        <v>68</v>
      </c>
      <c r="AG37" t="s">
        <v>68</v>
      </c>
      <c r="AH37" t="s">
        <v>68</v>
      </c>
      <c r="AI37" t="s">
        <v>68</v>
      </c>
      <c r="AJ37" t="s">
        <v>68</v>
      </c>
      <c r="AK37" t="s">
        <v>68</v>
      </c>
      <c r="AL37" t="s">
        <v>68</v>
      </c>
      <c r="AN37">
        <v>0.21</v>
      </c>
      <c r="AO37">
        <v>0.39</v>
      </c>
      <c r="AP37">
        <v>0.37</v>
      </c>
      <c r="AQ37">
        <v>0.26</v>
      </c>
      <c r="AR37">
        <v>0.91</v>
      </c>
      <c r="AS37">
        <v>0.42</v>
      </c>
      <c r="AT37">
        <v>0.42</v>
      </c>
      <c r="AU37">
        <v>0.33</v>
      </c>
      <c r="AV37">
        <v>0.67</v>
      </c>
      <c r="AW37">
        <v>1.23</v>
      </c>
      <c r="AX37">
        <v>0.69</v>
      </c>
      <c r="AY37">
        <v>0.41</v>
      </c>
      <c r="AZ37">
        <v>2.11</v>
      </c>
      <c r="BA37">
        <v>0.57999999999999996</v>
      </c>
      <c r="BB37">
        <v>1.7</v>
      </c>
      <c r="BC37">
        <v>1.02</v>
      </c>
      <c r="BD37">
        <v>0.8</v>
      </c>
      <c r="BE37">
        <v>0.67</v>
      </c>
      <c r="BF37">
        <v>0.78</v>
      </c>
      <c r="BH37">
        <v>0.43</v>
      </c>
      <c r="BI37">
        <v>0.93</v>
      </c>
      <c r="BJ37">
        <v>0.43</v>
      </c>
      <c r="BK37">
        <v>0.32</v>
      </c>
      <c r="BL37">
        <v>0.72</v>
      </c>
      <c r="BM37">
        <v>0.75</v>
      </c>
      <c r="BN37">
        <v>0</v>
      </c>
      <c r="BO37">
        <v>0.7</v>
      </c>
      <c r="BP37">
        <v>0.50390000000000001</v>
      </c>
      <c r="BQ37">
        <v>0.68600000000000005</v>
      </c>
      <c r="BR37">
        <v>0.48110000000000003</v>
      </c>
      <c r="BS37">
        <v>0.73</v>
      </c>
      <c r="BT37">
        <v>0.55000000000000004</v>
      </c>
      <c r="BU37">
        <v>0.6</v>
      </c>
      <c r="BV37">
        <v>0.33</v>
      </c>
      <c r="BW37">
        <v>1.2</v>
      </c>
      <c r="BX37">
        <v>0.627</v>
      </c>
      <c r="BY37">
        <v>0.66</v>
      </c>
      <c r="BZ37">
        <v>0.43</v>
      </c>
      <c r="CA37">
        <v>2.31</v>
      </c>
      <c r="CC37">
        <f t="shared" si="15"/>
        <v>0.730375</v>
      </c>
      <c r="CD37">
        <f t="shared" si="16"/>
        <v>0</v>
      </c>
      <c r="CE37">
        <f t="shared" si="17"/>
        <v>2.31</v>
      </c>
      <c r="CF37">
        <f t="shared" si="18"/>
        <v>0.4761014255878766</v>
      </c>
      <c r="CG37">
        <f t="shared" si="19"/>
        <v>0.65185887467106163</v>
      </c>
      <c r="CH37">
        <f t="shared" si="20"/>
        <v>48</v>
      </c>
    </row>
    <row r="38" spans="1:86" x14ac:dyDescent="0.2">
      <c r="B38" t="s">
        <v>29</v>
      </c>
      <c r="C38" t="s">
        <v>56</v>
      </c>
      <c r="E38" t="s">
        <v>68</v>
      </c>
      <c r="F38" t="s">
        <v>68</v>
      </c>
      <c r="G38" t="s">
        <v>68</v>
      </c>
      <c r="H38" t="s">
        <v>68</v>
      </c>
      <c r="I38" t="s">
        <v>68</v>
      </c>
      <c r="J38">
        <v>0.02</v>
      </c>
      <c r="K38" t="s">
        <v>68</v>
      </c>
      <c r="L38" t="s">
        <v>68</v>
      </c>
      <c r="M38" t="s">
        <v>68</v>
      </c>
      <c r="N38">
        <v>0.15</v>
      </c>
      <c r="O38">
        <v>0.08</v>
      </c>
      <c r="P38">
        <v>0.04</v>
      </c>
      <c r="Q38">
        <v>0.17</v>
      </c>
      <c r="R38">
        <v>0.06</v>
      </c>
      <c r="S38">
        <v>0.04</v>
      </c>
      <c r="T38">
        <v>0.1</v>
      </c>
      <c r="U38">
        <v>0.11</v>
      </c>
      <c r="V38">
        <v>0.04</v>
      </c>
      <c r="W38">
        <v>0.02</v>
      </c>
      <c r="X38" t="s">
        <v>68</v>
      </c>
      <c r="Y38">
        <v>0.86</v>
      </c>
      <c r="Z38">
        <v>0</v>
      </c>
      <c r="AA38">
        <v>0.04</v>
      </c>
      <c r="AB38" t="s">
        <v>68</v>
      </c>
      <c r="AC38">
        <v>0.01</v>
      </c>
      <c r="AD38">
        <v>0.88</v>
      </c>
      <c r="AE38">
        <v>0</v>
      </c>
      <c r="AF38">
        <v>0</v>
      </c>
      <c r="AG38">
        <v>0</v>
      </c>
      <c r="AH38">
        <v>0.17</v>
      </c>
      <c r="AI38">
        <v>0.11</v>
      </c>
      <c r="AJ38">
        <v>0.02</v>
      </c>
      <c r="AK38">
        <v>0</v>
      </c>
      <c r="AL38">
        <v>0.42</v>
      </c>
      <c r="AM38">
        <v>0.76</v>
      </c>
      <c r="AN38">
        <v>0.8</v>
      </c>
      <c r="AO38">
        <v>0.64</v>
      </c>
      <c r="AP38">
        <v>0.08</v>
      </c>
      <c r="AQ38">
        <v>0.76</v>
      </c>
      <c r="AR38">
        <v>0.46</v>
      </c>
      <c r="AS38">
        <v>0.05</v>
      </c>
      <c r="AT38">
        <v>0</v>
      </c>
      <c r="AV38">
        <v>0.09</v>
      </c>
      <c r="AW38">
        <v>0.35</v>
      </c>
      <c r="AX38">
        <v>0.3</v>
      </c>
      <c r="AY38">
        <v>0.56000000000000005</v>
      </c>
      <c r="AZ38">
        <v>0</v>
      </c>
      <c r="BA38">
        <v>0.72</v>
      </c>
      <c r="BB38">
        <v>0</v>
      </c>
      <c r="BC38">
        <v>0.89</v>
      </c>
      <c r="BD38">
        <v>0.52</v>
      </c>
      <c r="BE38">
        <v>0.06</v>
      </c>
      <c r="BF38">
        <v>0.04</v>
      </c>
      <c r="BH38">
        <v>0</v>
      </c>
      <c r="BI38">
        <v>0.02</v>
      </c>
      <c r="BJ38">
        <v>0</v>
      </c>
      <c r="BK38">
        <v>0</v>
      </c>
      <c r="BL38" t="s">
        <v>76</v>
      </c>
      <c r="BM38">
        <v>0.04</v>
      </c>
      <c r="BN38">
        <v>0</v>
      </c>
      <c r="BO38">
        <v>0</v>
      </c>
      <c r="BP38">
        <v>0</v>
      </c>
      <c r="BQ38">
        <v>0.19</v>
      </c>
      <c r="BR38">
        <v>4.3999999999999997E-2</v>
      </c>
      <c r="BS38">
        <v>0.13</v>
      </c>
      <c r="BT38">
        <v>0.12</v>
      </c>
      <c r="BU38">
        <v>0.11</v>
      </c>
      <c r="BV38">
        <v>0</v>
      </c>
      <c r="BW38">
        <v>0</v>
      </c>
      <c r="BX38">
        <v>0</v>
      </c>
      <c r="BY38">
        <v>0.05</v>
      </c>
      <c r="BZ38">
        <v>0.09</v>
      </c>
      <c r="CA38">
        <v>0</v>
      </c>
      <c r="CC38">
        <f t="shared" si="15"/>
        <v>0.18087096774193542</v>
      </c>
      <c r="CD38">
        <f t="shared" si="16"/>
        <v>0</v>
      </c>
      <c r="CE38">
        <f t="shared" si="17"/>
        <v>0.89</v>
      </c>
      <c r="CF38">
        <f t="shared" si="18"/>
        <v>0.26960654293946473</v>
      </c>
      <c r="CG38">
        <f t="shared" si="19"/>
        <v>1.4906015393478527</v>
      </c>
      <c r="CH38">
        <f t="shared" si="20"/>
        <v>62</v>
      </c>
    </row>
    <row r="39" spans="1:86" x14ac:dyDescent="0.2">
      <c r="B39" t="s">
        <v>30</v>
      </c>
      <c r="C39" t="s">
        <v>61</v>
      </c>
      <c r="E39" t="s">
        <v>68</v>
      </c>
      <c r="F39" t="s">
        <v>68</v>
      </c>
      <c r="G39" t="s">
        <v>68</v>
      </c>
      <c r="H39" t="s">
        <v>68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 t="s">
        <v>68</v>
      </c>
      <c r="R39" t="s">
        <v>68</v>
      </c>
      <c r="S39" t="s">
        <v>68</v>
      </c>
      <c r="T39" t="s">
        <v>68</v>
      </c>
      <c r="U39" t="s">
        <v>68</v>
      </c>
      <c r="V39" t="s">
        <v>68</v>
      </c>
      <c r="W39" t="s">
        <v>68</v>
      </c>
      <c r="X39" t="s">
        <v>68</v>
      </c>
      <c r="Y39">
        <v>23</v>
      </c>
      <c r="Z39">
        <v>6</v>
      </c>
      <c r="AA39">
        <v>38</v>
      </c>
      <c r="AB39" t="s">
        <v>68</v>
      </c>
      <c r="AC39">
        <v>5</v>
      </c>
      <c r="AD39">
        <v>69</v>
      </c>
      <c r="AE39" t="s">
        <v>68</v>
      </c>
      <c r="AF39">
        <v>7</v>
      </c>
      <c r="AG39">
        <v>2</v>
      </c>
      <c r="AH39">
        <v>0</v>
      </c>
      <c r="AI39">
        <v>1048</v>
      </c>
      <c r="AJ39">
        <v>46</v>
      </c>
      <c r="AK39">
        <v>32</v>
      </c>
      <c r="AL39" s="55">
        <v>32</v>
      </c>
      <c r="AM39">
        <v>5</v>
      </c>
      <c r="AN39">
        <v>16</v>
      </c>
      <c r="AO39">
        <v>4</v>
      </c>
      <c r="AP39">
        <v>8</v>
      </c>
      <c r="AQ39">
        <v>0</v>
      </c>
      <c r="AR39">
        <v>4</v>
      </c>
      <c r="AS39">
        <v>14</v>
      </c>
      <c r="AT39">
        <v>0</v>
      </c>
      <c r="AU39">
        <v>2</v>
      </c>
      <c r="AV39">
        <v>13</v>
      </c>
      <c r="AW39">
        <v>13</v>
      </c>
      <c r="AX39">
        <v>3</v>
      </c>
      <c r="AY39">
        <v>6</v>
      </c>
      <c r="BA39">
        <v>5</v>
      </c>
      <c r="BB39">
        <v>9</v>
      </c>
      <c r="BC39">
        <v>6</v>
      </c>
      <c r="BD39">
        <v>4</v>
      </c>
      <c r="BE39">
        <v>36</v>
      </c>
      <c r="BF39">
        <v>4</v>
      </c>
      <c r="BH39">
        <v>1</v>
      </c>
      <c r="BI39">
        <v>15</v>
      </c>
      <c r="BJ39">
        <v>9</v>
      </c>
      <c r="BK39">
        <v>4</v>
      </c>
      <c r="BL39">
        <v>4</v>
      </c>
      <c r="BM39">
        <v>9</v>
      </c>
      <c r="BN39">
        <v>8</v>
      </c>
      <c r="BO39">
        <v>31.9</v>
      </c>
      <c r="BP39">
        <v>5</v>
      </c>
      <c r="BQ39">
        <v>4</v>
      </c>
      <c r="BR39">
        <v>7.46</v>
      </c>
      <c r="BS39">
        <v>62</v>
      </c>
      <c r="BT39">
        <v>18</v>
      </c>
      <c r="BU39">
        <v>8.1720000000000006</v>
      </c>
      <c r="BV39">
        <v>0</v>
      </c>
      <c r="BW39">
        <v>22</v>
      </c>
      <c r="BX39">
        <v>9.4</v>
      </c>
      <c r="BY39">
        <v>21</v>
      </c>
      <c r="BZ39">
        <v>5</v>
      </c>
      <c r="CA39">
        <v>371</v>
      </c>
      <c r="CC39">
        <f t="shared" si="15"/>
        <v>40.684941176470595</v>
      </c>
      <c r="CD39">
        <f t="shared" si="16"/>
        <v>0</v>
      </c>
      <c r="CE39">
        <f t="shared" si="17"/>
        <v>1048</v>
      </c>
      <c r="CF39">
        <f t="shared" si="18"/>
        <v>153.09081728299864</v>
      </c>
      <c r="CG39">
        <f t="shared" si="19"/>
        <v>3.7628373756021545</v>
      </c>
      <c r="CH39">
        <f t="shared" si="20"/>
        <v>51</v>
      </c>
    </row>
    <row r="40" spans="1:86" x14ac:dyDescent="0.2">
      <c r="B40" t="s">
        <v>31</v>
      </c>
      <c r="C40" t="s">
        <v>61</v>
      </c>
      <c r="E40" t="s">
        <v>68</v>
      </c>
      <c r="F40" t="s">
        <v>68</v>
      </c>
      <c r="G40" t="s">
        <v>68</v>
      </c>
      <c r="H40" t="s">
        <v>68</v>
      </c>
      <c r="I40" t="s">
        <v>68</v>
      </c>
      <c r="J40">
        <v>91</v>
      </c>
      <c r="K40">
        <v>0</v>
      </c>
      <c r="L40">
        <v>0.12</v>
      </c>
      <c r="M40" t="s">
        <v>68</v>
      </c>
      <c r="N40">
        <v>42</v>
      </c>
      <c r="O40" t="s">
        <v>68</v>
      </c>
      <c r="P40">
        <v>230</v>
      </c>
      <c r="Q40">
        <v>456</v>
      </c>
      <c r="R40">
        <v>194</v>
      </c>
      <c r="S40" t="s">
        <v>68</v>
      </c>
      <c r="T40">
        <v>36</v>
      </c>
      <c r="U40" t="s">
        <v>68</v>
      </c>
      <c r="V40">
        <v>264</v>
      </c>
      <c r="W40">
        <v>52</v>
      </c>
      <c r="X40">
        <v>64</v>
      </c>
      <c r="Y40">
        <v>108</v>
      </c>
      <c r="Z40">
        <v>124</v>
      </c>
      <c r="AA40">
        <v>196</v>
      </c>
      <c r="AB40" t="s">
        <v>68</v>
      </c>
      <c r="AC40">
        <v>32</v>
      </c>
      <c r="AD40">
        <v>149</v>
      </c>
      <c r="AE40" t="s">
        <v>68</v>
      </c>
      <c r="AF40">
        <v>102</v>
      </c>
      <c r="AG40">
        <v>102</v>
      </c>
      <c r="AH40">
        <v>40</v>
      </c>
      <c r="AI40">
        <v>1140</v>
      </c>
      <c r="AJ40">
        <v>624</v>
      </c>
      <c r="AK40">
        <v>260</v>
      </c>
      <c r="AL40">
        <v>174</v>
      </c>
      <c r="AM40">
        <v>98</v>
      </c>
      <c r="AN40">
        <v>47</v>
      </c>
      <c r="AO40">
        <v>90</v>
      </c>
      <c r="AP40">
        <v>98</v>
      </c>
      <c r="AQ40">
        <v>30</v>
      </c>
      <c r="AR40">
        <v>390</v>
      </c>
      <c r="AS40">
        <v>146</v>
      </c>
      <c r="AT40">
        <v>140</v>
      </c>
      <c r="AU40">
        <v>20</v>
      </c>
      <c r="AV40">
        <v>120</v>
      </c>
      <c r="AW40">
        <v>82</v>
      </c>
      <c r="AX40">
        <v>154</v>
      </c>
      <c r="AY40">
        <v>90</v>
      </c>
      <c r="AZ40">
        <v>192</v>
      </c>
      <c r="BA40">
        <v>145</v>
      </c>
      <c r="BB40">
        <v>195</v>
      </c>
      <c r="BC40">
        <v>245</v>
      </c>
      <c r="BD40">
        <v>244</v>
      </c>
      <c r="BE40">
        <v>214</v>
      </c>
      <c r="BF40">
        <v>319</v>
      </c>
      <c r="BH40">
        <v>67</v>
      </c>
      <c r="BI40">
        <v>425</v>
      </c>
      <c r="BJ40">
        <v>113</v>
      </c>
      <c r="BK40">
        <v>42</v>
      </c>
      <c r="BL40">
        <v>15</v>
      </c>
      <c r="BM40">
        <v>134</v>
      </c>
      <c r="BN40">
        <v>105</v>
      </c>
      <c r="BO40">
        <v>178.6</v>
      </c>
      <c r="BP40">
        <v>153</v>
      </c>
      <c r="BQ40">
        <v>278</v>
      </c>
      <c r="BR40">
        <v>52.64</v>
      </c>
      <c r="BS40">
        <v>265</v>
      </c>
      <c r="BT40">
        <v>185</v>
      </c>
      <c r="BU40">
        <v>205</v>
      </c>
      <c r="BV40">
        <v>56.2</v>
      </c>
      <c r="BW40">
        <v>166</v>
      </c>
      <c r="BX40">
        <v>125.82</v>
      </c>
      <c r="BY40">
        <v>176</v>
      </c>
      <c r="BZ40">
        <v>76</v>
      </c>
      <c r="CA40">
        <v>551</v>
      </c>
      <c r="CC40">
        <f t="shared" si="15"/>
        <v>173.14888888888888</v>
      </c>
      <c r="CD40">
        <f t="shared" si="16"/>
        <v>0</v>
      </c>
      <c r="CE40">
        <f t="shared" si="17"/>
        <v>1140</v>
      </c>
      <c r="CF40">
        <f t="shared" si="18"/>
        <v>176.56531185929848</v>
      </c>
      <c r="CG40">
        <f t="shared" si="19"/>
        <v>1.0197311284659871</v>
      </c>
      <c r="CH40">
        <f t="shared" si="20"/>
        <v>63</v>
      </c>
    </row>
    <row r="41" spans="1:86" x14ac:dyDescent="0.2">
      <c r="A41" s="2" t="s">
        <v>86</v>
      </c>
      <c r="B41" t="s">
        <v>32</v>
      </c>
      <c r="C41" t="s">
        <v>61</v>
      </c>
      <c r="E41" t="s">
        <v>68</v>
      </c>
      <c r="F41" t="s">
        <v>68</v>
      </c>
      <c r="G41" t="s">
        <v>68</v>
      </c>
      <c r="H41" t="s">
        <v>68</v>
      </c>
      <c r="I41" t="s">
        <v>68</v>
      </c>
      <c r="J41" t="s">
        <v>68</v>
      </c>
      <c r="K41" t="s">
        <v>68</v>
      </c>
      <c r="L41" t="s">
        <v>68</v>
      </c>
      <c r="M41" t="s">
        <v>68</v>
      </c>
      <c r="N41" t="s">
        <v>68</v>
      </c>
      <c r="O41" t="s">
        <v>68</v>
      </c>
      <c r="P41" t="s">
        <v>68</v>
      </c>
      <c r="Q41" t="s">
        <v>68</v>
      </c>
      <c r="R41" t="s">
        <v>68</v>
      </c>
      <c r="S41" t="s">
        <v>68</v>
      </c>
      <c r="T41" t="s">
        <v>68</v>
      </c>
      <c r="U41" t="s">
        <v>68</v>
      </c>
      <c r="V41" t="s">
        <v>68</v>
      </c>
      <c r="W41" t="s">
        <v>68</v>
      </c>
      <c r="X41" t="s">
        <v>68</v>
      </c>
      <c r="Y41" t="s">
        <v>68</v>
      </c>
      <c r="Z41">
        <v>19</v>
      </c>
      <c r="AA41">
        <v>6</v>
      </c>
      <c r="AB41" t="s">
        <v>68</v>
      </c>
      <c r="AD41" t="s">
        <v>68</v>
      </c>
      <c r="AE41" t="s">
        <v>68</v>
      </c>
      <c r="AF41" t="s">
        <v>68</v>
      </c>
      <c r="AG41" t="s">
        <v>68</v>
      </c>
      <c r="AH41" t="s">
        <v>68</v>
      </c>
      <c r="AI41" t="s">
        <v>68</v>
      </c>
      <c r="AJ41" t="s">
        <v>68</v>
      </c>
      <c r="AK41" t="s">
        <v>68</v>
      </c>
      <c r="AL41" t="s">
        <v>68</v>
      </c>
      <c r="CC41">
        <f t="shared" si="15"/>
        <v>12.5</v>
      </c>
      <c r="CD41">
        <f t="shared" si="16"/>
        <v>6</v>
      </c>
      <c r="CE41">
        <f t="shared" si="17"/>
        <v>19</v>
      </c>
      <c r="CF41">
        <f t="shared" si="18"/>
        <v>9.1923881554251174</v>
      </c>
      <c r="CG41">
        <f t="shared" si="19"/>
        <v>0.73539105243400937</v>
      </c>
      <c r="CH41">
        <f t="shared" si="20"/>
        <v>2</v>
      </c>
    </row>
    <row r="42" spans="1:86" x14ac:dyDescent="0.2">
      <c r="B42" t="s">
        <v>33</v>
      </c>
      <c r="C42" t="s">
        <v>56</v>
      </c>
      <c r="E42" t="s">
        <v>68</v>
      </c>
      <c r="F42" t="s">
        <v>68</v>
      </c>
      <c r="G42" t="s">
        <v>68</v>
      </c>
      <c r="H42" t="s">
        <v>68</v>
      </c>
      <c r="I42" t="s">
        <v>68</v>
      </c>
      <c r="J42">
        <v>7.1</v>
      </c>
      <c r="K42">
        <v>6.6</v>
      </c>
      <c r="L42">
        <v>7.5</v>
      </c>
      <c r="M42">
        <v>4.9000000000000004</v>
      </c>
      <c r="N42">
        <v>5</v>
      </c>
      <c r="O42">
        <v>7.4</v>
      </c>
      <c r="P42">
        <v>8.3000000000000007</v>
      </c>
      <c r="Q42">
        <v>28.5</v>
      </c>
      <c r="R42">
        <v>6.6</v>
      </c>
      <c r="S42" t="s">
        <v>68</v>
      </c>
      <c r="T42">
        <v>4.5999999999999996</v>
      </c>
      <c r="U42" t="s">
        <v>68</v>
      </c>
      <c r="V42" t="s">
        <v>68</v>
      </c>
      <c r="W42" t="s">
        <v>68</v>
      </c>
      <c r="X42" t="s">
        <v>68</v>
      </c>
      <c r="Y42" t="s">
        <v>68</v>
      </c>
      <c r="Z42">
        <v>7.1</v>
      </c>
      <c r="AA42">
        <v>14.5</v>
      </c>
      <c r="AB42" t="s">
        <v>68</v>
      </c>
      <c r="AC42">
        <v>3.5</v>
      </c>
      <c r="AD42">
        <v>8.3000000000000007</v>
      </c>
      <c r="AE42">
        <v>3.45</v>
      </c>
      <c r="AF42">
        <v>3.51</v>
      </c>
      <c r="AG42">
        <v>3.58</v>
      </c>
      <c r="AH42">
        <v>3.53</v>
      </c>
      <c r="AI42">
        <v>54.6</v>
      </c>
      <c r="AJ42">
        <v>3.83</v>
      </c>
      <c r="AK42">
        <v>3.93</v>
      </c>
      <c r="AL42">
        <v>3.75</v>
      </c>
      <c r="AM42">
        <v>4.49</v>
      </c>
      <c r="AN42">
        <v>5.9</v>
      </c>
      <c r="AO42">
        <v>10.7</v>
      </c>
      <c r="AP42">
        <v>3.1</v>
      </c>
      <c r="AQ42">
        <v>3.86</v>
      </c>
      <c r="AR42">
        <v>4.2</v>
      </c>
      <c r="AS42">
        <v>3.39</v>
      </c>
      <c r="AT42">
        <v>4</v>
      </c>
      <c r="AU42">
        <v>4.66</v>
      </c>
      <c r="AV42">
        <v>3.5</v>
      </c>
      <c r="AW42">
        <v>15.7</v>
      </c>
      <c r="AX42">
        <v>4.5</v>
      </c>
      <c r="AY42">
        <v>4.4000000000000004</v>
      </c>
      <c r="AZ42">
        <v>23.8</v>
      </c>
      <c r="BA42">
        <v>4.7</v>
      </c>
      <c r="BB42">
        <v>20.5</v>
      </c>
      <c r="BC42">
        <v>4.8</v>
      </c>
      <c r="BD42">
        <v>4.4000000000000004</v>
      </c>
      <c r="BE42">
        <v>7.2</v>
      </c>
      <c r="BF42">
        <v>5</v>
      </c>
      <c r="BH42">
        <v>5.6</v>
      </c>
      <c r="BI42">
        <v>4.3</v>
      </c>
      <c r="BJ42">
        <v>4.5</v>
      </c>
      <c r="BK42">
        <v>4.5999999999999996</v>
      </c>
      <c r="BL42">
        <v>4.5999999999999996</v>
      </c>
      <c r="BM42" s="56">
        <v>4.8</v>
      </c>
      <c r="BN42" s="56">
        <v>3.46</v>
      </c>
      <c r="BO42" s="56">
        <v>6.01</v>
      </c>
      <c r="BP42" s="56">
        <v>3.87</v>
      </c>
      <c r="BQ42" s="56">
        <v>4</v>
      </c>
      <c r="BR42" s="94">
        <v>4.3</v>
      </c>
      <c r="BS42" s="94">
        <v>10.5</v>
      </c>
      <c r="BT42" s="94">
        <v>5.83</v>
      </c>
      <c r="BU42" s="94">
        <v>3.92</v>
      </c>
      <c r="BV42" s="94">
        <v>3.4</v>
      </c>
      <c r="BW42" s="94">
        <v>16.760000000000002</v>
      </c>
      <c r="BX42" s="94">
        <v>5.5</v>
      </c>
      <c r="BY42" s="94">
        <v>5.3</v>
      </c>
      <c r="BZ42" s="94">
        <v>4.9000000000000004</v>
      </c>
      <c r="CA42" s="94">
        <v>29</v>
      </c>
      <c r="CC42">
        <f t="shared" si="15"/>
        <v>7.7101612903225805</v>
      </c>
      <c r="CD42">
        <f t="shared" si="16"/>
        <v>3.1</v>
      </c>
      <c r="CE42">
        <f t="shared" si="17"/>
        <v>54.6</v>
      </c>
      <c r="CF42">
        <f t="shared" si="18"/>
        <v>8.3237923836247916</v>
      </c>
      <c r="CG42">
        <f t="shared" si="19"/>
        <v>1.0795873225210491</v>
      </c>
      <c r="CH42">
        <f t="shared" si="20"/>
        <v>62</v>
      </c>
    </row>
    <row r="43" spans="1:86" x14ac:dyDescent="0.2">
      <c r="B43" t="s">
        <v>34</v>
      </c>
      <c r="C43" t="s">
        <v>62</v>
      </c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>
        <v>0.69489999999999996</v>
      </c>
      <c r="BO43" s="58">
        <v>1.6633</v>
      </c>
      <c r="BP43" s="58">
        <v>0.88980000000000004</v>
      </c>
      <c r="BQ43" s="58">
        <v>0.97489999999999999</v>
      </c>
      <c r="BR43" s="58">
        <v>1.0680000000000001</v>
      </c>
      <c r="BS43" s="58">
        <v>2.6688999999999998</v>
      </c>
      <c r="BT43" s="58">
        <v>1.5105999999999999</v>
      </c>
      <c r="BU43" s="58">
        <v>0.88700000000000001</v>
      </c>
      <c r="BV43" s="58">
        <v>0.79869999999999997</v>
      </c>
      <c r="BW43" s="58">
        <v>3.25</v>
      </c>
      <c r="BX43" s="58">
        <v>1.2618</v>
      </c>
      <c r="BY43" s="58">
        <v>1.252</v>
      </c>
      <c r="BZ43" s="58">
        <v>1.079</v>
      </c>
      <c r="CA43" s="58">
        <v>9.4689999999999994</v>
      </c>
      <c r="CB43" s="57"/>
      <c r="CC43" s="59">
        <f t="shared" si="15"/>
        <v>1.9619928571428571</v>
      </c>
      <c r="CD43" s="60">
        <f t="shared" si="16"/>
        <v>0.69489999999999996</v>
      </c>
      <c r="CE43" s="60">
        <f t="shared" si="17"/>
        <v>9.4689999999999994</v>
      </c>
      <c r="CF43" s="60">
        <f t="shared" si="18"/>
        <v>2.2806612207408641</v>
      </c>
      <c r="CG43">
        <f t="shared" si="19"/>
        <v>1.1624207562417257</v>
      </c>
      <c r="CH43">
        <f t="shared" si="20"/>
        <v>14</v>
      </c>
    </row>
    <row r="45" spans="1:86" ht="15" customHeight="1" x14ac:dyDescent="0.2">
      <c r="B45" s="61" t="s">
        <v>35</v>
      </c>
      <c r="AW45" s="61"/>
      <c r="AY45" s="61"/>
    </row>
    <row r="46" spans="1:86" ht="15" customHeight="1" x14ac:dyDescent="0.2">
      <c r="B46" s="61"/>
      <c r="AW46" s="61"/>
      <c r="AY46" s="61"/>
    </row>
    <row r="47" spans="1:86" x14ac:dyDescent="0.2">
      <c r="B47" t="s">
        <v>36</v>
      </c>
      <c r="C47" t="s">
        <v>63</v>
      </c>
      <c r="W47" s="62"/>
      <c r="X47" s="62"/>
      <c r="Y47" s="62"/>
      <c r="Z47" s="62"/>
      <c r="AA47" s="62"/>
      <c r="AB47" s="62" t="s">
        <v>68</v>
      </c>
      <c r="AC47" s="62">
        <v>8400</v>
      </c>
      <c r="AD47" s="62">
        <v>27000</v>
      </c>
      <c r="AE47" s="62">
        <v>87</v>
      </c>
      <c r="AF47" s="62">
        <v>1290</v>
      </c>
      <c r="AG47" s="62">
        <v>552</v>
      </c>
      <c r="AH47" s="62">
        <v>340</v>
      </c>
      <c r="AI47">
        <v>486000</v>
      </c>
      <c r="AJ47" s="62">
        <v>25100</v>
      </c>
      <c r="AK47" s="62">
        <v>692</v>
      </c>
      <c r="AL47" s="62">
        <v>274000</v>
      </c>
      <c r="AM47" s="62">
        <v>63600</v>
      </c>
      <c r="AN47" s="62">
        <v>6600</v>
      </c>
      <c r="AO47" s="62">
        <v>2770</v>
      </c>
      <c r="AP47" s="62">
        <v>5200</v>
      </c>
      <c r="AQ47" s="62">
        <v>1320</v>
      </c>
      <c r="AR47">
        <v>5440</v>
      </c>
      <c r="AS47" s="62">
        <v>860</v>
      </c>
      <c r="AT47" s="62">
        <v>6400</v>
      </c>
      <c r="AU47" s="62">
        <v>143</v>
      </c>
      <c r="AV47" s="62">
        <v>379</v>
      </c>
      <c r="AW47">
        <v>74</v>
      </c>
      <c r="AX47">
        <v>320</v>
      </c>
      <c r="AY47">
        <v>736</v>
      </c>
      <c r="AZ47">
        <v>930</v>
      </c>
      <c r="BA47">
        <v>2720</v>
      </c>
      <c r="BB47">
        <v>760</v>
      </c>
      <c r="BC47">
        <v>3390</v>
      </c>
      <c r="BD47">
        <v>122</v>
      </c>
      <c r="BE47">
        <v>1370</v>
      </c>
      <c r="BF47">
        <v>1170</v>
      </c>
      <c r="BH47">
        <v>550</v>
      </c>
      <c r="BI47">
        <v>1280</v>
      </c>
      <c r="BJ47">
        <v>2510</v>
      </c>
      <c r="BK47">
        <v>1230</v>
      </c>
      <c r="BL47">
        <v>1700</v>
      </c>
      <c r="BM47">
        <v>420</v>
      </c>
      <c r="BN47">
        <v>730</v>
      </c>
      <c r="BO47">
        <v>1040</v>
      </c>
      <c r="BP47">
        <v>1490</v>
      </c>
      <c r="BQ47">
        <v>605</v>
      </c>
      <c r="BS47">
        <v>770</v>
      </c>
      <c r="BT47">
        <v>3770</v>
      </c>
      <c r="BV47">
        <v>1590</v>
      </c>
      <c r="BW47">
        <v>356</v>
      </c>
      <c r="BX47">
        <v>355</v>
      </c>
      <c r="BY47">
        <v>2035</v>
      </c>
      <c r="BZ47">
        <v>4120</v>
      </c>
      <c r="CA47">
        <v>3720</v>
      </c>
      <c r="CC47">
        <f>AVERAGE(C47:CB47)</f>
        <v>19917.416666666668</v>
      </c>
      <c r="CD47">
        <f>MIN(C47:CB47)</f>
        <v>74</v>
      </c>
      <c r="CE47">
        <f>MAX(C47:CB47)</f>
        <v>486000</v>
      </c>
      <c r="CF47">
        <f>STDEV(C47:CB47)</f>
        <v>79620.45750878226</v>
      </c>
      <c r="CG47">
        <f>CF47/CC47</f>
        <v>3.9975293403402676</v>
      </c>
      <c r="CH47">
        <f>COUNT(C47:CB47)</f>
        <v>48</v>
      </c>
    </row>
    <row r="48" spans="1:86" x14ac:dyDescent="0.2">
      <c r="A48" s="2" t="s">
        <v>86</v>
      </c>
      <c r="B48" t="s">
        <v>37</v>
      </c>
      <c r="C48" t="s">
        <v>64</v>
      </c>
      <c r="AB48" t="s">
        <v>68</v>
      </c>
      <c r="AL48" s="55"/>
      <c r="CC48" t="e">
        <f>AVERAGE(C48:CB48)</f>
        <v>#DIV/0!</v>
      </c>
      <c r="CD48">
        <f>MIN(C48:CB48)</f>
        <v>0</v>
      </c>
      <c r="CE48">
        <f>MAX(C48:CB48)</f>
        <v>0</v>
      </c>
      <c r="CF48" t="e">
        <f>STDEV(C48:CB48)</f>
        <v>#DIV/0!</v>
      </c>
      <c r="CG48" t="e">
        <f>CF48/CC48</f>
        <v>#DIV/0!</v>
      </c>
      <c r="CH48">
        <f>COUNT(C48:CB48)</f>
        <v>0</v>
      </c>
    </row>
    <row r="49" spans="1:86" x14ac:dyDescent="0.2">
      <c r="A49" s="2" t="s">
        <v>86</v>
      </c>
      <c r="B49" t="s">
        <v>38</v>
      </c>
      <c r="C49" t="s">
        <v>64</v>
      </c>
      <c r="AB49" t="s">
        <v>68</v>
      </c>
      <c r="AE49" s="55"/>
      <c r="AL49" s="55"/>
      <c r="BT49">
        <v>305</v>
      </c>
      <c r="BV49">
        <v>90</v>
      </c>
      <c r="BW49">
        <v>37</v>
      </c>
      <c r="BX49">
        <v>220</v>
      </c>
      <c r="BY49">
        <v>119</v>
      </c>
      <c r="BZ49">
        <v>322</v>
      </c>
      <c r="CA49">
        <v>138</v>
      </c>
      <c r="CC49">
        <f>AVERAGE(C49:CB49)</f>
        <v>175.85714285714286</v>
      </c>
      <c r="CD49">
        <f>MIN(C49:CB49)</f>
        <v>37</v>
      </c>
      <c r="CE49">
        <f>MAX(C49:CB49)</f>
        <v>322</v>
      </c>
      <c r="CF49">
        <f>STDEV(C49:CB49)</f>
        <v>109.0128869620905</v>
      </c>
      <c r="CG49">
        <f>CF49/CC49</f>
        <v>0.61989456436607104</v>
      </c>
      <c r="CH49">
        <f>COUNT(C49:CB49)</f>
        <v>7</v>
      </c>
    </row>
    <row r="50" spans="1:86" x14ac:dyDescent="0.2">
      <c r="A50" s="2" t="s">
        <v>86</v>
      </c>
      <c r="B50" t="s">
        <v>39</v>
      </c>
      <c r="C50" t="s">
        <v>64</v>
      </c>
      <c r="AB50" t="s">
        <v>68</v>
      </c>
      <c r="AE50" s="55"/>
      <c r="CC50" t="e">
        <f>AVERAGE(C50:CB50)</f>
        <v>#DIV/0!</v>
      </c>
      <c r="CD50">
        <f>MIN(C50:CB50)</f>
        <v>0</v>
      </c>
      <c r="CE50">
        <f>MAX(C50:CB50)</f>
        <v>0</v>
      </c>
      <c r="CF50" t="e">
        <f>STDEV(C50:CB50)</f>
        <v>#DIV/0!</v>
      </c>
      <c r="CG50" t="e">
        <f>CF50/CC50</f>
        <v>#DIV/0!</v>
      </c>
      <c r="CH50">
        <f>COUNT(C50:CB50)</f>
        <v>0</v>
      </c>
    </row>
    <row r="51" spans="1:86" x14ac:dyDescent="0.2">
      <c r="A51" s="2" t="s">
        <v>86</v>
      </c>
    </row>
    <row r="52" spans="1:86" x14ac:dyDescent="0.2">
      <c r="A52" s="2" t="s">
        <v>86</v>
      </c>
      <c r="B52" t="s">
        <v>40</v>
      </c>
      <c r="C52" s="63"/>
      <c r="N52" s="63"/>
      <c r="O52" s="63"/>
      <c r="P52" s="63"/>
      <c r="Q52" s="63"/>
      <c r="S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</row>
    <row r="53" spans="1:86" x14ac:dyDescent="0.2">
      <c r="A53" s="2" t="s">
        <v>86</v>
      </c>
      <c r="C53" s="63"/>
      <c r="N53" s="63"/>
      <c r="O53" s="63"/>
      <c r="P53" s="63"/>
      <c r="Q53" s="63"/>
      <c r="S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</row>
    <row r="54" spans="1:86" x14ac:dyDescent="0.2">
      <c r="A54" s="2" t="s">
        <v>86</v>
      </c>
      <c r="B54" t="s">
        <v>41</v>
      </c>
      <c r="C54" t="s">
        <v>65</v>
      </c>
      <c r="W54" s="64"/>
      <c r="X54" s="64"/>
      <c r="Y54" s="64"/>
      <c r="Z54" s="64"/>
      <c r="AA54" s="64"/>
      <c r="AB54" s="64" t="s">
        <v>68</v>
      </c>
      <c r="AC54" s="64"/>
      <c r="AD54" s="64"/>
      <c r="AE54" s="64"/>
      <c r="AF54" s="64"/>
      <c r="AG54" s="64"/>
      <c r="AH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64"/>
      <c r="CA54" s="64"/>
      <c r="CB54" s="65"/>
      <c r="CC54" s="66"/>
      <c r="CD54" s="67"/>
      <c r="CE54" s="67"/>
      <c r="CF54" s="67"/>
      <c r="CG54" s="68"/>
    </row>
    <row r="55" spans="1:86" x14ac:dyDescent="0.2">
      <c r="A55" s="2" t="s">
        <v>86</v>
      </c>
      <c r="B55" t="s">
        <v>42</v>
      </c>
      <c r="C55" t="s">
        <v>65</v>
      </c>
      <c r="W55" s="64"/>
      <c r="X55" s="64"/>
      <c r="Y55" s="64"/>
      <c r="Z55" s="64"/>
      <c r="AA55" s="64"/>
      <c r="AB55" s="64" t="s">
        <v>68</v>
      </c>
      <c r="AC55" s="64"/>
      <c r="AD55" s="64"/>
      <c r="AE55" s="64"/>
      <c r="AF55" s="64"/>
      <c r="AG55" s="64"/>
      <c r="AH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64"/>
      <c r="CA55" s="64"/>
      <c r="CB55" s="65"/>
      <c r="CC55" s="69"/>
      <c r="CD55" s="70"/>
      <c r="CE55" s="70"/>
      <c r="CF55" s="70"/>
      <c r="CG55" s="71"/>
    </row>
    <row r="56" spans="1:86" x14ac:dyDescent="0.2">
      <c r="A56" s="2" t="s">
        <v>86</v>
      </c>
      <c r="B56" t="s">
        <v>43</v>
      </c>
      <c r="C56" t="s">
        <v>65</v>
      </c>
      <c r="W56" s="64"/>
      <c r="X56" s="64"/>
      <c r="Y56" s="64"/>
      <c r="Z56" s="64"/>
      <c r="AA56" s="64"/>
      <c r="AB56" s="64" t="s">
        <v>68</v>
      </c>
      <c r="AC56" s="64"/>
      <c r="AD56" s="64"/>
      <c r="AE56" s="64"/>
      <c r="AF56" s="64"/>
      <c r="AG56" s="64"/>
      <c r="AH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5"/>
      <c r="CC56" s="69"/>
      <c r="CD56" s="70"/>
      <c r="CE56" s="70"/>
      <c r="CF56" s="70"/>
      <c r="CG56" s="71"/>
    </row>
    <row r="57" spans="1:86" x14ac:dyDescent="0.2">
      <c r="A57" s="2" t="s">
        <v>86</v>
      </c>
      <c r="B57" t="s">
        <v>44</v>
      </c>
      <c r="C57" t="s">
        <v>65</v>
      </c>
      <c r="W57" s="64"/>
      <c r="X57" s="64"/>
      <c r="Y57" s="64"/>
      <c r="Z57" s="64"/>
      <c r="AA57" s="64"/>
      <c r="AB57" s="64" t="s">
        <v>68</v>
      </c>
      <c r="AC57" s="64"/>
      <c r="AD57" s="64"/>
      <c r="AE57" s="64"/>
      <c r="AF57" s="64"/>
      <c r="AG57" s="64"/>
      <c r="AH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5"/>
      <c r="CC57" s="69"/>
      <c r="CD57" s="70"/>
      <c r="CE57" s="70"/>
      <c r="CF57" s="70"/>
      <c r="CG57" s="71"/>
    </row>
    <row r="58" spans="1:86" x14ac:dyDescent="0.2">
      <c r="A58" s="2" t="s">
        <v>86</v>
      </c>
      <c r="B58" t="s">
        <v>45</v>
      </c>
      <c r="C58" t="s">
        <v>65</v>
      </c>
      <c r="W58" s="64"/>
      <c r="X58" s="64"/>
      <c r="Y58" s="64"/>
      <c r="Z58" s="64"/>
      <c r="AA58" s="64"/>
      <c r="AB58" s="64" t="s">
        <v>68</v>
      </c>
      <c r="AC58" s="64"/>
      <c r="AD58" s="64"/>
      <c r="AE58" s="64"/>
      <c r="AF58" s="64"/>
      <c r="AG58" s="64"/>
      <c r="AH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5"/>
      <c r="CC58" s="69"/>
      <c r="CD58" s="70"/>
      <c r="CE58" s="70"/>
      <c r="CF58" s="70"/>
      <c r="CG58" s="71"/>
    </row>
    <row r="59" spans="1:86" x14ac:dyDescent="0.2">
      <c r="A59" s="2" t="s">
        <v>86</v>
      </c>
      <c r="B59" s="72" t="s">
        <v>46</v>
      </c>
      <c r="C59" s="73" t="s">
        <v>65</v>
      </c>
      <c r="D59" s="74"/>
      <c r="E59" s="75" t="str">
        <f t="shared" ref="E59:AA59" si="21">IF(COUNT(E54:E57)&gt;0,SUM(E54:E57),"--")</f>
        <v>--</v>
      </c>
      <c r="F59" s="75" t="str">
        <f t="shared" si="21"/>
        <v>--</v>
      </c>
      <c r="G59" s="75" t="str">
        <f t="shared" si="21"/>
        <v>--</v>
      </c>
      <c r="H59" s="75" t="str">
        <f t="shared" si="21"/>
        <v>--</v>
      </c>
      <c r="I59" s="75" t="str">
        <f t="shared" si="21"/>
        <v>--</v>
      </c>
      <c r="J59" s="75" t="str">
        <f t="shared" si="21"/>
        <v>--</v>
      </c>
      <c r="K59" s="75" t="str">
        <f t="shared" si="21"/>
        <v>--</v>
      </c>
      <c r="L59" s="75" t="str">
        <f t="shared" si="21"/>
        <v>--</v>
      </c>
      <c r="M59" s="75" t="str">
        <f t="shared" si="21"/>
        <v>--</v>
      </c>
      <c r="N59" s="75" t="str">
        <f t="shared" si="21"/>
        <v>--</v>
      </c>
      <c r="O59" s="75" t="str">
        <f t="shared" si="21"/>
        <v>--</v>
      </c>
      <c r="P59" s="75" t="str">
        <f t="shared" si="21"/>
        <v>--</v>
      </c>
      <c r="Q59" s="75" t="str">
        <f t="shared" si="21"/>
        <v>--</v>
      </c>
      <c r="R59" s="75" t="str">
        <f t="shared" si="21"/>
        <v>--</v>
      </c>
      <c r="S59" s="75" t="str">
        <f t="shared" si="21"/>
        <v>--</v>
      </c>
      <c r="T59" s="75" t="str">
        <f t="shared" si="21"/>
        <v>--</v>
      </c>
      <c r="U59" s="75" t="str">
        <f t="shared" si="21"/>
        <v>--</v>
      </c>
      <c r="V59" s="75" t="str">
        <f t="shared" si="21"/>
        <v>--</v>
      </c>
      <c r="W59" s="75" t="str">
        <f t="shared" si="21"/>
        <v>--</v>
      </c>
      <c r="X59" s="75" t="str">
        <f t="shared" si="21"/>
        <v>--</v>
      </c>
      <c r="Y59" s="75" t="str">
        <f t="shared" si="21"/>
        <v>--</v>
      </c>
      <c r="Z59" s="75" t="str">
        <f t="shared" si="21"/>
        <v>--</v>
      </c>
      <c r="AA59" s="75" t="str">
        <f t="shared" si="21"/>
        <v>--</v>
      </c>
      <c r="AB59" s="75" t="s">
        <v>68</v>
      </c>
      <c r="AC59" s="75" t="str">
        <f t="shared" ref="AC59:AT59" si="22">IF(COUNT(AC54:AC57)&gt;0,SUM(AC54:AC57),"--")</f>
        <v>--</v>
      </c>
      <c r="AD59" s="75" t="str">
        <f t="shared" si="22"/>
        <v>--</v>
      </c>
      <c r="AE59" s="75" t="str">
        <f t="shared" si="22"/>
        <v>--</v>
      </c>
      <c r="AF59" s="75" t="str">
        <f t="shared" si="22"/>
        <v>--</v>
      </c>
      <c r="AG59" s="75" t="str">
        <f t="shared" si="22"/>
        <v>--</v>
      </c>
      <c r="AH59" s="75" t="str">
        <f t="shared" si="22"/>
        <v>--</v>
      </c>
      <c r="AI59" s="75" t="str">
        <f t="shared" si="22"/>
        <v>--</v>
      </c>
      <c r="AJ59" s="75" t="str">
        <f t="shared" si="22"/>
        <v>--</v>
      </c>
      <c r="AK59" s="75" t="str">
        <f t="shared" si="22"/>
        <v>--</v>
      </c>
      <c r="AL59" s="75" t="str">
        <f t="shared" si="22"/>
        <v>--</v>
      </c>
      <c r="AM59" s="75" t="str">
        <f t="shared" si="22"/>
        <v>--</v>
      </c>
      <c r="AN59" s="75" t="str">
        <f t="shared" si="22"/>
        <v>--</v>
      </c>
      <c r="AO59" s="75" t="str">
        <f t="shared" si="22"/>
        <v>--</v>
      </c>
      <c r="AP59" s="75" t="str">
        <f t="shared" si="22"/>
        <v>--</v>
      </c>
      <c r="AQ59" s="75" t="str">
        <f t="shared" si="22"/>
        <v>--</v>
      </c>
      <c r="AR59" s="75" t="str">
        <f t="shared" si="22"/>
        <v>--</v>
      </c>
      <c r="AS59" s="75" t="str">
        <f t="shared" si="22"/>
        <v>--</v>
      </c>
      <c r="AT59" s="75" t="str">
        <f t="shared" si="22"/>
        <v>--</v>
      </c>
      <c r="AU59" s="75"/>
      <c r="AV59" s="75"/>
      <c r="AW59" s="75"/>
      <c r="AX59" s="75"/>
      <c r="AY59" s="75"/>
      <c r="AZ59" s="75"/>
      <c r="BA59" s="75" t="str">
        <f>IF(COUNT(BA54:BA57)&gt;0,SUM(BA54:BA57),"--")</f>
        <v>--</v>
      </c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 t="str">
        <f>IF(COUNT(BM54:BM57)&gt;0,SUM(BM54:BM57),"--")</f>
        <v>--</v>
      </c>
      <c r="BN59" s="75"/>
      <c r="BO59" s="75" t="str">
        <f t="shared" ref="BO59:CA59" si="23">IF(COUNT(BO54:BO57)&gt;0,SUM(BO54:BO57),"--")</f>
        <v>--</v>
      </c>
      <c r="BP59" s="75" t="str">
        <f t="shared" si="23"/>
        <v>--</v>
      </c>
      <c r="BQ59" s="75" t="str">
        <f t="shared" si="23"/>
        <v>--</v>
      </c>
      <c r="BR59" s="75" t="str">
        <f t="shared" si="23"/>
        <v>--</v>
      </c>
      <c r="BS59" s="75" t="str">
        <f t="shared" si="23"/>
        <v>--</v>
      </c>
      <c r="BT59" s="75" t="str">
        <f t="shared" si="23"/>
        <v>--</v>
      </c>
      <c r="BU59" s="75" t="str">
        <f t="shared" si="23"/>
        <v>--</v>
      </c>
      <c r="BV59" s="75" t="str">
        <f t="shared" si="23"/>
        <v>--</v>
      </c>
      <c r="BW59" s="75" t="str">
        <f t="shared" si="23"/>
        <v>--</v>
      </c>
      <c r="BX59" s="75" t="str">
        <f t="shared" si="23"/>
        <v>--</v>
      </c>
      <c r="BY59" s="75" t="str">
        <f t="shared" si="23"/>
        <v>--</v>
      </c>
      <c r="BZ59" s="75" t="str">
        <f t="shared" si="23"/>
        <v>--</v>
      </c>
      <c r="CA59" s="75" t="str">
        <f t="shared" si="23"/>
        <v>--</v>
      </c>
      <c r="CB59" s="76"/>
      <c r="CC59" s="77"/>
      <c r="CD59" s="78"/>
      <c r="CE59" s="78"/>
      <c r="CF59" s="78"/>
      <c r="CG59" s="79"/>
      <c r="CH59" s="80"/>
    </row>
    <row r="60" spans="1:86" x14ac:dyDescent="0.2">
      <c r="B60" s="81"/>
      <c r="C60" s="82"/>
      <c r="D60" s="74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4"/>
    </row>
    <row r="61" spans="1:86" x14ac:dyDescent="0.2">
      <c r="A61" s="2"/>
      <c r="B61" t="s">
        <v>47</v>
      </c>
      <c r="AB61" t="s">
        <v>68</v>
      </c>
      <c r="CB61" s="52"/>
    </row>
    <row r="62" spans="1:86" x14ac:dyDescent="0.2">
      <c r="A62" s="2"/>
      <c r="CB62" s="52"/>
    </row>
    <row r="63" spans="1:86" x14ac:dyDescent="0.2">
      <c r="B63" s="85" t="s">
        <v>48</v>
      </c>
      <c r="C63" s="49" t="s">
        <v>66</v>
      </c>
      <c r="E63" s="86" t="e">
        <f t="shared" ref="E63:AJ63" si="24">IF(AND(AND(AND(E26,E28),E29),E27&gt;0),(E26*0.0499)+(E28*0.0822)+(E29*0.0435)+(E27*0.0256),"--")</f>
        <v>#VALUE!</v>
      </c>
      <c r="F63" s="86" t="e">
        <f t="shared" si="24"/>
        <v>#VALUE!</v>
      </c>
      <c r="G63" s="86" t="e">
        <f t="shared" si="24"/>
        <v>#VALUE!</v>
      </c>
      <c r="H63" s="86" t="e">
        <f t="shared" si="24"/>
        <v>#VALUE!</v>
      </c>
      <c r="I63" s="86" t="e">
        <f t="shared" si="24"/>
        <v>#VALUE!</v>
      </c>
      <c r="J63" s="86" t="e">
        <f t="shared" si="24"/>
        <v>#VALUE!</v>
      </c>
      <c r="K63" s="86" t="e">
        <f t="shared" si="24"/>
        <v>#VALUE!</v>
      </c>
      <c r="L63" s="86" t="e">
        <f t="shared" si="24"/>
        <v>#VALUE!</v>
      </c>
      <c r="M63" s="86" t="e">
        <f t="shared" si="24"/>
        <v>#VALUE!</v>
      </c>
      <c r="N63" s="86" t="e">
        <f t="shared" si="24"/>
        <v>#VALUE!</v>
      </c>
      <c r="O63" s="86" t="e">
        <f t="shared" si="24"/>
        <v>#VALUE!</v>
      </c>
      <c r="P63" s="86" t="e">
        <f t="shared" si="24"/>
        <v>#VALUE!</v>
      </c>
      <c r="Q63" s="86" t="e">
        <f t="shared" si="24"/>
        <v>#VALUE!</v>
      </c>
      <c r="R63" s="86" t="e">
        <f t="shared" si="24"/>
        <v>#VALUE!</v>
      </c>
      <c r="S63" s="86" t="e">
        <f t="shared" si="24"/>
        <v>#VALUE!</v>
      </c>
      <c r="T63" s="86" t="e">
        <f t="shared" si="24"/>
        <v>#VALUE!</v>
      </c>
      <c r="U63" s="86" t="e">
        <f t="shared" si="24"/>
        <v>#VALUE!</v>
      </c>
      <c r="V63" s="86" t="e">
        <f t="shared" si="24"/>
        <v>#VALUE!</v>
      </c>
      <c r="W63" s="86" t="e">
        <f t="shared" si="24"/>
        <v>#VALUE!</v>
      </c>
      <c r="X63" s="86" t="e">
        <f t="shared" si="24"/>
        <v>#VALUE!</v>
      </c>
      <c r="Y63" s="86" t="e">
        <f t="shared" si="24"/>
        <v>#VALUE!</v>
      </c>
      <c r="Z63" s="86" t="e">
        <f t="shared" si="24"/>
        <v>#VALUE!</v>
      </c>
      <c r="AA63" s="86" t="e">
        <f t="shared" si="24"/>
        <v>#VALUE!</v>
      </c>
      <c r="AB63" s="86" t="e">
        <f t="shared" si="24"/>
        <v>#VALUE!</v>
      </c>
      <c r="AC63" s="86" t="e">
        <f t="shared" si="24"/>
        <v>#VALUE!</v>
      </c>
      <c r="AD63" s="86" t="e">
        <f t="shared" si="24"/>
        <v>#VALUE!</v>
      </c>
      <c r="AE63" s="86" t="e">
        <f t="shared" si="24"/>
        <v>#VALUE!</v>
      </c>
      <c r="AF63" s="86" t="e">
        <f t="shared" si="24"/>
        <v>#VALUE!</v>
      </c>
      <c r="AG63" s="86" t="e">
        <f t="shared" si="24"/>
        <v>#VALUE!</v>
      </c>
      <c r="AH63" s="86" t="e">
        <f t="shared" si="24"/>
        <v>#VALUE!</v>
      </c>
      <c r="AI63" s="86" t="e">
        <f t="shared" si="24"/>
        <v>#VALUE!</v>
      </c>
      <c r="AJ63" s="86">
        <f t="shared" si="24"/>
        <v>4.7902399999999998</v>
      </c>
      <c r="AK63" s="86">
        <f t="shared" ref="AK63:BF63" si="25">IF(AND(AND(AND(AK26,AK28),AK29),AK27&gt;0),(AK26*0.0499)+(AK28*0.0822)+(AK29*0.0435)+(AK27*0.0256),"--")</f>
        <v>4.7134800000000006</v>
      </c>
      <c r="AL63" s="86">
        <f t="shared" si="25"/>
        <v>4.3984199999999998</v>
      </c>
      <c r="AM63" s="86">
        <f t="shared" si="25"/>
        <v>4.2727199999999996</v>
      </c>
      <c r="AN63" s="86">
        <f t="shared" si="25"/>
        <v>4.5957799999999995</v>
      </c>
      <c r="AO63" s="86">
        <f t="shared" si="25"/>
        <v>4.5750000000000002</v>
      </c>
      <c r="AP63" s="86">
        <f t="shared" si="25"/>
        <v>4.2215400000000001</v>
      </c>
      <c r="AQ63" s="86">
        <f t="shared" si="25"/>
        <v>5.4138599999999997</v>
      </c>
      <c r="AR63" s="86">
        <f t="shared" si="25"/>
        <v>4.5429999999999993</v>
      </c>
      <c r="AS63" s="86">
        <f t="shared" si="25"/>
        <v>4.4508799999999997</v>
      </c>
      <c r="AT63" s="86">
        <f t="shared" si="25"/>
        <v>5.0064799999999998</v>
      </c>
      <c r="AU63" s="86">
        <f t="shared" si="25"/>
        <v>5.3052200000000003</v>
      </c>
      <c r="AV63" s="86">
        <f t="shared" si="25"/>
        <v>4.8593399999999995</v>
      </c>
      <c r="AW63" s="86">
        <f t="shared" si="25"/>
        <v>21.364399999999996</v>
      </c>
      <c r="AX63" s="86">
        <f t="shared" si="25"/>
        <v>5.0413399999999999</v>
      </c>
      <c r="AY63" s="86">
        <f t="shared" si="25"/>
        <v>4.4742199999999999</v>
      </c>
      <c r="AZ63" s="86">
        <f t="shared" si="25"/>
        <v>32.804559999999995</v>
      </c>
      <c r="BA63" s="86">
        <f t="shared" si="25"/>
        <v>4.6978200000000001</v>
      </c>
      <c r="BB63" s="86">
        <f t="shared" si="25"/>
        <v>19.416039999999999</v>
      </c>
      <c r="BC63" s="86">
        <f t="shared" si="25"/>
        <v>4.6220199999999991</v>
      </c>
      <c r="BD63" s="86">
        <f t="shared" si="25"/>
        <v>4.9057200000000005</v>
      </c>
      <c r="BE63" s="86">
        <f t="shared" si="25"/>
        <v>7.4725599999999988</v>
      </c>
      <c r="BF63" s="86">
        <f t="shared" si="25"/>
        <v>4.8548200000000001</v>
      </c>
      <c r="BG63" s="86"/>
      <c r="BH63" s="86">
        <f t="shared" ref="BH63:CB63" si="26">IF(AND(AND(AND(BH26,BH28),BH29),BH27&gt;0),(BH26*0.0499)+(BH28*0.0822)+(BH29*0.0435)+(BH27*0.0256),"--")</f>
        <v>6.15252</v>
      </c>
      <c r="BI63" s="86">
        <f t="shared" si="26"/>
        <v>5.1191000000000004</v>
      </c>
      <c r="BJ63" s="86">
        <f t="shared" si="26"/>
        <v>5.0423</v>
      </c>
      <c r="BK63" s="86">
        <f t="shared" si="26"/>
        <v>5.06724</v>
      </c>
      <c r="BL63" s="86">
        <f t="shared" si="26"/>
        <v>5.0725600000000002</v>
      </c>
      <c r="BM63" s="86">
        <f t="shared" si="26"/>
        <v>6.6930299999999994</v>
      </c>
      <c r="BN63" s="86">
        <f t="shared" si="26"/>
        <v>5.5857399999999995</v>
      </c>
      <c r="BO63" s="86">
        <f t="shared" si="26"/>
        <v>8.0018399999999996</v>
      </c>
      <c r="BP63" s="86">
        <f t="shared" si="26"/>
        <v>5.6043800000000008</v>
      </c>
      <c r="BQ63" s="86">
        <f t="shared" si="26"/>
        <v>5.4413980000000004</v>
      </c>
      <c r="BR63" s="86">
        <f t="shared" si="26"/>
        <v>4.7547429999999995</v>
      </c>
      <c r="BS63" s="86">
        <f t="shared" si="26"/>
        <v>6.7993709999999998</v>
      </c>
      <c r="BT63" s="86">
        <f t="shared" si="26"/>
        <v>7.6708199999999991</v>
      </c>
      <c r="BU63" s="86">
        <f t="shared" si="26"/>
        <v>5.5043059999999988</v>
      </c>
      <c r="BV63" s="86">
        <f t="shared" si="26"/>
        <v>5.1980300000000002</v>
      </c>
      <c r="BW63" s="86">
        <f t="shared" si="26"/>
        <v>23.485208</v>
      </c>
      <c r="BX63" s="86">
        <f t="shared" si="26"/>
        <v>7.5250554000000003</v>
      </c>
      <c r="BY63" s="86">
        <f t="shared" si="26"/>
        <v>6.1704340000000002</v>
      </c>
      <c r="BZ63" s="86">
        <f t="shared" si="26"/>
        <v>5.665502</v>
      </c>
      <c r="CA63" s="86">
        <f t="shared" si="26"/>
        <v>16.895028</v>
      </c>
      <c r="CB63" s="87" t="str">
        <f t="shared" si="26"/>
        <v>--</v>
      </c>
      <c r="CC63" s="53" t="e">
        <f>AVERAGE(C63:CB63)</f>
        <v>#VALUE!</v>
      </c>
      <c r="CD63" s="54" t="e">
        <f>MIN(C63:CB63)</f>
        <v>#VALUE!</v>
      </c>
      <c r="CE63" s="54" t="e">
        <f>MAX(C63:CB63)</f>
        <v>#VALUE!</v>
      </c>
      <c r="CF63" s="54" t="e">
        <f>STDEV(C63:CB63)</f>
        <v>#VALUE!</v>
      </c>
      <c r="CG63" t="e">
        <f>CF63/CC63</f>
        <v>#VALUE!</v>
      </c>
      <c r="CH63">
        <f>COUNT(C63:CB63)</f>
        <v>43</v>
      </c>
    </row>
    <row r="64" spans="1:86" x14ac:dyDescent="0.2">
      <c r="B64" s="85" t="s">
        <v>49</v>
      </c>
      <c r="C64" s="49" t="s">
        <v>66</v>
      </c>
      <c r="E64" s="86" t="e">
        <f t="shared" ref="E64:AJ64" si="27">IF(AND(AND(E30,E25),E23&gt;0),(E30*0.0208)+(E25*0.0282)+(E23*0.0164)+(E22*0.0333),"--")</f>
        <v>#VALUE!</v>
      </c>
      <c r="F64" s="86" t="e">
        <f t="shared" si="27"/>
        <v>#VALUE!</v>
      </c>
      <c r="G64" s="86" t="e">
        <f t="shared" si="27"/>
        <v>#VALUE!</v>
      </c>
      <c r="H64" s="86" t="e">
        <f t="shared" si="27"/>
        <v>#VALUE!</v>
      </c>
      <c r="I64" s="86" t="e">
        <f t="shared" si="27"/>
        <v>#VALUE!</v>
      </c>
      <c r="J64" s="86" t="e">
        <f t="shared" si="27"/>
        <v>#VALUE!</v>
      </c>
      <c r="K64" s="86" t="e">
        <f t="shared" si="27"/>
        <v>#VALUE!</v>
      </c>
      <c r="L64" s="86" t="e">
        <f t="shared" si="27"/>
        <v>#VALUE!</v>
      </c>
      <c r="M64" s="86" t="e">
        <f t="shared" si="27"/>
        <v>#VALUE!</v>
      </c>
      <c r="N64" s="86">
        <f t="shared" si="27"/>
        <v>5.4320000000000004</v>
      </c>
      <c r="O64" s="86" t="e">
        <f t="shared" si="27"/>
        <v>#VALUE!</v>
      </c>
      <c r="P64" s="86">
        <f t="shared" si="27"/>
        <v>4.8533000000000008</v>
      </c>
      <c r="Q64" s="86" t="e">
        <f t="shared" si="27"/>
        <v>#VALUE!</v>
      </c>
      <c r="R64" s="86" t="e">
        <f t="shared" si="27"/>
        <v>#VALUE!</v>
      </c>
      <c r="S64" s="86" t="e">
        <f t="shared" si="27"/>
        <v>#VALUE!</v>
      </c>
      <c r="T64" s="86" t="e">
        <f t="shared" si="27"/>
        <v>#VALUE!</v>
      </c>
      <c r="U64" s="86">
        <f t="shared" si="27"/>
        <v>5.9891000000000005</v>
      </c>
      <c r="V64" s="86" t="e">
        <f t="shared" si="27"/>
        <v>#VALUE!</v>
      </c>
      <c r="W64" s="86" t="e">
        <f t="shared" si="27"/>
        <v>#VALUE!</v>
      </c>
      <c r="X64" s="86" t="e">
        <f t="shared" si="27"/>
        <v>#VALUE!</v>
      </c>
      <c r="Y64" s="86">
        <f t="shared" si="27"/>
        <v>6.0310000000000006</v>
      </c>
      <c r="Z64" s="86" t="e">
        <f t="shared" si="27"/>
        <v>#VALUE!</v>
      </c>
      <c r="AA64" s="86">
        <f t="shared" si="27"/>
        <v>4.6073000000000004</v>
      </c>
      <c r="AB64" s="86" t="e">
        <f t="shared" si="27"/>
        <v>#VALUE!</v>
      </c>
      <c r="AC64" s="86" t="e">
        <f t="shared" si="27"/>
        <v>#VALUE!</v>
      </c>
      <c r="AD64" s="86" t="e">
        <f t="shared" si="27"/>
        <v>#VALUE!</v>
      </c>
      <c r="AE64" s="86" t="e">
        <f t="shared" si="27"/>
        <v>#VALUE!</v>
      </c>
      <c r="AF64" s="86" t="e">
        <f t="shared" si="27"/>
        <v>#VALUE!</v>
      </c>
      <c r="AG64" s="86" t="e">
        <f t="shared" si="27"/>
        <v>#VALUE!</v>
      </c>
      <c r="AH64" s="86" t="e">
        <f t="shared" si="27"/>
        <v>#VALUE!</v>
      </c>
      <c r="AI64" s="86" t="e">
        <f t="shared" si="27"/>
        <v>#VALUE!</v>
      </c>
      <c r="AJ64" s="86" t="e">
        <f t="shared" si="27"/>
        <v>#VALUE!</v>
      </c>
      <c r="AK64" s="86" t="e">
        <f t="shared" ref="AK64:BF64" si="28">IF(AND(AND(AK30,AK25),AK23&gt;0),(AK30*0.0208)+(AK25*0.0282)+(AK23*0.0164)+(AK22*0.0333),"--")</f>
        <v>#VALUE!</v>
      </c>
      <c r="AL64" s="86" t="e">
        <f t="shared" si="28"/>
        <v>#VALUE!</v>
      </c>
      <c r="AM64" s="86" t="str">
        <f t="shared" si="28"/>
        <v>--</v>
      </c>
      <c r="AN64" s="86" t="str">
        <f t="shared" si="28"/>
        <v>--</v>
      </c>
      <c r="AO64" s="86" t="str">
        <f t="shared" si="28"/>
        <v>--</v>
      </c>
      <c r="AP64" s="86" t="str">
        <f t="shared" si="28"/>
        <v>--</v>
      </c>
      <c r="AQ64" s="86">
        <f t="shared" si="28"/>
        <v>5.0286</v>
      </c>
      <c r="AR64" s="86">
        <f t="shared" si="28"/>
        <v>4.6507800000000001</v>
      </c>
      <c r="AS64" s="86">
        <f t="shared" si="28"/>
        <v>4.2553600000000005</v>
      </c>
      <c r="AT64" s="86">
        <f t="shared" si="28"/>
        <v>5.3309199999999999</v>
      </c>
      <c r="AU64" s="86">
        <f t="shared" si="28"/>
        <v>5.3391000000000002</v>
      </c>
      <c r="AV64" s="86">
        <f t="shared" si="28"/>
        <v>4.7818399999999999</v>
      </c>
      <c r="AW64" s="86">
        <f t="shared" si="28"/>
        <v>21.311899999999998</v>
      </c>
      <c r="AX64" s="86">
        <f t="shared" si="28"/>
        <v>5.2547800000000002</v>
      </c>
      <c r="AY64" s="86">
        <f t="shared" si="28"/>
        <v>4.7538</v>
      </c>
      <c r="AZ64" s="86">
        <f t="shared" si="28"/>
        <v>34.028399999999998</v>
      </c>
      <c r="BA64" s="86">
        <f t="shared" si="28"/>
        <v>4.669220000000001</v>
      </c>
      <c r="BB64" s="86">
        <f t="shared" si="28"/>
        <v>18.580460000000002</v>
      </c>
      <c r="BC64" s="86">
        <f t="shared" si="28"/>
        <v>4.3989799999999999</v>
      </c>
      <c r="BD64" s="86">
        <f t="shared" si="28"/>
        <v>4.7862800000000005</v>
      </c>
      <c r="BE64" s="86">
        <f t="shared" si="28"/>
        <v>7.7647800000000009</v>
      </c>
      <c r="BF64" s="86">
        <f t="shared" si="28"/>
        <v>4.6752599999999997</v>
      </c>
      <c r="BG64" s="86"/>
      <c r="BH64" s="86">
        <f t="shared" ref="BH64:CB64" si="29">IF(AND(AND(BH30,BH25),BH23&gt;0),(BH30*0.0208)+(BH25*0.0282)+(BH23*0.0164)+(BH22*0.0333),"--")</f>
        <v>6.1092199999999997</v>
      </c>
      <c r="BI64" s="86">
        <f t="shared" si="29"/>
        <v>5.0615400000000008</v>
      </c>
      <c r="BJ64" s="86">
        <f t="shared" si="29"/>
        <v>4.9917200000000008</v>
      </c>
      <c r="BK64" s="86">
        <f t="shared" si="29"/>
        <v>5.0273000000000003</v>
      </c>
      <c r="BL64" s="86">
        <f t="shared" si="29"/>
        <v>5.0805400000000001</v>
      </c>
      <c r="BM64" s="86">
        <f t="shared" si="29"/>
        <v>6.4304000000000006</v>
      </c>
      <c r="BN64" s="86">
        <f t="shared" si="29"/>
        <v>5.5155080000000005</v>
      </c>
      <c r="BO64" s="86">
        <f t="shared" si="29"/>
        <v>7.8400839999999992</v>
      </c>
      <c r="BP64" s="86">
        <f t="shared" si="29"/>
        <v>5.4578100000000003</v>
      </c>
      <c r="BQ64" s="86">
        <f t="shared" si="29"/>
        <v>5.1928000000000001</v>
      </c>
      <c r="BR64" s="86" t="str">
        <f t="shared" si="29"/>
        <v>--</v>
      </c>
      <c r="BS64" s="86">
        <f t="shared" si="29"/>
        <v>6.4956459999999998</v>
      </c>
      <c r="BT64" s="86">
        <f t="shared" si="29"/>
        <v>7.5246979999999999</v>
      </c>
      <c r="BU64" s="86">
        <f t="shared" si="29"/>
        <v>5.2514640000000004</v>
      </c>
      <c r="BV64" s="86">
        <f t="shared" si="29"/>
        <v>5.1512120000000001</v>
      </c>
      <c r="BW64" s="86">
        <f t="shared" si="29"/>
        <v>22.041007999999998</v>
      </c>
      <c r="BX64" s="86">
        <f t="shared" si="29"/>
        <v>7.668552</v>
      </c>
      <c r="BY64" s="86">
        <f t="shared" si="29"/>
        <v>5.8481540000000001</v>
      </c>
      <c r="BZ64" s="86">
        <f t="shared" si="29"/>
        <v>5.5573300000000003</v>
      </c>
      <c r="CA64" s="86">
        <f t="shared" si="29"/>
        <v>16.632323999999997</v>
      </c>
      <c r="CB64" s="87" t="str">
        <f t="shared" si="29"/>
        <v>--</v>
      </c>
      <c r="CC64" t="e">
        <f>AVERAGE(C64:CB64)</f>
        <v>#VALUE!</v>
      </c>
      <c r="CD64" t="e">
        <f>MIN(C64:CB64)</f>
        <v>#VALUE!</v>
      </c>
      <c r="CE64" t="e">
        <f>MAX(C64:CB64)</f>
        <v>#VALUE!</v>
      </c>
      <c r="CF64" t="e">
        <f>STDEV(C64:CB64)</f>
        <v>#VALUE!</v>
      </c>
      <c r="CG64" t="e">
        <f>CF64/CC64</f>
        <v>#VALUE!</v>
      </c>
      <c r="CH64">
        <f>COUNT(C64:CB64)</f>
        <v>40</v>
      </c>
    </row>
    <row r="65" spans="2:86" x14ac:dyDescent="0.2">
      <c r="B65" s="85" t="s">
        <v>50</v>
      </c>
      <c r="C65" s="49" t="s">
        <v>66</v>
      </c>
      <c r="E65" s="86" t="e">
        <f t="shared" ref="E65:AJ65" si="30">IF((AND(E63,E64))&gt;0,ABS(E64-E63),"--")</f>
        <v>#VALUE!</v>
      </c>
      <c r="F65" s="86" t="e">
        <f t="shared" si="30"/>
        <v>#VALUE!</v>
      </c>
      <c r="G65" s="86" t="e">
        <f t="shared" si="30"/>
        <v>#VALUE!</v>
      </c>
      <c r="H65" s="86" t="e">
        <f t="shared" si="30"/>
        <v>#VALUE!</v>
      </c>
      <c r="I65" s="86" t="e">
        <f t="shared" si="30"/>
        <v>#VALUE!</v>
      </c>
      <c r="J65" s="86" t="e">
        <f t="shared" si="30"/>
        <v>#VALUE!</v>
      </c>
      <c r="K65" s="86" t="e">
        <f t="shared" si="30"/>
        <v>#VALUE!</v>
      </c>
      <c r="L65" s="86" t="e">
        <f t="shared" si="30"/>
        <v>#VALUE!</v>
      </c>
      <c r="M65" s="86" t="e">
        <f t="shared" si="30"/>
        <v>#VALUE!</v>
      </c>
      <c r="N65" s="86" t="e">
        <f t="shared" si="30"/>
        <v>#VALUE!</v>
      </c>
      <c r="O65" s="86" t="e">
        <f t="shared" si="30"/>
        <v>#VALUE!</v>
      </c>
      <c r="P65" s="86" t="e">
        <f t="shared" si="30"/>
        <v>#VALUE!</v>
      </c>
      <c r="Q65" s="86" t="e">
        <f t="shared" si="30"/>
        <v>#VALUE!</v>
      </c>
      <c r="R65" s="86" t="e">
        <f t="shared" si="30"/>
        <v>#VALUE!</v>
      </c>
      <c r="S65" s="86" t="e">
        <f t="shared" si="30"/>
        <v>#VALUE!</v>
      </c>
      <c r="T65" s="86" t="e">
        <f t="shared" si="30"/>
        <v>#VALUE!</v>
      </c>
      <c r="U65" s="86" t="e">
        <f t="shared" si="30"/>
        <v>#VALUE!</v>
      </c>
      <c r="V65" s="86" t="e">
        <f t="shared" si="30"/>
        <v>#VALUE!</v>
      </c>
      <c r="W65" s="86" t="e">
        <f t="shared" si="30"/>
        <v>#VALUE!</v>
      </c>
      <c r="X65" s="86" t="e">
        <f t="shared" si="30"/>
        <v>#VALUE!</v>
      </c>
      <c r="Y65" s="86" t="e">
        <f t="shared" si="30"/>
        <v>#VALUE!</v>
      </c>
      <c r="Z65" s="86" t="e">
        <f t="shared" si="30"/>
        <v>#VALUE!</v>
      </c>
      <c r="AA65" s="86" t="e">
        <f t="shared" si="30"/>
        <v>#VALUE!</v>
      </c>
      <c r="AB65" s="86" t="e">
        <f t="shared" si="30"/>
        <v>#VALUE!</v>
      </c>
      <c r="AC65" s="86" t="e">
        <f t="shared" si="30"/>
        <v>#VALUE!</v>
      </c>
      <c r="AD65" s="86" t="e">
        <f t="shared" si="30"/>
        <v>#VALUE!</v>
      </c>
      <c r="AE65" s="86" t="e">
        <f t="shared" si="30"/>
        <v>#VALUE!</v>
      </c>
      <c r="AF65" s="86" t="e">
        <f t="shared" si="30"/>
        <v>#VALUE!</v>
      </c>
      <c r="AG65" s="86" t="e">
        <f t="shared" si="30"/>
        <v>#VALUE!</v>
      </c>
      <c r="AH65" s="86" t="e">
        <f t="shared" si="30"/>
        <v>#VALUE!</v>
      </c>
      <c r="AI65" s="86" t="e">
        <f t="shared" si="30"/>
        <v>#VALUE!</v>
      </c>
      <c r="AJ65" s="86" t="e">
        <f t="shared" si="30"/>
        <v>#VALUE!</v>
      </c>
      <c r="AK65" s="86" t="e">
        <f t="shared" ref="AK65:BF65" si="31">IF((AND(AK63,AK64))&gt;0,ABS(AK64-AK63),"--")</f>
        <v>#VALUE!</v>
      </c>
      <c r="AL65" s="86" t="e">
        <f t="shared" si="31"/>
        <v>#VALUE!</v>
      </c>
      <c r="AM65" s="86" t="e">
        <f t="shared" si="31"/>
        <v>#VALUE!</v>
      </c>
      <c r="AN65" s="86" t="e">
        <f t="shared" si="31"/>
        <v>#VALUE!</v>
      </c>
      <c r="AO65" s="86" t="e">
        <f t="shared" si="31"/>
        <v>#VALUE!</v>
      </c>
      <c r="AP65" s="86" t="e">
        <f t="shared" si="31"/>
        <v>#VALUE!</v>
      </c>
      <c r="AQ65" s="86">
        <f t="shared" si="31"/>
        <v>0.38525999999999971</v>
      </c>
      <c r="AR65" s="86">
        <f t="shared" si="31"/>
        <v>0.10778000000000088</v>
      </c>
      <c r="AS65" s="86">
        <f t="shared" si="31"/>
        <v>0.19551999999999925</v>
      </c>
      <c r="AT65" s="86">
        <f t="shared" si="31"/>
        <v>0.32444000000000006</v>
      </c>
      <c r="AU65" s="86">
        <f t="shared" si="31"/>
        <v>3.387999999999991E-2</v>
      </c>
      <c r="AV65" s="86">
        <f t="shared" si="31"/>
        <v>7.749999999999968E-2</v>
      </c>
      <c r="AW65" s="86">
        <f t="shared" si="31"/>
        <v>5.2499999999998437E-2</v>
      </c>
      <c r="AX65" s="86">
        <f t="shared" si="31"/>
        <v>0.2134400000000003</v>
      </c>
      <c r="AY65" s="86">
        <f t="shared" si="31"/>
        <v>0.27958000000000016</v>
      </c>
      <c r="AZ65" s="86">
        <f t="shared" si="31"/>
        <v>1.2238400000000027</v>
      </c>
      <c r="BA65" s="86">
        <f t="shared" si="31"/>
        <v>2.8599999999999071E-2</v>
      </c>
      <c r="BB65" s="86">
        <f t="shared" si="31"/>
        <v>0.83557999999999666</v>
      </c>
      <c r="BC65" s="86">
        <f t="shared" si="31"/>
        <v>0.22303999999999924</v>
      </c>
      <c r="BD65" s="86">
        <f t="shared" si="31"/>
        <v>0.11943999999999999</v>
      </c>
      <c r="BE65" s="86">
        <f t="shared" si="31"/>
        <v>0.29222000000000214</v>
      </c>
      <c r="BF65" s="86">
        <f t="shared" si="31"/>
        <v>0.17956000000000039</v>
      </c>
      <c r="BG65" s="86"/>
      <c r="BH65" s="86">
        <f t="shared" ref="BH65:CB65" si="32">IF((AND(BH63,BH64))&gt;0,ABS(BH64-BH63),"--")</f>
        <v>4.3300000000000338E-2</v>
      </c>
      <c r="BI65" s="86">
        <f t="shared" si="32"/>
        <v>5.7559999999999611E-2</v>
      </c>
      <c r="BJ65" s="86">
        <f t="shared" si="32"/>
        <v>5.0579999999999181E-2</v>
      </c>
      <c r="BK65" s="86">
        <f t="shared" si="32"/>
        <v>3.9939999999999642E-2</v>
      </c>
      <c r="BL65" s="86">
        <f t="shared" si="32"/>
        <v>7.9799999999998761E-3</v>
      </c>
      <c r="BM65" s="86">
        <f t="shared" si="32"/>
        <v>0.26262999999999881</v>
      </c>
      <c r="BN65" s="86">
        <f t="shared" si="32"/>
        <v>7.0231999999998962E-2</v>
      </c>
      <c r="BO65" s="86">
        <f t="shared" si="32"/>
        <v>0.16175600000000045</v>
      </c>
      <c r="BP65" s="86">
        <f t="shared" si="32"/>
        <v>0.14657000000000053</v>
      </c>
      <c r="BQ65" s="86">
        <f t="shared" si="32"/>
        <v>0.24859800000000032</v>
      </c>
      <c r="BR65" s="86" t="e">
        <f t="shared" si="32"/>
        <v>#VALUE!</v>
      </c>
      <c r="BS65" s="86">
        <f t="shared" si="32"/>
        <v>0.30372500000000002</v>
      </c>
      <c r="BT65" s="86">
        <f t="shared" si="32"/>
        <v>0.1461219999999992</v>
      </c>
      <c r="BU65" s="86">
        <f t="shared" si="32"/>
        <v>0.25284199999999846</v>
      </c>
      <c r="BV65" s="86">
        <f t="shared" si="32"/>
        <v>4.6818000000000026E-2</v>
      </c>
      <c r="BW65" s="86">
        <f t="shared" si="32"/>
        <v>1.4442000000000021</v>
      </c>
      <c r="BX65" s="86">
        <f t="shared" si="32"/>
        <v>0.14349659999999975</v>
      </c>
      <c r="BY65" s="86">
        <f t="shared" si="32"/>
        <v>0.32228000000000012</v>
      </c>
      <c r="BZ65" s="86">
        <f t="shared" si="32"/>
        <v>0.10817199999999971</v>
      </c>
      <c r="CA65" s="86">
        <f t="shared" si="32"/>
        <v>0.26270400000000294</v>
      </c>
      <c r="CB65" s="87" t="e">
        <f t="shared" si="32"/>
        <v>#VALUE!</v>
      </c>
      <c r="CC65" t="e">
        <f>AVERAGE(C65:CB65)</f>
        <v>#VALUE!</v>
      </c>
      <c r="CD65" t="e">
        <f>MIN(C65:CB65)</f>
        <v>#VALUE!</v>
      </c>
      <c r="CE65" t="e">
        <f>MAX(C65:CB65)</f>
        <v>#VALUE!</v>
      </c>
      <c r="CF65" t="e">
        <f>STDEV(C65:CB65)</f>
        <v>#VALUE!</v>
      </c>
      <c r="CG65" t="e">
        <f>CF65/CC65</f>
        <v>#VALUE!</v>
      </c>
      <c r="CH65">
        <f>COUNT(C65:CB65)</f>
        <v>35</v>
      </c>
    </row>
    <row r="66" spans="2:86" x14ac:dyDescent="0.2">
      <c r="B66" s="85" t="s">
        <v>51</v>
      </c>
      <c r="C66" s="49" t="s">
        <v>67</v>
      </c>
      <c r="E66" s="86" t="e">
        <f t="shared" ref="E66:AJ66" si="33">IF(AND(E63,E64&gt;0),(E65*100)/(0.5*(E63+E64)),"--")</f>
        <v>#VALUE!</v>
      </c>
      <c r="F66" s="86" t="e">
        <f t="shared" si="33"/>
        <v>#VALUE!</v>
      </c>
      <c r="G66" s="86" t="e">
        <f t="shared" si="33"/>
        <v>#VALUE!</v>
      </c>
      <c r="H66" s="86" t="e">
        <f t="shared" si="33"/>
        <v>#VALUE!</v>
      </c>
      <c r="I66" s="86" t="e">
        <f t="shared" si="33"/>
        <v>#VALUE!</v>
      </c>
      <c r="J66" s="86" t="e">
        <f t="shared" si="33"/>
        <v>#VALUE!</v>
      </c>
      <c r="K66" s="86" t="e">
        <f t="shared" si="33"/>
        <v>#VALUE!</v>
      </c>
      <c r="L66" s="86" t="e">
        <f t="shared" si="33"/>
        <v>#VALUE!</v>
      </c>
      <c r="M66" s="86" t="e">
        <f t="shared" si="33"/>
        <v>#VALUE!</v>
      </c>
      <c r="N66" s="86" t="e">
        <f t="shared" si="33"/>
        <v>#VALUE!</v>
      </c>
      <c r="O66" s="86" t="e">
        <f t="shared" si="33"/>
        <v>#VALUE!</v>
      </c>
      <c r="P66" s="86" t="e">
        <f t="shared" si="33"/>
        <v>#VALUE!</v>
      </c>
      <c r="Q66" s="86" t="e">
        <f t="shared" si="33"/>
        <v>#VALUE!</v>
      </c>
      <c r="R66" s="86" t="e">
        <f t="shared" si="33"/>
        <v>#VALUE!</v>
      </c>
      <c r="S66" s="86" t="e">
        <f t="shared" si="33"/>
        <v>#VALUE!</v>
      </c>
      <c r="T66" s="86" t="e">
        <f t="shared" si="33"/>
        <v>#VALUE!</v>
      </c>
      <c r="U66" s="86" t="e">
        <f t="shared" si="33"/>
        <v>#VALUE!</v>
      </c>
      <c r="V66" s="86" t="e">
        <f t="shared" si="33"/>
        <v>#VALUE!</v>
      </c>
      <c r="W66" s="86" t="e">
        <f t="shared" si="33"/>
        <v>#VALUE!</v>
      </c>
      <c r="X66" s="86" t="e">
        <f t="shared" si="33"/>
        <v>#VALUE!</v>
      </c>
      <c r="Y66" s="86" t="e">
        <f t="shared" si="33"/>
        <v>#VALUE!</v>
      </c>
      <c r="Z66" s="86" t="e">
        <f t="shared" si="33"/>
        <v>#VALUE!</v>
      </c>
      <c r="AA66" s="86" t="e">
        <f t="shared" si="33"/>
        <v>#VALUE!</v>
      </c>
      <c r="AB66" s="86" t="e">
        <f t="shared" si="33"/>
        <v>#VALUE!</v>
      </c>
      <c r="AC66" s="86" t="e">
        <f t="shared" si="33"/>
        <v>#VALUE!</v>
      </c>
      <c r="AD66" s="86" t="e">
        <f t="shared" si="33"/>
        <v>#VALUE!</v>
      </c>
      <c r="AE66" s="86" t="e">
        <f t="shared" si="33"/>
        <v>#VALUE!</v>
      </c>
      <c r="AF66" s="86" t="e">
        <f t="shared" si="33"/>
        <v>#VALUE!</v>
      </c>
      <c r="AG66" s="86" t="e">
        <f t="shared" si="33"/>
        <v>#VALUE!</v>
      </c>
      <c r="AH66" s="86" t="e">
        <f t="shared" si="33"/>
        <v>#VALUE!</v>
      </c>
      <c r="AI66" s="86" t="e">
        <f t="shared" si="33"/>
        <v>#VALUE!</v>
      </c>
      <c r="AJ66" s="86" t="e">
        <f t="shared" si="33"/>
        <v>#VALUE!</v>
      </c>
      <c r="AK66" s="86" t="e">
        <f t="shared" ref="AK66:BF66" si="34">IF(AND(AK63,AK64&gt;0),(AK65*100)/(0.5*(AK63+AK64)),"--")</f>
        <v>#VALUE!</v>
      </c>
      <c r="AL66" s="86" t="e">
        <f t="shared" si="34"/>
        <v>#VALUE!</v>
      </c>
      <c r="AM66" s="86" t="e">
        <f t="shared" si="34"/>
        <v>#VALUE!</v>
      </c>
      <c r="AN66" s="86" t="e">
        <f t="shared" si="34"/>
        <v>#VALUE!</v>
      </c>
      <c r="AO66" s="86" t="e">
        <f t="shared" si="34"/>
        <v>#VALUE!</v>
      </c>
      <c r="AP66" s="86" t="e">
        <f t="shared" si="34"/>
        <v>#VALUE!</v>
      </c>
      <c r="AQ66" s="86">
        <f t="shared" si="34"/>
        <v>7.3787211059462932</v>
      </c>
      <c r="AR66" s="86">
        <f t="shared" si="34"/>
        <v>2.3446286511097911</v>
      </c>
      <c r="AS66" s="86">
        <f t="shared" si="34"/>
        <v>4.4914911603631245</v>
      </c>
      <c r="AT66" s="86">
        <f t="shared" si="34"/>
        <v>6.2770135624044743</v>
      </c>
      <c r="AU66" s="86">
        <f t="shared" si="34"/>
        <v>0.63658364273152079</v>
      </c>
      <c r="AV66" s="86">
        <f t="shared" si="34"/>
        <v>1.6076870258619731</v>
      </c>
      <c r="AW66" s="86">
        <f t="shared" si="34"/>
        <v>0.24603819918783232</v>
      </c>
      <c r="AX66" s="86">
        <f t="shared" si="34"/>
        <v>4.1460278240735402</v>
      </c>
      <c r="AY66" s="86">
        <f t="shared" si="34"/>
        <v>6.0593713494335759</v>
      </c>
      <c r="AZ66" s="86">
        <f t="shared" si="34"/>
        <v>3.6623845479835189</v>
      </c>
      <c r="BA66" s="86">
        <f t="shared" si="34"/>
        <v>0.61065181743643815</v>
      </c>
      <c r="BB66" s="86">
        <f t="shared" si="34"/>
        <v>4.3981945705525334</v>
      </c>
      <c r="BC66" s="86">
        <f t="shared" si="34"/>
        <v>4.9449063296751863</v>
      </c>
      <c r="BD66" s="86">
        <f t="shared" si="34"/>
        <v>2.4647131654973173</v>
      </c>
      <c r="BE66" s="86">
        <f t="shared" si="34"/>
        <v>3.8355776008148688</v>
      </c>
      <c r="BF66" s="86">
        <f t="shared" si="34"/>
        <v>3.7682789651293671</v>
      </c>
      <c r="BG66" s="86"/>
      <c r="BH66" s="86">
        <f t="shared" ref="BH66:CB66" si="35">IF(AND(BH63,BH64&gt;0),(BH65*100)/(0.5*(BH63+BH64)),"--")</f>
        <v>0.7062619171504263</v>
      </c>
      <c r="BI66" s="86">
        <f t="shared" si="35"/>
        <v>1.1307737038142909</v>
      </c>
      <c r="BJ66" s="86">
        <f t="shared" si="35"/>
        <v>1.0081702049627004</v>
      </c>
      <c r="BK66" s="86">
        <f t="shared" si="35"/>
        <v>0.791318871389873</v>
      </c>
      <c r="BL66" s="86">
        <f t="shared" si="35"/>
        <v>0.1571933695127572</v>
      </c>
      <c r="BM66" s="86">
        <f t="shared" si="35"/>
        <v>4.0024597228011096</v>
      </c>
      <c r="BN66" s="86">
        <f t="shared" si="35"/>
        <v>1.2652991807767733</v>
      </c>
      <c r="BO66" s="86">
        <f t="shared" si="35"/>
        <v>2.0421256912986134</v>
      </c>
      <c r="BP66" s="86">
        <f t="shared" si="35"/>
        <v>2.6499273651962318</v>
      </c>
      <c r="BQ66" s="86">
        <f t="shared" si="35"/>
        <v>4.6754442601125215</v>
      </c>
      <c r="BR66" s="86" t="e">
        <f t="shared" si="35"/>
        <v>#VALUE!</v>
      </c>
      <c r="BS66" s="86">
        <f t="shared" si="35"/>
        <v>4.5690050640777677</v>
      </c>
      <c r="BT66" s="86">
        <f t="shared" si="35"/>
        <v>1.9232249930538623</v>
      </c>
      <c r="BU66" s="86">
        <f t="shared" si="35"/>
        <v>4.7015136991586566</v>
      </c>
      <c r="BV66" s="86">
        <f t="shared" si="35"/>
        <v>0.90476191396432748</v>
      </c>
      <c r="BW66" s="86">
        <f t="shared" si="35"/>
        <v>6.3444763342510271</v>
      </c>
      <c r="BX66" s="86">
        <f t="shared" si="35"/>
        <v>1.8889075677972269</v>
      </c>
      <c r="BY66" s="86">
        <f t="shared" si="35"/>
        <v>5.3630260060499628</v>
      </c>
      <c r="BZ66" s="86">
        <f t="shared" si="35"/>
        <v>1.9277130763429358</v>
      </c>
      <c r="CA66" s="86">
        <f t="shared" si="35"/>
        <v>1.5671025853756837</v>
      </c>
      <c r="CB66" s="87" t="e">
        <f t="shared" si="35"/>
        <v>#VALUE!</v>
      </c>
      <c r="CC66" t="e">
        <f>AVERAGE(C66:CB66)</f>
        <v>#VALUE!</v>
      </c>
      <c r="CD66" t="e">
        <f>MIN(C66:CB66)</f>
        <v>#VALUE!</v>
      </c>
      <c r="CE66" t="e">
        <f>MAX(C66:CB66)</f>
        <v>#VALUE!</v>
      </c>
      <c r="CF66" t="e">
        <f>STDEV(C66:CB66)</f>
        <v>#VALUE!</v>
      </c>
      <c r="CG66" t="e">
        <f>CF66/CC66</f>
        <v>#VALUE!</v>
      </c>
      <c r="CH66">
        <f>COUNT(C66:CB66)</f>
        <v>35</v>
      </c>
    </row>
    <row r="67" spans="2:86" x14ac:dyDescent="0.2">
      <c r="BH67" s="55" t="s">
        <v>74</v>
      </c>
      <c r="BI67">
        <f>COUNT(BI6:BI66)</f>
        <v>31</v>
      </c>
      <c r="BJ67">
        <f>COUNT(BJ6:BJ66)</f>
        <v>31</v>
      </c>
      <c r="BK67">
        <f>COUNT(BK6:BK66)</f>
        <v>31</v>
      </c>
    </row>
    <row r="68" spans="2:86" x14ac:dyDescent="0.2">
      <c r="E68" t="s">
        <v>69</v>
      </c>
      <c r="BE68" t="s">
        <v>73</v>
      </c>
      <c r="BH68" s="55"/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68"/>
  <sheetViews>
    <sheetView zoomScale="87" zoomScaleNormal="87" workbookViewId="0">
      <pane xSplit="4" ySplit="2" topLeftCell="BE30" activePane="bottomRight" state="frozen"/>
      <selection pane="topRight" activeCell="E1" sqref="E1"/>
      <selection pane="bottomLeft" activeCell="A3" sqref="A3"/>
      <selection pane="bottomRight" activeCell="A41" sqref="A41:IV41"/>
    </sheetView>
  </sheetViews>
  <sheetFormatPr baseColWidth="10" defaultColWidth="9.7109375" defaultRowHeight="16" x14ac:dyDescent="0.2"/>
  <cols>
    <col min="1" max="1" width="2.7109375" customWidth="1"/>
    <col min="2" max="2" width="13.7109375" customWidth="1"/>
    <col min="3" max="3" width="11.7109375" customWidth="1"/>
    <col min="4" max="4" width="3.7109375" customWidth="1"/>
    <col min="5" max="80" width="12.5703125" customWidth="1"/>
    <col min="81" max="81" width="3.7109375" customWidth="1"/>
    <col min="82" max="82" width="9.7109375" customWidth="1"/>
    <col min="83" max="83" width="8.7109375" customWidth="1"/>
    <col min="84" max="84" width="9.7109375" customWidth="1"/>
    <col min="85" max="85" width="8.7109375" customWidth="1"/>
    <col min="86" max="86" width="11.7109375" customWidth="1"/>
    <col min="87" max="87" width="5.7109375" customWidth="1"/>
  </cols>
  <sheetData>
    <row r="1" spans="2:87" s="98" customFormat="1" x14ac:dyDescent="0.2">
      <c r="C1" s="98" t="s">
        <v>52</v>
      </c>
      <c r="E1" s="98" t="s">
        <v>87</v>
      </c>
      <c r="F1" s="98">
        <v>29262</v>
      </c>
      <c r="G1" s="98">
        <v>29277</v>
      </c>
      <c r="H1" s="98">
        <v>29325</v>
      </c>
      <c r="I1" s="98">
        <v>29353</v>
      </c>
      <c r="J1" s="98">
        <v>29382</v>
      </c>
      <c r="K1" s="98">
        <v>29418</v>
      </c>
      <c r="L1" s="98">
        <v>29480</v>
      </c>
      <c r="M1" s="98">
        <v>29537</v>
      </c>
      <c r="N1" s="98">
        <v>29606</v>
      </c>
      <c r="O1" s="98">
        <v>29655</v>
      </c>
      <c r="P1" s="98">
        <v>29717</v>
      </c>
      <c r="Q1" s="98">
        <v>29788</v>
      </c>
      <c r="R1" s="98">
        <v>29844</v>
      </c>
      <c r="S1" s="98">
        <v>29907</v>
      </c>
      <c r="T1" s="98">
        <v>30005</v>
      </c>
      <c r="U1" s="98">
        <v>30033</v>
      </c>
      <c r="V1" s="98">
        <v>30096</v>
      </c>
      <c r="W1" s="98">
        <v>30152</v>
      </c>
      <c r="X1" s="98">
        <v>30236</v>
      </c>
      <c r="Y1" s="98">
        <v>30362</v>
      </c>
      <c r="Z1" s="98">
        <v>30467</v>
      </c>
      <c r="AA1" s="98">
        <v>30508</v>
      </c>
      <c r="AB1" s="98">
        <v>30761</v>
      </c>
      <c r="AC1" s="98">
        <f>'5 Marquis'!AC1</f>
        <v>32433</v>
      </c>
      <c r="AD1" s="98">
        <v>32581</v>
      </c>
      <c r="AE1" s="98">
        <v>32678</v>
      </c>
      <c r="AF1" s="98">
        <v>32713</v>
      </c>
      <c r="AG1" s="98">
        <v>32734</v>
      </c>
      <c r="AH1" s="98">
        <v>32811</v>
      </c>
      <c r="AI1" s="98">
        <v>32930</v>
      </c>
      <c r="AJ1" s="98">
        <v>32994</v>
      </c>
      <c r="AK1" s="98">
        <v>33028</v>
      </c>
      <c r="AL1" s="98">
        <v>33063</v>
      </c>
      <c r="AM1" s="98">
        <v>33105</v>
      </c>
      <c r="AN1" s="98">
        <v>33310</v>
      </c>
      <c r="AO1" s="98">
        <v>33351</v>
      </c>
      <c r="AP1" s="98">
        <v>33470</v>
      </c>
      <c r="AQ1" s="98">
        <v>33577</v>
      </c>
      <c r="AR1" s="98">
        <v>33722</v>
      </c>
      <c r="AS1" s="98">
        <v>33812</v>
      </c>
      <c r="AT1" s="98">
        <v>33869</v>
      </c>
      <c r="AU1" s="98">
        <v>33952</v>
      </c>
      <c r="AV1" s="98">
        <v>34090</v>
      </c>
      <c r="AW1" s="98">
        <f>'5 Marquis'!AW1</f>
        <v>34463</v>
      </c>
      <c r="AX1" s="98">
        <f>'5 Marquis'!AX1</f>
        <v>34834</v>
      </c>
      <c r="AY1" s="98">
        <f>'5 Marquis'!AY1</f>
        <v>34995</v>
      </c>
      <c r="AZ1" s="98">
        <f>'5 Marquis'!AZ1</f>
        <v>35212</v>
      </c>
      <c r="BA1" s="98" t="s">
        <v>89</v>
      </c>
      <c r="BB1" s="98">
        <v>35562</v>
      </c>
      <c r="BC1" s="98">
        <v>35660</v>
      </c>
      <c r="BD1" s="98">
        <v>35947</v>
      </c>
      <c r="BE1" s="98">
        <v>36360</v>
      </c>
      <c r="BF1" s="98">
        <v>36654</v>
      </c>
      <c r="BG1" s="98">
        <v>36717</v>
      </c>
      <c r="BH1" s="98">
        <v>36801</v>
      </c>
      <c r="BI1" s="98">
        <v>37039</v>
      </c>
      <c r="BJ1" s="98">
        <v>37116</v>
      </c>
      <c r="BK1" s="98">
        <v>37179</v>
      </c>
      <c r="BL1" s="98">
        <v>37389</v>
      </c>
      <c r="BM1" s="98">
        <v>38152</v>
      </c>
      <c r="BN1" s="98">
        <v>38488</v>
      </c>
      <c r="BO1" s="98">
        <v>38887</v>
      </c>
      <c r="BP1" s="98">
        <v>39244</v>
      </c>
      <c r="BQ1" s="98">
        <v>39594</v>
      </c>
      <c r="BR1" s="98">
        <v>39679</v>
      </c>
      <c r="BS1" s="98">
        <v>39923</v>
      </c>
      <c r="BT1" s="98">
        <v>39960</v>
      </c>
      <c r="BU1" s="98">
        <v>39986</v>
      </c>
      <c r="BV1" s="98">
        <v>40078</v>
      </c>
      <c r="BW1" s="98">
        <v>40330</v>
      </c>
      <c r="BX1" s="98">
        <v>40722</v>
      </c>
      <c r="BY1" s="98">
        <v>41080</v>
      </c>
      <c r="BZ1" s="98">
        <v>41472</v>
      </c>
      <c r="CA1" s="98">
        <v>41542</v>
      </c>
      <c r="CB1" s="98">
        <v>41829</v>
      </c>
      <c r="CD1" s="98" t="s">
        <v>80</v>
      </c>
      <c r="CE1" s="98" t="s">
        <v>81</v>
      </c>
      <c r="CF1" s="98" t="s">
        <v>82</v>
      </c>
      <c r="CG1" s="98" t="s">
        <v>83</v>
      </c>
      <c r="CH1" s="98" t="s">
        <v>84</v>
      </c>
      <c r="CI1" s="98" t="s">
        <v>85</v>
      </c>
    </row>
    <row r="2" spans="2:87" x14ac:dyDescent="0.2">
      <c r="C2" t="s">
        <v>53</v>
      </c>
      <c r="E2" t="s">
        <v>68</v>
      </c>
      <c r="G2" t="s">
        <v>68</v>
      </c>
      <c r="H2" t="s">
        <v>68</v>
      </c>
      <c r="I2">
        <v>1</v>
      </c>
      <c r="J2">
        <v>4</v>
      </c>
      <c r="K2">
        <v>6.3</v>
      </c>
      <c r="L2">
        <v>3</v>
      </c>
      <c r="M2">
        <v>0</v>
      </c>
      <c r="N2">
        <v>2</v>
      </c>
      <c r="O2">
        <v>0.7</v>
      </c>
      <c r="P2">
        <v>10</v>
      </c>
      <c r="Q2">
        <v>10</v>
      </c>
      <c r="R2">
        <v>4</v>
      </c>
      <c r="S2">
        <v>1.5</v>
      </c>
      <c r="T2">
        <v>1.5</v>
      </c>
      <c r="U2">
        <v>0</v>
      </c>
      <c r="V2">
        <v>0</v>
      </c>
      <c r="W2">
        <v>2</v>
      </c>
      <c r="X2">
        <v>2</v>
      </c>
      <c r="Y2">
        <v>1.4</v>
      </c>
      <c r="Z2">
        <v>1</v>
      </c>
      <c r="AA2">
        <v>1</v>
      </c>
      <c r="AB2">
        <v>0</v>
      </c>
      <c r="AC2">
        <v>1.5</v>
      </c>
      <c r="AD2">
        <v>1.3</v>
      </c>
      <c r="AE2">
        <v>12.4</v>
      </c>
      <c r="AF2">
        <v>9.8000000000000007</v>
      </c>
      <c r="AG2">
        <v>9.1999999999999993</v>
      </c>
      <c r="AH2">
        <v>1.7</v>
      </c>
      <c r="AI2">
        <v>0.5</v>
      </c>
      <c r="AJ2">
        <v>11.4</v>
      </c>
      <c r="AK2">
        <v>12.7</v>
      </c>
      <c r="AL2">
        <v>13.2</v>
      </c>
      <c r="AM2">
        <v>6</v>
      </c>
      <c r="AN2">
        <v>1.4</v>
      </c>
      <c r="AO2">
        <v>6.8</v>
      </c>
      <c r="AP2">
        <v>4.8</v>
      </c>
      <c r="AQ2">
        <v>0.5</v>
      </c>
      <c r="AR2">
        <v>1.8</v>
      </c>
      <c r="AW2">
        <v>0</v>
      </c>
      <c r="AX2">
        <v>6</v>
      </c>
      <c r="AY2">
        <v>1.5</v>
      </c>
      <c r="AZ2">
        <v>0</v>
      </c>
      <c r="BA2">
        <v>3</v>
      </c>
      <c r="BB2">
        <v>0</v>
      </c>
      <c r="BC2">
        <v>6</v>
      </c>
      <c r="BF2">
        <v>10</v>
      </c>
      <c r="BG2">
        <v>0</v>
      </c>
      <c r="BH2">
        <v>1.5</v>
      </c>
      <c r="BI2">
        <v>9</v>
      </c>
      <c r="BJ2">
        <v>8.5</v>
      </c>
      <c r="BK2">
        <v>2.7</v>
      </c>
      <c r="BL2">
        <v>8</v>
      </c>
      <c r="BM2">
        <v>6</v>
      </c>
      <c r="BN2">
        <v>4</v>
      </c>
      <c r="BO2">
        <v>3.7</v>
      </c>
      <c r="BP2">
        <v>3.5</v>
      </c>
      <c r="BQ2">
        <v>10.6</v>
      </c>
      <c r="BR2">
        <v>4.5599999999999996</v>
      </c>
      <c r="BS2">
        <v>2.2999999999999998</v>
      </c>
      <c r="BT2">
        <v>5.5</v>
      </c>
      <c r="BU2">
        <v>5</v>
      </c>
      <c r="BV2">
        <v>3.5</v>
      </c>
      <c r="BW2">
        <v>1.2</v>
      </c>
      <c r="BX2">
        <v>1.4</v>
      </c>
      <c r="BY2">
        <v>2.8</v>
      </c>
      <c r="BZ2">
        <v>3.7</v>
      </c>
      <c r="CA2">
        <v>1.9</v>
      </c>
      <c r="CD2">
        <f>AVERAGE(C2:CC2)</f>
        <v>4.0347692307692302</v>
      </c>
      <c r="CE2">
        <f>MIN(C2:CC2)</f>
        <v>0</v>
      </c>
      <c r="CF2">
        <f>MAX(C2:CC2)</f>
        <v>13.2</v>
      </c>
      <c r="CG2">
        <f>STDEV(C2:CC2)</f>
        <v>3.7179568934481289</v>
      </c>
      <c r="CH2">
        <f>CG2/CD2</f>
        <v>0.92147944053278585</v>
      </c>
      <c r="CI2">
        <f>COUNT(C2:CC2)</f>
        <v>65</v>
      </c>
    </row>
    <row r="4" spans="2:87" x14ac:dyDescent="0.2">
      <c r="B4" t="s">
        <v>0</v>
      </c>
    </row>
    <row r="6" spans="2:87" x14ac:dyDescent="0.2">
      <c r="B6" t="s">
        <v>1</v>
      </c>
      <c r="C6" t="s">
        <v>54</v>
      </c>
      <c r="E6">
        <v>425</v>
      </c>
      <c r="F6">
        <v>600</v>
      </c>
      <c r="G6" t="s">
        <v>68</v>
      </c>
      <c r="H6">
        <v>330</v>
      </c>
      <c r="I6">
        <v>480</v>
      </c>
      <c r="J6">
        <v>550</v>
      </c>
      <c r="K6">
        <v>360</v>
      </c>
      <c r="L6">
        <v>410</v>
      </c>
      <c r="M6">
        <v>510</v>
      </c>
      <c r="N6">
        <v>540</v>
      </c>
      <c r="O6">
        <v>520</v>
      </c>
      <c r="P6">
        <v>500</v>
      </c>
      <c r="Q6">
        <v>360</v>
      </c>
      <c r="R6">
        <v>350</v>
      </c>
      <c r="S6">
        <v>450</v>
      </c>
      <c r="T6">
        <v>700</v>
      </c>
      <c r="U6">
        <v>580</v>
      </c>
      <c r="V6">
        <v>540</v>
      </c>
      <c r="W6">
        <v>850</v>
      </c>
      <c r="X6">
        <v>450</v>
      </c>
      <c r="Y6">
        <v>570</v>
      </c>
      <c r="Z6">
        <v>580</v>
      </c>
      <c r="AA6">
        <v>550</v>
      </c>
      <c r="AB6">
        <v>600</v>
      </c>
      <c r="AC6">
        <v>410</v>
      </c>
      <c r="AD6">
        <v>460</v>
      </c>
      <c r="AE6">
        <v>480</v>
      </c>
      <c r="AF6">
        <v>443</v>
      </c>
      <c r="AG6">
        <v>430</v>
      </c>
      <c r="AH6">
        <v>450</v>
      </c>
      <c r="AI6">
        <v>610</v>
      </c>
      <c r="AJ6">
        <v>430</v>
      </c>
      <c r="AK6">
        <v>430</v>
      </c>
      <c r="AL6">
        <v>420</v>
      </c>
      <c r="AM6">
        <v>390</v>
      </c>
      <c r="AN6">
        <v>420</v>
      </c>
      <c r="AO6">
        <v>320</v>
      </c>
      <c r="AP6">
        <v>510</v>
      </c>
      <c r="AQ6">
        <v>606</v>
      </c>
      <c r="AR6">
        <v>508</v>
      </c>
      <c r="AS6">
        <v>387</v>
      </c>
      <c r="AT6">
        <v>438</v>
      </c>
      <c r="AU6">
        <v>566</v>
      </c>
      <c r="AV6">
        <v>492</v>
      </c>
      <c r="AW6">
        <v>564</v>
      </c>
      <c r="AX6">
        <v>473</v>
      </c>
      <c r="AY6">
        <v>483</v>
      </c>
      <c r="AZ6">
        <v>499</v>
      </c>
      <c r="BA6">
        <v>514</v>
      </c>
      <c r="BB6">
        <v>598</v>
      </c>
      <c r="BC6">
        <v>441</v>
      </c>
      <c r="BD6">
        <v>461</v>
      </c>
      <c r="BE6">
        <v>776</v>
      </c>
      <c r="BF6">
        <v>473</v>
      </c>
      <c r="BG6">
        <v>455</v>
      </c>
      <c r="BH6">
        <v>507</v>
      </c>
      <c r="BI6">
        <v>546</v>
      </c>
      <c r="BJ6">
        <v>463</v>
      </c>
      <c r="BK6">
        <v>518</v>
      </c>
      <c r="BL6">
        <v>466</v>
      </c>
      <c r="BM6">
        <v>504</v>
      </c>
      <c r="BN6">
        <v>512</v>
      </c>
      <c r="BO6">
        <v>615</v>
      </c>
      <c r="BP6">
        <v>600</v>
      </c>
      <c r="BQ6">
        <v>492</v>
      </c>
      <c r="BR6">
        <v>451</v>
      </c>
      <c r="BS6">
        <v>209</v>
      </c>
      <c r="BT6">
        <v>494</v>
      </c>
      <c r="BU6">
        <v>495</v>
      </c>
      <c r="BV6">
        <v>492</v>
      </c>
      <c r="BW6">
        <v>662</v>
      </c>
      <c r="BX6">
        <v>749</v>
      </c>
      <c r="BY6">
        <v>992</v>
      </c>
      <c r="BZ6">
        <v>514</v>
      </c>
      <c r="CA6">
        <v>547</v>
      </c>
      <c r="CB6">
        <v>1073</v>
      </c>
      <c r="CD6">
        <f t="shared" ref="CD6:CD12" si="0">AVERAGE(C6:CC6)</f>
        <v>515.24</v>
      </c>
      <c r="CE6">
        <f t="shared" ref="CE6:CE12" si="1">MIN(C6:CC6)</f>
        <v>209</v>
      </c>
      <c r="CF6">
        <f t="shared" ref="CF6:CF12" si="2">MAX(C6:CC6)</f>
        <v>1073</v>
      </c>
      <c r="CG6">
        <f t="shared" ref="CG6:CG12" si="3">STDEV(C6:CC6)</f>
        <v>133.00821352407098</v>
      </c>
      <c r="CH6">
        <f t="shared" ref="CH6:CH12" si="4">CG6/CD6</f>
        <v>0.25814807375993903</v>
      </c>
      <c r="CI6">
        <f t="shared" ref="CI6:CI12" si="5">COUNT(C6:CC6)</f>
        <v>75</v>
      </c>
    </row>
    <row r="7" spans="2:87" x14ac:dyDescent="0.2">
      <c r="B7" t="s">
        <v>2</v>
      </c>
      <c r="C7" t="s">
        <v>55</v>
      </c>
      <c r="E7">
        <v>20</v>
      </c>
      <c r="F7">
        <v>10</v>
      </c>
      <c r="G7" t="s">
        <v>68</v>
      </c>
      <c r="H7">
        <v>70</v>
      </c>
      <c r="I7">
        <v>15</v>
      </c>
      <c r="J7">
        <v>20</v>
      </c>
      <c r="K7">
        <v>20</v>
      </c>
      <c r="L7">
        <v>25</v>
      </c>
      <c r="M7" t="s">
        <v>68</v>
      </c>
      <c r="N7">
        <v>10</v>
      </c>
      <c r="O7">
        <v>40</v>
      </c>
      <c r="P7">
        <v>25</v>
      </c>
      <c r="Q7">
        <v>10</v>
      </c>
      <c r="R7" t="s">
        <v>68</v>
      </c>
      <c r="S7" t="s">
        <v>68</v>
      </c>
      <c r="T7">
        <v>10</v>
      </c>
      <c r="U7">
        <v>5</v>
      </c>
      <c r="V7" t="s">
        <v>68</v>
      </c>
      <c r="W7" t="s">
        <v>68</v>
      </c>
      <c r="X7" t="s">
        <v>68</v>
      </c>
      <c r="Y7">
        <v>5</v>
      </c>
      <c r="Z7">
        <v>25</v>
      </c>
      <c r="AA7">
        <v>35</v>
      </c>
      <c r="AB7">
        <v>25</v>
      </c>
      <c r="AC7">
        <v>15</v>
      </c>
      <c r="AD7">
        <v>25</v>
      </c>
      <c r="AE7">
        <v>15</v>
      </c>
      <c r="AF7">
        <v>20</v>
      </c>
      <c r="AG7">
        <v>15</v>
      </c>
      <c r="AH7">
        <v>10</v>
      </c>
      <c r="AI7">
        <v>10</v>
      </c>
      <c r="AJ7">
        <v>20</v>
      </c>
      <c r="AK7">
        <v>15</v>
      </c>
      <c r="AL7">
        <v>10</v>
      </c>
      <c r="AM7">
        <v>5</v>
      </c>
      <c r="AN7">
        <v>10</v>
      </c>
      <c r="AO7">
        <v>20</v>
      </c>
      <c r="AP7">
        <v>25</v>
      </c>
      <c r="AQ7">
        <v>15</v>
      </c>
      <c r="AR7">
        <v>30</v>
      </c>
      <c r="AS7">
        <v>10</v>
      </c>
      <c r="AT7">
        <v>25</v>
      </c>
      <c r="AU7">
        <v>15</v>
      </c>
      <c r="AV7">
        <v>40</v>
      </c>
      <c r="AW7">
        <v>100</v>
      </c>
      <c r="AX7">
        <v>100</v>
      </c>
      <c r="AY7">
        <v>50</v>
      </c>
      <c r="AZ7">
        <v>50</v>
      </c>
      <c r="BA7">
        <v>50</v>
      </c>
      <c r="BB7">
        <v>50</v>
      </c>
      <c r="BC7">
        <v>25</v>
      </c>
      <c r="BD7">
        <v>20</v>
      </c>
      <c r="BE7">
        <v>60</v>
      </c>
      <c r="BF7">
        <v>30</v>
      </c>
      <c r="BG7">
        <v>25</v>
      </c>
      <c r="BH7">
        <v>50</v>
      </c>
      <c r="BI7">
        <v>50</v>
      </c>
      <c r="BJ7">
        <v>40</v>
      </c>
      <c r="BK7">
        <v>60</v>
      </c>
      <c r="BL7">
        <v>30</v>
      </c>
      <c r="BM7">
        <v>30</v>
      </c>
      <c r="BN7">
        <v>60</v>
      </c>
      <c r="BO7">
        <v>150</v>
      </c>
      <c r="BP7">
        <v>30</v>
      </c>
      <c r="BQ7">
        <v>75</v>
      </c>
      <c r="BS7">
        <v>100</v>
      </c>
      <c r="BT7">
        <v>40</v>
      </c>
      <c r="BV7">
        <v>50</v>
      </c>
      <c r="BW7">
        <v>20</v>
      </c>
      <c r="BX7">
        <v>40</v>
      </c>
      <c r="BY7">
        <v>50</v>
      </c>
      <c r="BZ7">
        <v>60</v>
      </c>
      <c r="CA7">
        <v>30</v>
      </c>
      <c r="CB7">
        <v>140</v>
      </c>
      <c r="CD7">
        <f t="shared" si="0"/>
        <v>35.597014925373138</v>
      </c>
      <c r="CE7">
        <f t="shared" si="1"/>
        <v>5</v>
      </c>
      <c r="CF7">
        <f t="shared" si="2"/>
        <v>150</v>
      </c>
      <c r="CG7">
        <f t="shared" si="3"/>
        <v>29.676569526026878</v>
      </c>
      <c r="CH7">
        <f t="shared" si="4"/>
        <v>0.83368140806867952</v>
      </c>
      <c r="CI7">
        <f t="shared" si="5"/>
        <v>67</v>
      </c>
    </row>
    <row r="8" spans="2:87" x14ac:dyDescent="0.2">
      <c r="B8" t="s">
        <v>3</v>
      </c>
      <c r="C8" t="s">
        <v>56</v>
      </c>
      <c r="E8" t="s">
        <v>68</v>
      </c>
      <c r="F8">
        <v>15.3</v>
      </c>
      <c r="G8" t="s">
        <v>68</v>
      </c>
      <c r="H8" t="s">
        <v>68</v>
      </c>
      <c r="I8">
        <v>9.6999999999999993</v>
      </c>
      <c r="J8" t="s">
        <v>68</v>
      </c>
      <c r="K8" t="s">
        <v>68</v>
      </c>
      <c r="L8" t="s">
        <v>68</v>
      </c>
      <c r="M8" t="s">
        <v>68</v>
      </c>
      <c r="N8">
        <v>13.4</v>
      </c>
      <c r="O8" t="s">
        <v>68</v>
      </c>
      <c r="P8">
        <v>10.5</v>
      </c>
      <c r="Q8" t="s">
        <v>68</v>
      </c>
      <c r="R8" t="s">
        <v>68</v>
      </c>
      <c r="S8" t="s">
        <v>68</v>
      </c>
      <c r="T8">
        <v>7.9</v>
      </c>
      <c r="U8" t="s">
        <v>68</v>
      </c>
      <c r="V8" t="s">
        <v>68</v>
      </c>
      <c r="W8" t="s">
        <v>68</v>
      </c>
      <c r="X8" t="s">
        <v>68</v>
      </c>
      <c r="Y8">
        <v>6</v>
      </c>
      <c r="Z8" t="s">
        <v>68</v>
      </c>
      <c r="AA8" t="s">
        <v>68</v>
      </c>
      <c r="AB8">
        <v>11.1</v>
      </c>
      <c r="AC8">
        <v>10.4</v>
      </c>
      <c r="AD8">
        <v>10.199999999999999</v>
      </c>
      <c r="AE8">
        <v>7.3</v>
      </c>
      <c r="AF8">
        <v>7.4</v>
      </c>
      <c r="AG8">
        <v>6.7</v>
      </c>
      <c r="AH8">
        <v>11.5</v>
      </c>
      <c r="AI8">
        <v>12.9</v>
      </c>
      <c r="AJ8">
        <v>12</v>
      </c>
      <c r="AK8">
        <v>8.8000000000000007</v>
      </c>
      <c r="AL8">
        <v>9.1999999999999993</v>
      </c>
      <c r="AM8">
        <v>7.8</v>
      </c>
      <c r="AN8">
        <v>11.3</v>
      </c>
      <c r="AO8">
        <v>10.9</v>
      </c>
      <c r="AP8">
        <v>9.3000000000000007</v>
      </c>
      <c r="AQ8">
        <v>14</v>
      </c>
      <c r="AR8">
        <v>10.1</v>
      </c>
      <c r="AS8">
        <v>8.6</v>
      </c>
      <c r="AT8">
        <v>11.6</v>
      </c>
      <c r="AU8">
        <v>15.2</v>
      </c>
      <c r="AV8">
        <v>10.199999999999999</v>
      </c>
      <c r="AW8">
        <v>10.199999999999999</v>
      </c>
      <c r="AX8">
        <v>9.6999999999999993</v>
      </c>
      <c r="AY8">
        <v>11</v>
      </c>
      <c r="AZ8">
        <v>9.4</v>
      </c>
      <c r="BA8">
        <v>10.8</v>
      </c>
      <c r="BB8">
        <v>8.6999999999999993</v>
      </c>
      <c r="BC8">
        <v>9.3000000000000007</v>
      </c>
      <c r="BD8">
        <v>8.8000000000000007</v>
      </c>
      <c r="BE8">
        <v>7.4</v>
      </c>
      <c r="BF8">
        <v>8.1999999999999993</v>
      </c>
      <c r="BG8">
        <v>7.6</v>
      </c>
      <c r="BH8">
        <v>8.9</v>
      </c>
      <c r="BI8">
        <v>8.3000000000000007</v>
      </c>
      <c r="BJ8">
        <v>8</v>
      </c>
      <c r="BK8">
        <v>10.9</v>
      </c>
      <c r="BL8">
        <v>10.4</v>
      </c>
      <c r="BM8">
        <v>9.14</v>
      </c>
      <c r="BN8">
        <v>9.42</v>
      </c>
      <c r="BO8">
        <v>9.17</v>
      </c>
      <c r="BP8">
        <v>9.41</v>
      </c>
      <c r="BQ8">
        <v>10.24</v>
      </c>
      <c r="BR8">
        <v>8</v>
      </c>
      <c r="BS8">
        <v>12.77</v>
      </c>
      <c r="BT8">
        <v>11.44</v>
      </c>
      <c r="BU8">
        <v>8.5</v>
      </c>
      <c r="BV8">
        <v>8.7799999999999994</v>
      </c>
      <c r="BW8">
        <v>11.22</v>
      </c>
      <c r="BX8">
        <v>10.3</v>
      </c>
      <c r="BY8">
        <v>10.25</v>
      </c>
      <c r="BZ8">
        <v>10.38</v>
      </c>
      <c r="CA8">
        <v>9.39</v>
      </c>
      <c r="CB8">
        <v>6.93</v>
      </c>
      <c r="CD8">
        <f t="shared" si="0"/>
        <v>9.8684745762711845</v>
      </c>
      <c r="CE8">
        <f t="shared" si="1"/>
        <v>6</v>
      </c>
      <c r="CF8">
        <f t="shared" si="2"/>
        <v>15.3</v>
      </c>
      <c r="CG8">
        <f t="shared" si="3"/>
        <v>1.9463810924639493</v>
      </c>
      <c r="CH8">
        <f t="shared" si="4"/>
        <v>0.19723221430230323</v>
      </c>
      <c r="CI8">
        <f t="shared" si="5"/>
        <v>59</v>
      </c>
    </row>
    <row r="9" spans="2:87" x14ac:dyDescent="0.2">
      <c r="B9" t="s">
        <v>4</v>
      </c>
      <c r="C9" t="s">
        <v>57</v>
      </c>
      <c r="E9" t="s">
        <v>68</v>
      </c>
      <c r="F9" t="s">
        <v>68</v>
      </c>
      <c r="G9">
        <v>2</v>
      </c>
      <c r="H9" t="s">
        <v>68</v>
      </c>
      <c r="I9" t="s">
        <v>68</v>
      </c>
      <c r="J9" t="s">
        <v>68</v>
      </c>
      <c r="K9">
        <v>8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>
        <v>4</v>
      </c>
      <c r="W9" t="s">
        <v>68</v>
      </c>
      <c r="X9" t="s">
        <v>68</v>
      </c>
      <c r="Y9" t="s">
        <v>68</v>
      </c>
      <c r="Z9">
        <v>8</v>
      </c>
      <c r="AA9" t="s">
        <v>68</v>
      </c>
      <c r="AB9">
        <v>10</v>
      </c>
      <c r="AC9">
        <v>14</v>
      </c>
      <c r="AD9">
        <v>24</v>
      </c>
      <c r="AE9">
        <v>5</v>
      </c>
      <c r="AF9">
        <v>20</v>
      </c>
      <c r="AG9">
        <v>20</v>
      </c>
      <c r="AH9">
        <v>6</v>
      </c>
      <c r="AI9">
        <v>10</v>
      </c>
      <c r="AJ9">
        <v>2</v>
      </c>
      <c r="AK9">
        <v>12</v>
      </c>
      <c r="AL9">
        <v>4</v>
      </c>
      <c r="AM9">
        <v>8</v>
      </c>
      <c r="AN9">
        <v>2</v>
      </c>
      <c r="AO9">
        <v>4</v>
      </c>
      <c r="AP9">
        <v>32</v>
      </c>
      <c r="AQ9">
        <v>2</v>
      </c>
      <c r="AR9">
        <v>8</v>
      </c>
      <c r="AS9">
        <v>16</v>
      </c>
      <c r="AT9">
        <v>8</v>
      </c>
      <c r="AU9">
        <v>4</v>
      </c>
      <c r="AV9">
        <v>6</v>
      </c>
      <c r="AW9">
        <v>32</v>
      </c>
      <c r="AX9">
        <v>40</v>
      </c>
      <c r="AY9">
        <v>20</v>
      </c>
      <c r="AZ9">
        <v>30</v>
      </c>
      <c r="BA9">
        <v>60</v>
      </c>
      <c r="BB9">
        <v>50</v>
      </c>
      <c r="BC9">
        <v>40</v>
      </c>
      <c r="BD9">
        <v>30</v>
      </c>
      <c r="BE9">
        <v>203</v>
      </c>
      <c r="BF9">
        <v>115</v>
      </c>
      <c r="BG9">
        <v>400</v>
      </c>
      <c r="BH9">
        <v>63</v>
      </c>
      <c r="BI9">
        <v>94</v>
      </c>
      <c r="BJ9">
        <v>38</v>
      </c>
      <c r="BK9">
        <v>50</v>
      </c>
      <c r="BL9">
        <v>133</v>
      </c>
      <c r="BM9">
        <v>55</v>
      </c>
      <c r="BN9">
        <v>25</v>
      </c>
      <c r="BO9">
        <v>800</v>
      </c>
      <c r="BP9">
        <v>300</v>
      </c>
      <c r="BQ9">
        <v>52</v>
      </c>
      <c r="BS9">
        <v>87</v>
      </c>
      <c r="BT9">
        <v>108</v>
      </c>
      <c r="BV9">
        <v>200</v>
      </c>
      <c r="BW9">
        <v>80</v>
      </c>
      <c r="BX9">
        <v>133</v>
      </c>
      <c r="BY9">
        <v>160</v>
      </c>
      <c r="BZ9">
        <v>116.4</v>
      </c>
      <c r="CA9">
        <v>80</v>
      </c>
      <c r="CB9">
        <v>87</v>
      </c>
      <c r="CD9">
        <f t="shared" si="0"/>
        <v>71.28</v>
      </c>
      <c r="CE9">
        <f t="shared" si="1"/>
        <v>2</v>
      </c>
      <c r="CF9">
        <f t="shared" si="2"/>
        <v>800</v>
      </c>
      <c r="CG9">
        <f t="shared" si="3"/>
        <v>126.08322119404575</v>
      </c>
      <c r="CH9">
        <f t="shared" si="4"/>
        <v>1.7688442928457597</v>
      </c>
      <c r="CI9">
        <f t="shared" si="5"/>
        <v>55</v>
      </c>
    </row>
    <row r="10" spans="2:87" x14ac:dyDescent="0.2">
      <c r="B10" t="s">
        <v>5</v>
      </c>
      <c r="E10">
        <v>8.85</v>
      </c>
      <c r="F10">
        <v>8.15</v>
      </c>
      <c r="G10">
        <v>8.3000000000000007</v>
      </c>
      <c r="H10">
        <v>7.7</v>
      </c>
      <c r="I10">
        <v>8.3000000000000007</v>
      </c>
      <c r="J10">
        <v>9.0500000000000007</v>
      </c>
      <c r="K10">
        <v>9.1999999999999993</v>
      </c>
      <c r="L10">
        <v>8.9</v>
      </c>
      <c r="M10">
        <v>8.4</v>
      </c>
      <c r="N10">
        <v>8.15</v>
      </c>
      <c r="O10">
        <v>8.1</v>
      </c>
      <c r="P10">
        <v>8.3000000000000007</v>
      </c>
      <c r="Q10">
        <v>8.65</v>
      </c>
      <c r="R10">
        <v>8.4499999999999993</v>
      </c>
      <c r="S10">
        <v>8</v>
      </c>
      <c r="T10">
        <v>7.65</v>
      </c>
      <c r="U10">
        <v>7.9</v>
      </c>
      <c r="V10">
        <v>8.4</v>
      </c>
      <c r="W10">
        <v>8.6</v>
      </c>
      <c r="X10">
        <v>8.1999999999999993</v>
      </c>
      <c r="Y10">
        <v>7.7</v>
      </c>
      <c r="Z10">
        <v>8.1999999999999993</v>
      </c>
      <c r="AA10">
        <v>8.4</v>
      </c>
      <c r="AB10">
        <v>8.06</v>
      </c>
      <c r="AC10">
        <v>8.59</v>
      </c>
      <c r="AD10">
        <v>8.4</v>
      </c>
      <c r="AE10">
        <v>8.4499999999999993</v>
      </c>
      <c r="AF10">
        <v>8.51</v>
      </c>
      <c r="AG10">
        <v>8.51</v>
      </c>
      <c r="AH10">
        <v>8.39</v>
      </c>
      <c r="AI10">
        <v>7.97</v>
      </c>
      <c r="AJ10">
        <v>8.1300000000000008</v>
      </c>
      <c r="AK10">
        <v>8.1300000000000008</v>
      </c>
      <c r="AL10">
        <v>8.11</v>
      </c>
      <c r="AM10">
        <v>8.4600000000000009</v>
      </c>
      <c r="AN10">
        <v>8.26</v>
      </c>
      <c r="AO10">
        <v>8.4600000000000009</v>
      </c>
      <c r="AP10">
        <v>8.81</v>
      </c>
      <c r="AQ10">
        <v>8.23</v>
      </c>
      <c r="AR10">
        <v>8.15</v>
      </c>
      <c r="AS10">
        <v>8.4600000000000009</v>
      </c>
      <c r="AT10">
        <v>8.18</v>
      </c>
      <c r="AU10">
        <v>7.94</v>
      </c>
      <c r="AV10">
        <v>8.44</v>
      </c>
      <c r="AW10">
        <v>8.35</v>
      </c>
      <c r="AX10">
        <v>8.27</v>
      </c>
      <c r="AY10">
        <v>8.35</v>
      </c>
      <c r="AZ10">
        <v>8.3699999999999992</v>
      </c>
      <c r="BA10">
        <v>8.58</v>
      </c>
      <c r="BB10">
        <v>8.6199999999999992</v>
      </c>
      <c r="BC10">
        <v>8.75</v>
      </c>
      <c r="BD10">
        <v>8.6300000000000008</v>
      </c>
      <c r="BE10">
        <v>8.82</v>
      </c>
      <c r="BF10">
        <v>8.5399999999999991</v>
      </c>
      <c r="BG10">
        <v>8.65</v>
      </c>
      <c r="BH10">
        <v>8.59</v>
      </c>
      <c r="BI10">
        <v>8.57</v>
      </c>
      <c r="BJ10">
        <v>8.56</v>
      </c>
      <c r="BK10">
        <v>8.4</v>
      </c>
      <c r="BL10">
        <v>8.6199999999999992</v>
      </c>
      <c r="BM10">
        <v>8.09</v>
      </c>
      <c r="BN10">
        <v>8.07</v>
      </c>
      <c r="BO10">
        <v>8.65</v>
      </c>
      <c r="BP10">
        <v>8.7100000000000009</v>
      </c>
      <c r="BQ10">
        <v>8.44</v>
      </c>
      <c r="BR10">
        <v>8.56</v>
      </c>
      <c r="BS10">
        <v>8.02</v>
      </c>
      <c r="BT10">
        <v>8.6199999999999992</v>
      </c>
      <c r="BU10">
        <v>8.67</v>
      </c>
      <c r="BV10">
        <v>8.35</v>
      </c>
      <c r="BW10">
        <v>8.43</v>
      </c>
      <c r="BX10">
        <v>8.74</v>
      </c>
      <c r="BY10">
        <v>8.73</v>
      </c>
      <c r="BZ10">
        <v>8.8000000000000007</v>
      </c>
      <c r="CA10">
        <v>8.5</v>
      </c>
      <c r="CB10">
        <v>8.1999999999999993</v>
      </c>
      <c r="CD10">
        <f t="shared" si="0"/>
        <v>8.4005263157894721</v>
      </c>
      <c r="CE10">
        <f t="shared" si="1"/>
        <v>7.65</v>
      </c>
      <c r="CF10">
        <f t="shared" si="2"/>
        <v>9.1999999999999993</v>
      </c>
      <c r="CG10">
        <f t="shared" si="3"/>
        <v>0.30140070664302077</v>
      </c>
      <c r="CH10">
        <f t="shared" si="4"/>
        <v>3.5878788460731753E-2</v>
      </c>
      <c r="CI10">
        <f t="shared" si="5"/>
        <v>76</v>
      </c>
    </row>
    <row r="11" spans="2:87" x14ac:dyDescent="0.2">
      <c r="B11" t="s">
        <v>6</v>
      </c>
      <c r="C11" t="s">
        <v>58</v>
      </c>
      <c r="E11">
        <v>14</v>
      </c>
      <c r="F11">
        <v>1.5</v>
      </c>
      <c r="G11" t="s">
        <v>68</v>
      </c>
      <c r="H11">
        <v>3.5</v>
      </c>
      <c r="I11">
        <v>13.2</v>
      </c>
      <c r="J11">
        <v>19</v>
      </c>
      <c r="K11">
        <v>22.6</v>
      </c>
      <c r="L11">
        <v>12.5</v>
      </c>
      <c r="M11">
        <v>3</v>
      </c>
      <c r="N11">
        <v>0.7</v>
      </c>
      <c r="O11" t="s">
        <v>68</v>
      </c>
      <c r="P11">
        <v>9</v>
      </c>
      <c r="Q11">
        <v>23</v>
      </c>
      <c r="R11">
        <v>16.100000000000001</v>
      </c>
      <c r="S11" t="s">
        <v>68</v>
      </c>
      <c r="T11" t="s">
        <v>68</v>
      </c>
      <c r="U11" t="s">
        <v>68</v>
      </c>
      <c r="V11">
        <v>13.4</v>
      </c>
      <c r="W11" t="s">
        <v>68</v>
      </c>
      <c r="X11">
        <v>8</v>
      </c>
      <c r="Y11">
        <v>1.5</v>
      </c>
      <c r="Z11">
        <v>15</v>
      </c>
      <c r="AA11">
        <v>19.8</v>
      </c>
      <c r="AB11">
        <v>3.7</v>
      </c>
      <c r="AC11">
        <v>8.6</v>
      </c>
      <c r="AD11">
        <v>2.9</v>
      </c>
      <c r="AE11">
        <v>19.3</v>
      </c>
      <c r="AF11">
        <v>23.5</v>
      </c>
      <c r="AG11">
        <v>21.3</v>
      </c>
      <c r="AH11">
        <v>3.7</v>
      </c>
      <c r="AI11">
        <v>3</v>
      </c>
      <c r="AJ11">
        <v>5</v>
      </c>
      <c r="AK11">
        <v>14.6</v>
      </c>
      <c r="AL11">
        <v>18.8</v>
      </c>
      <c r="AN11">
        <v>0.1</v>
      </c>
      <c r="AO11">
        <v>8.1999999999999993</v>
      </c>
      <c r="AP11">
        <v>21.7</v>
      </c>
      <c r="AQ11">
        <v>1</v>
      </c>
      <c r="AR11">
        <v>10.5</v>
      </c>
      <c r="AS11">
        <v>19.100000000000001</v>
      </c>
      <c r="AT11">
        <v>9.5</v>
      </c>
      <c r="AU11">
        <v>1</v>
      </c>
      <c r="AV11">
        <v>13.2</v>
      </c>
      <c r="AW11">
        <v>12</v>
      </c>
      <c r="AX11">
        <v>12.1</v>
      </c>
      <c r="AY11">
        <v>4.0999999999999996</v>
      </c>
      <c r="AZ11">
        <v>13.2</v>
      </c>
      <c r="BA11">
        <v>3.6</v>
      </c>
      <c r="BB11">
        <v>10.8</v>
      </c>
      <c r="BC11">
        <v>16.8</v>
      </c>
      <c r="BD11">
        <v>16.8</v>
      </c>
      <c r="BE11">
        <v>19.2</v>
      </c>
      <c r="BF11">
        <v>12.9</v>
      </c>
      <c r="BG11">
        <v>22.3</v>
      </c>
      <c r="BH11">
        <v>10.9</v>
      </c>
      <c r="BI11">
        <v>16.7</v>
      </c>
      <c r="BJ11">
        <v>20.3</v>
      </c>
      <c r="BK11">
        <v>5.4</v>
      </c>
      <c r="BL11">
        <v>9.1999999999999993</v>
      </c>
      <c r="BM11">
        <v>13.3</v>
      </c>
      <c r="BN11">
        <v>10.199999999999999</v>
      </c>
      <c r="BO11">
        <v>16.399999999999999</v>
      </c>
      <c r="BP11">
        <v>15.8</v>
      </c>
      <c r="BQ11">
        <v>12.9</v>
      </c>
      <c r="BR11">
        <v>21.1</v>
      </c>
      <c r="BU11">
        <v>19.7</v>
      </c>
      <c r="BV11">
        <v>15</v>
      </c>
      <c r="BW11">
        <v>12.9</v>
      </c>
      <c r="BX11">
        <v>20.5</v>
      </c>
      <c r="BY11">
        <v>16.600000000000001</v>
      </c>
      <c r="BZ11">
        <v>21</v>
      </c>
      <c r="CA11">
        <v>13.4</v>
      </c>
      <c r="CB11">
        <v>21</v>
      </c>
      <c r="CD11">
        <f t="shared" si="0"/>
        <v>12.546268656716418</v>
      </c>
      <c r="CE11">
        <f t="shared" si="1"/>
        <v>0.1</v>
      </c>
      <c r="CF11">
        <f t="shared" si="2"/>
        <v>23.5</v>
      </c>
      <c r="CG11">
        <f t="shared" si="3"/>
        <v>6.8044844472889032</v>
      </c>
      <c r="CH11">
        <f t="shared" si="4"/>
        <v>0.5423512466908833</v>
      </c>
      <c r="CI11">
        <f t="shared" si="5"/>
        <v>67</v>
      </c>
    </row>
    <row r="12" spans="2:87" x14ac:dyDescent="0.2">
      <c r="B12" t="s">
        <v>7</v>
      </c>
      <c r="C12" t="s">
        <v>59</v>
      </c>
      <c r="E12">
        <v>4.2</v>
      </c>
      <c r="F12">
        <v>1.3</v>
      </c>
      <c r="G12">
        <v>1.5</v>
      </c>
      <c r="H12">
        <v>19</v>
      </c>
      <c r="I12">
        <v>2.9</v>
      </c>
      <c r="J12">
        <v>9.5</v>
      </c>
      <c r="K12">
        <v>4</v>
      </c>
      <c r="L12">
        <v>12</v>
      </c>
      <c r="M12">
        <v>5.2</v>
      </c>
      <c r="N12">
        <v>1.9</v>
      </c>
      <c r="O12">
        <v>4.5</v>
      </c>
      <c r="P12">
        <v>9.6</v>
      </c>
      <c r="Q12">
        <v>1.2</v>
      </c>
      <c r="R12">
        <v>2.8</v>
      </c>
      <c r="S12">
        <v>3</v>
      </c>
      <c r="T12">
        <v>2.1</v>
      </c>
      <c r="U12">
        <v>2.5</v>
      </c>
      <c r="V12">
        <v>8.6999999999999993</v>
      </c>
      <c r="W12">
        <v>7.6</v>
      </c>
      <c r="X12">
        <v>5.5</v>
      </c>
      <c r="Y12">
        <v>0.88</v>
      </c>
      <c r="Z12">
        <v>6.5</v>
      </c>
      <c r="AA12">
        <v>10</v>
      </c>
      <c r="AB12">
        <v>4.2</v>
      </c>
      <c r="AC12">
        <v>5.4</v>
      </c>
      <c r="AD12">
        <v>3.62</v>
      </c>
      <c r="AE12">
        <v>6.7</v>
      </c>
      <c r="AF12">
        <v>7.58</v>
      </c>
      <c r="AG12">
        <v>3.9</v>
      </c>
      <c r="AH12">
        <v>3.68</v>
      </c>
      <c r="AI12">
        <v>1.1100000000000001</v>
      </c>
      <c r="AJ12">
        <v>6.7</v>
      </c>
      <c r="AK12">
        <v>3.8</v>
      </c>
      <c r="AL12">
        <v>3.72</v>
      </c>
      <c r="AM12">
        <v>2.97</v>
      </c>
      <c r="AN12">
        <v>2.21</v>
      </c>
      <c r="AO12">
        <v>5.0999999999999996</v>
      </c>
      <c r="AP12">
        <v>5.55</v>
      </c>
      <c r="AQ12">
        <v>2.2400000000000002</v>
      </c>
      <c r="AR12">
        <v>11.8</v>
      </c>
      <c r="AS12">
        <v>4.3099999999999996</v>
      </c>
      <c r="AT12">
        <v>7.97</v>
      </c>
      <c r="AU12">
        <v>2.41</v>
      </c>
      <c r="AV12">
        <v>31.6</v>
      </c>
      <c r="AW12">
        <v>14.7</v>
      </c>
      <c r="AX12">
        <v>19</v>
      </c>
      <c r="AY12">
        <v>10.1</v>
      </c>
      <c r="AZ12">
        <v>7.46</v>
      </c>
      <c r="BA12">
        <v>10.5</v>
      </c>
      <c r="BB12">
        <v>15.9</v>
      </c>
      <c r="BC12">
        <v>9.51</v>
      </c>
      <c r="BD12">
        <v>5.78</v>
      </c>
      <c r="BE12">
        <v>14.6</v>
      </c>
      <c r="BF12">
        <v>10.3</v>
      </c>
      <c r="BG12">
        <v>6.66</v>
      </c>
      <c r="BH12">
        <v>16.899999999999999</v>
      </c>
      <c r="BI12">
        <v>10.8</v>
      </c>
      <c r="BJ12">
        <v>13.9</v>
      </c>
      <c r="BK12">
        <v>23</v>
      </c>
      <c r="BL12">
        <v>17.3</v>
      </c>
      <c r="BM12">
        <v>10.1</v>
      </c>
      <c r="BN12">
        <v>17.8</v>
      </c>
      <c r="BO12">
        <v>44</v>
      </c>
      <c r="BP12">
        <v>13.2</v>
      </c>
      <c r="BQ12">
        <v>22.1</v>
      </c>
      <c r="BR12">
        <v>7.67</v>
      </c>
      <c r="BS12">
        <v>10.1</v>
      </c>
      <c r="BT12">
        <v>15.2</v>
      </c>
      <c r="BU12">
        <v>15.3</v>
      </c>
      <c r="BV12">
        <v>17.399999999999999</v>
      </c>
      <c r="BW12">
        <v>3.17</v>
      </c>
      <c r="BX12">
        <v>11.6</v>
      </c>
      <c r="BY12">
        <v>9.2100000000000009</v>
      </c>
      <c r="BZ12">
        <v>18.7</v>
      </c>
      <c r="CA12">
        <v>10.4</v>
      </c>
      <c r="CB12">
        <v>11.8</v>
      </c>
      <c r="CD12">
        <f t="shared" si="0"/>
        <v>9.1724999999999994</v>
      </c>
      <c r="CE12">
        <f t="shared" si="1"/>
        <v>0.88</v>
      </c>
      <c r="CF12">
        <f t="shared" si="2"/>
        <v>44</v>
      </c>
      <c r="CG12">
        <f t="shared" si="3"/>
        <v>7.3703319011651942</v>
      </c>
      <c r="CH12">
        <f t="shared" si="4"/>
        <v>0.80352487338950063</v>
      </c>
      <c r="CI12">
        <f t="shared" si="5"/>
        <v>76</v>
      </c>
    </row>
    <row r="13" spans="2:87" x14ac:dyDescent="0.2">
      <c r="B13" t="s">
        <v>8</v>
      </c>
      <c r="C13" t="s">
        <v>56</v>
      </c>
      <c r="BS13">
        <v>5</v>
      </c>
      <c r="BT13">
        <v>55</v>
      </c>
      <c r="BU13">
        <v>17</v>
      </c>
      <c r="BV13">
        <v>15</v>
      </c>
      <c r="BW13">
        <v>1</v>
      </c>
      <c r="BX13">
        <v>8</v>
      </c>
      <c r="BY13">
        <v>4</v>
      </c>
      <c r="BZ13">
        <v>9</v>
      </c>
      <c r="CA13">
        <v>13</v>
      </c>
      <c r="CB13">
        <v>10</v>
      </c>
    </row>
    <row r="14" spans="2:87" x14ac:dyDescent="0.2">
      <c r="B14" t="s">
        <v>9</v>
      </c>
      <c r="C14" t="s">
        <v>56</v>
      </c>
      <c r="BO14">
        <v>380</v>
      </c>
      <c r="BP14">
        <v>376</v>
      </c>
      <c r="BQ14">
        <v>332</v>
      </c>
      <c r="BS14">
        <v>140</v>
      </c>
      <c r="BT14">
        <v>304</v>
      </c>
      <c r="BU14">
        <v>300</v>
      </c>
      <c r="BV14">
        <v>324</v>
      </c>
      <c r="BW14">
        <v>428</v>
      </c>
      <c r="BX14">
        <v>462</v>
      </c>
      <c r="BY14">
        <v>688</v>
      </c>
      <c r="BZ14">
        <v>326</v>
      </c>
      <c r="CA14">
        <v>324</v>
      </c>
      <c r="CB14">
        <v>800</v>
      </c>
      <c r="CD14">
        <f>AVERAGE(D14:CC14)</f>
        <v>398.76923076923077</v>
      </c>
      <c r="CE14">
        <f>MIN(D14:CC14)</f>
        <v>140</v>
      </c>
      <c r="CF14">
        <f>MAX(D14:CC14)</f>
        <v>800</v>
      </c>
      <c r="CG14">
        <f>STDEV(D14:CC14)</f>
        <v>172.48099114885764</v>
      </c>
      <c r="CH14">
        <f>CG14/CD14</f>
        <v>0.43253334971742852</v>
      </c>
      <c r="CI14">
        <f>COUNT(D14:CC14)</f>
        <v>13</v>
      </c>
    </row>
    <row r="15" spans="2:87" x14ac:dyDescent="0.2">
      <c r="B15" t="s">
        <v>10</v>
      </c>
      <c r="C15" t="s">
        <v>56</v>
      </c>
      <c r="E15">
        <f t="shared" ref="E15:AJ15" si="6">IF(AND(AND(AND(AND(AND(AND(E23&gt;0,E25&gt;0),E26&gt;0),E28&gt;0),E27&gt;0),E29&gt;0),E30&gt;0),SUM(E22:E30),"--")</f>
        <v>277.5</v>
      </c>
      <c r="F15">
        <f t="shared" si="6"/>
        <v>515.29999999999995</v>
      </c>
      <c r="G15">
        <f t="shared" si="6"/>
        <v>10.5</v>
      </c>
      <c r="H15">
        <f t="shared" si="6"/>
        <v>322.89999999999998</v>
      </c>
      <c r="I15">
        <f t="shared" si="6"/>
        <v>375</v>
      </c>
      <c r="J15" t="str">
        <f t="shared" si="6"/>
        <v>--</v>
      </c>
      <c r="K15">
        <f t="shared" si="6"/>
        <v>129</v>
      </c>
      <c r="L15">
        <f t="shared" si="6"/>
        <v>208.6</v>
      </c>
      <c r="M15">
        <f t="shared" si="6"/>
        <v>158</v>
      </c>
      <c r="N15">
        <f t="shared" si="6"/>
        <v>457.5</v>
      </c>
      <c r="O15">
        <f t="shared" si="6"/>
        <v>261.39999999999998</v>
      </c>
      <c r="P15">
        <f t="shared" si="6"/>
        <v>383.1</v>
      </c>
      <c r="Q15">
        <f t="shared" si="6"/>
        <v>289</v>
      </c>
      <c r="R15">
        <f t="shared" si="6"/>
        <v>216</v>
      </c>
      <c r="S15">
        <f t="shared" si="6"/>
        <v>236</v>
      </c>
      <c r="T15">
        <f t="shared" si="6"/>
        <v>359</v>
      </c>
      <c r="U15">
        <f t="shared" si="6"/>
        <v>406</v>
      </c>
      <c r="V15">
        <f t="shared" si="6"/>
        <v>296</v>
      </c>
      <c r="W15">
        <f t="shared" si="6"/>
        <v>160</v>
      </c>
      <c r="X15">
        <f t="shared" si="6"/>
        <v>342</v>
      </c>
      <c r="Y15">
        <f t="shared" si="6"/>
        <v>507.5</v>
      </c>
      <c r="Z15">
        <f t="shared" si="6"/>
        <v>403</v>
      </c>
      <c r="AA15">
        <f t="shared" si="6"/>
        <v>316.5</v>
      </c>
      <c r="AB15">
        <f t="shared" si="6"/>
        <v>246</v>
      </c>
      <c r="AC15">
        <f t="shared" si="6"/>
        <v>266.71999999999997</v>
      </c>
      <c r="AD15">
        <f t="shared" si="6"/>
        <v>338</v>
      </c>
      <c r="AE15">
        <f t="shared" si="6"/>
        <v>282</v>
      </c>
      <c r="AF15">
        <f t="shared" si="6"/>
        <v>265</v>
      </c>
      <c r="AG15">
        <f t="shared" si="6"/>
        <v>252</v>
      </c>
      <c r="AH15">
        <f t="shared" si="6"/>
        <v>252</v>
      </c>
      <c r="AI15">
        <f t="shared" si="6"/>
        <v>353</v>
      </c>
      <c r="AJ15">
        <f t="shared" si="6"/>
        <v>269.39999999999998</v>
      </c>
      <c r="AK15">
        <f t="shared" ref="AK15:BP15" si="7">IF(AND(AND(AND(AND(AND(AND(AK23&gt;0,AK25&gt;0),AK26&gt;0),AK28&gt;0),AK27&gt;0),AK29&gt;0),AK30&gt;0),SUM(AK22:AK30),"--")</f>
        <v>276.5</v>
      </c>
      <c r="AL15">
        <f t="shared" si="7"/>
        <v>261.39999999999998</v>
      </c>
      <c r="AM15" t="str">
        <f t="shared" si="7"/>
        <v>--</v>
      </c>
      <c r="AN15" t="str">
        <f t="shared" si="7"/>
        <v>--</v>
      </c>
      <c r="AO15" t="str">
        <f t="shared" si="7"/>
        <v>--</v>
      </c>
      <c r="AP15" t="str">
        <f t="shared" si="7"/>
        <v>--</v>
      </c>
      <c r="AQ15">
        <f t="shared" si="7"/>
        <v>467.7</v>
      </c>
      <c r="AR15">
        <f t="shared" si="7"/>
        <v>377.9</v>
      </c>
      <c r="AS15">
        <f t="shared" si="7"/>
        <v>301.7</v>
      </c>
      <c r="AT15">
        <f t="shared" si="7"/>
        <v>348</v>
      </c>
      <c r="AU15">
        <f t="shared" si="7"/>
        <v>437</v>
      </c>
      <c r="AV15">
        <f t="shared" si="7"/>
        <v>386.5</v>
      </c>
      <c r="AW15">
        <f t="shared" si="7"/>
        <v>449.5</v>
      </c>
      <c r="AX15">
        <f t="shared" si="7"/>
        <v>379.29999999999995</v>
      </c>
      <c r="AY15">
        <f t="shared" si="7"/>
        <v>369.7</v>
      </c>
      <c r="AZ15">
        <f t="shared" si="7"/>
        <v>357.40000000000003</v>
      </c>
      <c r="BA15">
        <f t="shared" si="7"/>
        <v>392.90000000000003</v>
      </c>
      <c r="BB15">
        <f t="shared" si="7"/>
        <v>424.2</v>
      </c>
      <c r="BC15">
        <f t="shared" si="7"/>
        <v>328.6</v>
      </c>
      <c r="BD15">
        <f t="shared" si="7"/>
        <v>358</v>
      </c>
      <c r="BE15">
        <f t="shared" si="7"/>
        <v>585.79999999999995</v>
      </c>
      <c r="BF15">
        <f t="shared" si="7"/>
        <v>369.4</v>
      </c>
      <c r="BG15">
        <f t="shared" si="7"/>
        <v>351.79999999999995</v>
      </c>
      <c r="BH15">
        <f t="shared" si="7"/>
        <v>395.8</v>
      </c>
      <c r="BI15">
        <f t="shared" si="7"/>
        <v>416.40000000000003</v>
      </c>
      <c r="BJ15">
        <f t="shared" si="7"/>
        <v>359.8</v>
      </c>
      <c r="BK15">
        <f t="shared" si="7"/>
        <v>403.4</v>
      </c>
      <c r="BL15">
        <f t="shared" si="7"/>
        <v>369</v>
      </c>
      <c r="BM15">
        <f t="shared" si="7"/>
        <v>391.77</v>
      </c>
      <c r="BN15">
        <f t="shared" si="7"/>
        <v>399.65999999999997</v>
      </c>
      <c r="BO15">
        <f t="shared" si="7"/>
        <v>471.99000000000007</v>
      </c>
      <c r="BP15">
        <f t="shared" si="7"/>
        <v>447.44000000000005</v>
      </c>
      <c r="BQ15">
        <f t="shared" ref="BQ15:CB15" si="8">IF(AND(AND(AND(AND(AND(AND(BQ23&gt;0,BQ25&gt;0),BQ26&gt;0),BQ28&gt;0),BQ27&gt;0),BQ29&gt;0),BQ30&gt;0),SUM(BQ22:BQ30),"--")</f>
        <v>406.26</v>
      </c>
      <c r="BR15" t="str">
        <f t="shared" si="8"/>
        <v>--</v>
      </c>
      <c r="BS15">
        <f t="shared" si="8"/>
        <v>169.46000000000004</v>
      </c>
      <c r="BT15">
        <f t="shared" si="8"/>
        <v>391.59000000000003</v>
      </c>
      <c r="BU15">
        <f t="shared" si="8"/>
        <v>376.02</v>
      </c>
      <c r="BV15">
        <f t="shared" si="8"/>
        <v>388.00900000000001</v>
      </c>
      <c r="BW15">
        <f t="shared" si="8"/>
        <v>521.47699999999998</v>
      </c>
      <c r="BX15">
        <f t="shared" si="8"/>
        <v>576.89699999999993</v>
      </c>
      <c r="BY15">
        <f t="shared" si="8"/>
        <v>767.8889999999999</v>
      </c>
      <c r="BZ15">
        <f t="shared" si="8"/>
        <v>391.82800000000003</v>
      </c>
      <c r="CA15">
        <f t="shared" si="8"/>
        <v>430.40000000000003</v>
      </c>
      <c r="CB15">
        <f t="shared" si="8"/>
        <v>849.74</v>
      </c>
      <c r="CD15">
        <f>AVERAGE(C15:CC15)</f>
        <v>361.45785714285722</v>
      </c>
      <c r="CE15">
        <f>MIN(C15:CC15)</f>
        <v>10.5</v>
      </c>
      <c r="CF15">
        <f>MAX(C15:CC15)</f>
        <v>849.74</v>
      </c>
      <c r="CG15">
        <f>STDEV(C15:CC15)</f>
        <v>128.14362660377475</v>
      </c>
      <c r="CH15">
        <f>CG15/CD15</f>
        <v>0.35451885765241276</v>
      </c>
      <c r="CI15">
        <f>COUNT(C15:CC15)</f>
        <v>70</v>
      </c>
    </row>
    <row r="17" spans="2:87" x14ac:dyDescent="0.2">
      <c r="B17" t="s">
        <v>11</v>
      </c>
    </row>
    <row r="19" spans="2:87" x14ac:dyDescent="0.2">
      <c r="B19" t="s">
        <v>12</v>
      </c>
      <c r="C19" t="s">
        <v>60</v>
      </c>
      <c r="E19">
        <v>8</v>
      </c>
      <c r="F19">
        <v>0</v>
      </c>
      <c r="G19" t="s">
        <v>68</v>
      </c>
      <c r="H19">
        <v>0</v>
      </c>
      <c r="I19">
        <v>0</v>
      </c>
      <c r="J19">
        <v>16</v>
      </c>
      <c r="K19">
        <v>18</v>
      </c>
      <c r="L19">
        <v>8.5</v>
      </c>
      <c r="M19" t="s">
        <v>68</v>
      </c>
      <c r="N19">
        <v>0</v>
      </c>
      <c r="O19">
        <v>0</v>
      </c>
      <c r="P19">
        <v>2</v>
      </c>
      <c r="Q19">
        <v>5</v>
      </c>
      <c r="R19">
        <v>3</v>
      </c>
      <c r="S19">
        <v>0</v>
      </c>
      <c r="T19">
        <v>0</v>
      </c>
      <c r="U19">
        <v>0</v>
      </c>
      <c r="V19">
        <v>3</v>
      </c>
      <c r="W19" t="s">
        <v>68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3</v>
      </c>
      <c r="AF19">
        <v>2</v>
      </c>
      <c r="AG19">
        <v>2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2</v>
      </c>
      <c r="AP19">
        <v>8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5</v>
      </c>
      <c r="AY19">
        <v>0</v>
      </c>
      <c r="AZ19">
        <v>0</v>
      </c>
      <c r="BA19">
        <v>2</v>
      </c>
      <c r="BB19">
        <v>6</v>
      </c>
      <c r="BC19">
        <v>4</v>
      </c>
      <c r="BD19">
        <v>5</v>
      </c>
      <c r="BE19">
        <v>7</v>
      </c>
      <c r="BF19">
        <v>0</v>
      </c>
      <c r="BG19">
        <v>4</v>
      </c>
      <c r="BH19">
        <v>3</v>
      </c>
      <c r="BI19">
        <v>0</v>
      </c>
      <c r="BJ19">
        <v>2</v>
      </c>
      <c r="BK19">
        <v>0</v>
      </c>
      <c r="BL19">
        <v>3</v>
      </c>
      <c r="BM19">
        <v>0</v>
      </c>
      <c r="BN19">
        <v>0</v>
      </c>
      <c r="BO19">
        <v>3.64</v>
      </c>
      <c r="BP19">
        <v>4</v>
      </c>
      <c r="BQ19">
        <v>0</v>
      </c>
      <c r="BR19">
        <v>4</v>
      </c>
      <c r="BS19">
        <v>0</v>
      </c>
      <c r="BT19">
        <v>5.5</v>
      </c>
      <c r="BU19">
        <v>6</v>
      </c>
      <c r="BV19">
        <v>0.9</v>
      </c>
      <c r="BW19">
        <v>3</v>
      </c>
      <c r="BX19">
        <v>9.5</v>
      </c>
      <c r="BY19">
        <v>10.5</v>
      </c>
      <c r="BZ19">
        <v>9</v>
      </c>
      <c r="CA19">
        <v>4</v>
      </c>
      <c r="CB19">
        <v>0</v>
      </c>
      <c r="CD19">
        <f t="shared" ref="CD19:CD30" si="9">AVERAGE(C19:CC19)</f>
        <v>2.5690410958904106</v>
      </c>
      <c r="CE19">
        <f t="shared" ref="CE19:CE30" si="10">MIN(C19:CC19)</f>
        <v>0</v>
      </c>
      <c r="CF19">
        <f t="shared" ref="CF19:CF30" si="11">MAX(C19:CC19)</f>
        <v>18</v>
      </c>
      <c r="CG19">
        <f t="shared" ref="CG19:CG30" si="12">STDEV(C19:CC19)</f>
        <v>3.7010914923031537</v>
      </c>
      <c r="CH19">
        <f t="shared" ref="CH19:CH30" si="13">CG19/CD19</f>
        <v>1.4406509488009505</v>
      </c>
      <c r="CI19">
        <f t="shared" ref="CI19:CI30" si="14">COUNT(C19:CC19)</f>
        <v>73</v>
      </c>
    </row>
    <row r="20" spans="2:87" x14ac:dyDescent="0.2">
      <c r="B20" t="s">
        <v>13</v>
      </c>
      <c r="C20" t="s">
        <v>60</v>
      </c>
      <c r="E20">
        <v>142</v>
      </c>
      <c r="F20">
        <v>233</v>
      </c>
      <c r="G20" t="s">
        <v>68</v>
      </c>
      <c r="H20">
        <v>114</v>
      </c>
      <c r="I20">
        <v>158</v>
      </c>
      <c r="J20">
        <v>148</v>
      </c>
      <c r="K20">
        <v>124</v>
      </c>
      <c r="L20">
        <v>138</v>
      </c>
      <c r="M20">
        <v>161</v>
      </c>
      <c r="N20">
        <v>208</v>
      </c>
      <c r="O20">
        <v>165</v>
      </c>
      <c r="P20">
        <v>162</v>
      </c>
      <c r="Q20">
        <v>125</v>
      </c>
      <c r="R20">
        <v>126</v>
      </c>
      <c r="S20">
        <v>147</v>
      </c>
      <c r="T20">
        <v>226</v>
      </c>
      <c r="U20">
        <v>188</v>
      </c>
      <c r="V20">
        <v>156</v>
      </c>
      <c r="W20">
        <v>106</v>
      </c>
      <c r="X20">
        <v>161</v>
      </c>
      <c r="Y20">
        <v>234</v>
      </c>
      <c r="Z20">
        <v>168</v>
      </c>
      <c r="AA20">
        <v>151</v>
      </c>
      <c r="AB20">
        <v>202</v>
      </c>
      <c r="AC20">
        <v>168</v>
      </c>
      <c r="AD20">
        <v>213</v>
      </c>
      <c r="AE20">
        <v>181</v>
      </c>
      <c r="AF20">
        <v>169</v>
      </c>
      <c r="AG20">
        <v>162</v>
      </c>
      <c r="AH20">
        <v>157</v>
      </c>
      <c r="AI20">
        <v>222</v>
      </c>
      <c r="AJ20">
        <v>145</v>
      </c>
      <c r="AK20">
        <v>152</v>
      </c>
      <c r="AL20">
        <v>149</v>
      </c>
      <c r="AM20">
        <v>140</v>
      </c>
      <c r="AN20">
        <v>177</v>
      </c>
      <c r="AO20">
        <v>111</v>
      </c>
      <c r="AP20">
        <v>165</v>
      </c>
      <c r="AQ20">
        <v>188</v>
      </c>
      <c r="AR20">
        <v>144</v>
      </c>
      <c r="AS20">
        <v>136</v>
      </c>
      <c r="AT20">
        <v>155</v>
      </c>
      <c r="AU20">
        <v>186</v>
      </c>
      <c r="AV20">
        <v>165</v>
      </c>
      <c r="AW20">
        <v>156</v>
      </c>
      <c r="AX20">
        <v>168</v>
      </c>
      <c r="AY20">
        <v>162</v>
      </c>
      <c r="AZ20">
        <v>133</v>
      </c>
      <c r="BA20">
        <v>162</v>
      </c>
      <c r="BB20">
        <v>134</v>
      </c>
      <c r="BC20">
        <v>134</v>
      </c>
      <c r="BD20">
        <v>154</v>
      </c>
      <c r="BE20">
        <v>162</v>
      </c>
      <c r="BF20">
        <v>155</v>
      </c>
      <c r="BG20">
        <v>142</v>
      </c>
      <c r="BH20">
        <v>160</v>
      </c>
      <c r="BI20">
        <v>155</v>
      </c>
      <c r="BJ20">
        <v>154</v>
      </c>
      <c r="BK20">
        <v>162</v>
      </c>
      <c r="BL20">
        <v>154</v>
      </c>
      <c r="BM20">
        <v>156.80000000000001</v>
      </c>
      <c r="BN20">
        <v>151.38</v>
      </c>
      <c r="BO20">
        <v>159.01</v>
      </c>
      <c r="BP20">
        <v>161.9</v>
      </c>
      <c r="BQ20">
        <v>170</v>
      </c>
      <c r="BR20">
        <v>150.5</v>
      </c>
      <c r="BS20">
        <v>55.5</v>
      </c>
      <c r="BT20">
        <v>162.1</v>
      </c>
      <c r="BU20">
        <v>150</v>
      </c>
      <c r="BV20">
        <v>158</v>
      </c>
      <c r="BW20">
        <v>171.5</v>
      </c>
      <c r="BX20">
        <v>163</v>
      </c>
      <c r="BY20">
        <v>198</v>
      </c>
      <c r="BZ20">
        <v>140</v>
      </c>
      <c r="CA20">
        <v>157</v>
      </c>
      <c r="CB20">
        <v>204</v>
      </c>
      <c r="CD20">
        <f t="shared" si="9"/>
        <v>159.7825333333333</v>
      </c>
      <c r="CE20">
        <f t="shared" si="10"/>
        <v>55.5</v>
      </c>
      <c r="CF20">
        <f t="shared" si="11"/>
        <v>234</v>
      </c>
      <c r="CG20">
        <f t="shared" si="12"/>
        <v>28.723224339695523</v>
      </c>
      <c r="CH20">
        <f t="shared" si="13"/>
        <v>0.1797644820149023</v>
      </c>
      <c r="CI20">
        <f t="shared" si="14"/>
        <v>75</v>
      </c>
    </row>
    <row r="21" spans="2:87" x14ac:dyDescent="0.2">
      <c r="B21" t="s">
        <v>14</v>
      </c>
      <c r="C21" t="s">
        <v>60</v>
      </c>
      <c r="E21" t="s">
        <v>68</v>
      </c>
      <c r="F21">
        <v>233</v>
      </c>
      <c r="G21" t="s">
        <v>68</v>
      </c>
      <c r="H21">
        <v>116</v>
      </c>
      <c r="I21">
        <v>164</v>
      </c>
      <c r="J21">
        <v>155</v>
      </c>
      <c r="K21">
        <v>127</v>
      </c>
      <c r="L21">
        <v>148</v>
      </c>
      <c r="M21">
        <v>175</v>
      </c>
      <c r="N21">
        <v>213</v>
      </c>
      <c r="O21">
        <v>173</v>
      </c>
      <c r="P21">
        <v>169</v>
      </c>
      <c r="Q21">
        <v>128</v>
      </c>
      <c r="R21">
        <v>140</v>
      </c>
      <c r="S21">
        <v>169</v>
      </c>
      <c r="T21">
        <v>242</v>
      </c>
      <c r="U21">
        <v>202</v>
      </c>
      <c r="V21">
        <v>142</v>
      </c>
      <c r="W21">
        <v>177</v>
      </c>
      <c r="X21">
        <v>188</v>
      </c>
      <c r="Y21">
        <v>248</v>
      </c>
      <c r="Z21">
        <v>172</v>
      </c>
      <c r="AA21">
        <v>164</v>
      </c>
      <c r="AB21">
        <v>204</v>
      </c>
      <c r="AC21">
        <v>188</v>
      </c>
      <c r="AD21">
        <v>233</v>
      </c>
      <c r="AE21">
        <v>190</v>
      </c>
      <c r="AF21">
        <v>176</v>
      </c>
      <c r="AG21">
        <v>172</v>
      </c>
      <c r="AH21">
        <v>186</v>
      </c>
      <c r="AI21">
        <v>241</v>
      </c>
      <c r="AJ21">
        <v>174</v>
      </c>
      <c r="AK21">
        <v>183</v>
      </c>
      <c r="AL21">
        <v>171</v>
      </c>
      <c r="AM21">
        <v>161</v>
      </c>
      <c r="AN21">
        <v>180</v>
      </c>
      <c r="AO21">
        <v>127</v>
      </c>
      <c r="AP21">
        <v>178</v>
      </c>
      <c r="AQ21">
        <v>229</v>
      </c>
      <c r="AR21">
        <v>173</v>
      </c>
      <c r="AS21">
        <v>158</v>
      </c>
      <c r="AT21">
        <v>180</v>
      </c>
      <c r="AU21">
        <v>222</v>
      </c>
      <c r="AV21">
        <v>196</v>
      </c>
      <c r="AW21">
        <v>156</v>
      </c>
      <c r="AX21">
        <v>174</v>
      </c>
      <c r="AY21">
        <v>162</v>
      </c>
      <c r="AZ21">
        <v>138</v>
      </c>
      <c r="BA21">
        <v>182</v>
      </c>
      <c r="BB21">
        <v>165</v>
      </c>
      <c r="BC21">
        <v>152</v>
      </c>
      <c r="BD21">
        <v>178</v>
      </c>
      <c r="BE21">
        <v>212</v>
      </c>
      <c r="BF21">
        <v>187</v>
      </c>
      <c r="BG21">
        <v>168</v>
      </c>
      <c r="BH21">
        <v>191</v>
      </c>
      <c r="BI21">
        <v>200</v>
      </c>
      <c r="BJ21">
        <v>186</v>
      </c>
      <c r="BK21">
        <v>199</v>
      </c>
      <c r="BL21">
        <v>185</v>
      </c>
      <c r="BM21">
        <v>194.5</v>
      </c>
      <c r="BN21">
        <v>188.8</v>
      </c>
      <c r="BO21">
        <v>206.13</v>
      </c>
      <c r="BP21">
        <v>200.2</v>
      </c>
      <c r="BQ21">
        <v>199</v>
      </c>
      <c r="BS21">
        <v>72.099999999999994</v>
      </c>
      <c r="BT21">
        <v>201.5</v>
      </c>
      <c r="BU21">
        <v>181</v>
      </c>
      <c r="BV21">
        <v>187.1</v>
      </c>
      <c r="BW21">
        <v>222</v>
      </c>
      <c r="BX21">
        <v>222.8</v>
      </c>
      <c r="BY21">
        <v>276.7</v>
      </c>
      <c r="BZ21">
        <v>176</v>
      </c>
      <c r="CA21">
        <v>190</v>
      </c>
      <c r="CB21">
        <v>320</v>
      </c>
      <c r="CD21">
        <f t="shared" si="9"/>
        <v>184.1072602739726</v>
      </c>
      <c r="CE21">
        <f t="shared" si="10"/>
        <v>72.099999999999994</v>
      </c>
      <c r="CF21">
        <f t="shared" si="11"/>
        <v>320</v>
      </c>
      <c r="CG21">
        <f t="shared" si="12"/>
        <v>36.31666801515513</v>
      </c>
      <c r="CH21">
        <f t="shared" si="13"/>
        <v>0.19725820677094313</v>
      </c>
      <c r="CI21">
        <f t="shared" si="14"/>
        <v>73</v>
      </c>
    </row>
    <row r="22" spans="2:87" x14ac:dyDescent="0.2">
      <c r="B22" t="s">
        <v>15</v>
      </c>
      <c r="C22" t="s">
        <v>56</v>
      </c>
      <c r="E22">
        <v>10</v>
      </c>
      <c r="F22">
        <v>0</v>
      </c>
      <c r="G22" t="s">
        <v>68</v>
      </c>
      <c r="H22">
        <v>0</v>
      </c>
      <c r="I22">
        <v>0</v>
      </c>
      <c r="J22">
        <v>19</v>
      </c>
      <c r="K22">
        <v>22</v>
      </c>
      <c r="L22">
        <v>10</v>
      </c>
      <c r="M22" t="s">
        <v>68</v>
      </c>
      <c r="N22">
        <v>0</v>
      </c>
      <c r="O22">
        <v>0</v>
      </c>
      <c r="P22">
        <v>2</v>
      </c>
      <c r="Q22">
        <v>6</v>
      </c>
      <c r="R22">
        <v>4</v>
      </c>
      <c r="S22">
        <v>0</v>
      </c>
      <c r="T22">
        <v>0</v>
      </c>
      <c r="U22">
        <v>0</v>
      </c>
      <c r="V22">
        <v>4</v>
      </c>
      <c r="W22" t="s">
        <v>68</v>
      </c>
      <c r="X22">
        <v>0</v>
      </c>
      <c r="Y22">
        <v>0</v>
      </c>
      <c r="Z22">
        <v>0</v>
      </c>
      <c r="AA22">
        <v>1</v>
      </c>
      <c r="AB22">
        <v>0</v>
      </c>
      <c r="AC22">
        <f>(AC19*2*0.6)</f>
        <v>1.2</v>
      </c>
      <c r="AD22">
        <v>0</v>
      </c>
      <c r="AE22">
        <v>4</v>
      </c>
      <c r="AF22">
        <v>1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1.2</v>
      </c>
      <c r="AN22">
        <v>0</v>
      </c>
      <c r="AO22">
        <v>2</v>
      </c>
      <c r="AP22">
        <v>10</v>
      </c>
      <c r="AQ22">
        <v>0</v>
      </c>
      <c r="AR22">
        <v>0</v>
      </c>
      <c r="AS22">
        <v>3</v>
      </c>
      <c r="AT22">
        <v>0</v>
      </c>
      <c r="AU22">
        <v>0</v>
      </c>
      <c r="AV22">
        <v>0</v>
      </c>
      <c r="AW22">
        <v>0</v>
      </c>
      <c r="AX22">
        <v>6</v>
      </c>
      <c r="AY22">
        <v>0</v>
      </c>
      <c r="AZ22">
        <v>0</v>
      </c>
      <c r="BA22">
        <v>2</v>
      </c>
      <c r="BB22">
        <v>7</v>
      </c>
      <c r="BC22">
        <v>5</v>
      </c>
      <c r="BD22">
        <v>6</v>
      </c>
      <c r="BE22">
        <v>8</v>
      </c>
      <c r="BF22">
        <v>0</v>
      </c>
      <c r="BG22">
        <v>5</v>
      </c>
      <c r="BH22">
        <v>4</v>
      </c>
      <c r="BI22">
        <v>0</v>
      </c>
      <c r="BJ22">
        <v>2</v>
      </c>
      <c r="BK22">
        <v>0</v>
      </c>
      <c r="BL22">
        <v>4</v>
      </c>
      <c r="BM22">
        <v>0</v>
      </c>
      <c r="BN22">
        <v>0</v>
      </c>
      <c r="BO22">
        <v>4.37</v>
      </c>
      <c r="BP22">
        <v>4.8</v>
      </c>
      <c r="BQ22">
        <v>0</v>
      </c>
      <c r="BS22">
        <v>0</v>
      </c>
      <c r="BT22">
        <v>6.6</v>
      </c>
      <c r="BU22">
        <v>7.2</v>
      </c>
      <c r="BV22">
        <v>1.1000000000000001</v>
      </c>
      <c r="BW22">
        <v>3.6</v>
      </c>
      <c r="BX22">
        <v>11.4</v>
      </c>
      <c r="BY22">
        <v>12.6</v>
      </c>
      <c r="BZ22">
        <v>11</v>
      </c>
      <c r="CA22">
        <v>4</v>
      </c>
      <c r="CB22">
        <v>0</v>
      </c>
      <c r="CD22">
        <f t="shared" si="9"/>
        <v>3.0287500000000001</v>
      </c>
      <c r="CE22">
        <f t="shared" si="10"/>
        <v>0</v>
      </c>
      <c r="CF22">
        <f t="shared" si="11"/>
        <v>22</v>
      </c>
      <c r="CG22">
        <f t="shared" si="12"/>
        <v>4.5141832625812848</v>
      </c>
      <c r="CH22">
        <f t="shared" si="13"/>
        <v>1.4904443293706264</v>
      </c>
      <c r="CI22">
        <f t="shared" si="14"/>
        <v>72</v>
      </c>
    </row>
    <row r="23" spans="2:87" x14ac:dyDescent="0.2">
      <c r="B23" t="s">
        <v>16</v>
      </c>
      <c r="C23" t="s">
        <v>56</v>
      </c>
      <c r="E23">
        <v>154</v>
      </c>
      <c r="F23">
        <v>284</v>
      </c>
      <c r="G23" t="s">
        <v>68</v>
      </c>
      <c r="H23">
        <v>140</v>
      </c>
      <c r="I23">
        <v>193</v>
      </c>
      <c r="J23">
        <v>142</v>
      </c>
      <c r="K23">
        <v>107</v>
      </c>
      <c r="L23">
        <v>148</v>
      </c>
      <c r="M23" t="s">
        <v>68</v>
      </c>
      <c r="N23">
        <v>254</v>
      </c>
      <c r="O23">
        <v>201</v>
      </c>
      <c r="P23">
        <v>195</v>
      </c>
      <c r="Q23">
        <v>140</v>
      </c>
      <c r="R23">
        <v>146</v>
      </c>
      <c r="S23">
        <v>179</v>
      </c>
      <c r="T23">
        <v>276</v>
      </c>
      <c r="U23">
        <v>229</v>
      </c>
      <c r="V23">
        <v>183</v>
      </c>
      <c r="W23" t="s">
        <v>68</v>
      </c>
      <c r="X23">
        <v>196</v>
      </c>
      <c r="Y23">
        <v>285</v>
      </c>
      <c r="Z23">
        <v>205</v>
      </c>
      <c r="AA23">
        <v>183</v>
      </c>
      <c r="AB23">
        <v>246</v>
      </c>
      <c r="AC23">
        <f>((AC20-(2*AC19))*2*0.61)</f>
        <v>202.51999999999998</v>
      </c>
      <c r="AD23">
        <v>260</v>
      </c>
      <c r="AE23">
        <v>214</v>
      </c>
      <c r="AF23">
        <v>204</v>
      </c>
      <c r="AG23">
        <v>193</v>
      </c>
      <c r="AH23">
        <v>189</v>
      </c>
      <c r="AI23">
        <v>271</v>
      </c>
      <c r="AJ23">
        <v>177</v>
      </c>
      <c r="AK23">
        <v>186</v>
      </c>
      <c r="AL23">
        <v>177</v>
      </c>
      <c r="AM23">
        <v>168</v>
      </c>
      <c r="AN23">
        <v>216</v>
      </c>
      <c r="AO23">
        <v>130</v>
      </c>
      <c r="AP23">
        <v>181</v>
      </c>
      <c r="AQ23">
        <v>229</v>
      </c>
      <c r="AR23">
        <v>176</v>
      </c>
      <c r="AS23">
        <v>160</v>
      </c>
      <c r="AT23">
        <v>189</v>
      </c>
      <c r="AU23">
        <v>227</v>
      </c>
      <c r="AV23">
        <v>200</v>
      </c>
      <c r="AW23">
        <v>190</v>
      </c>
      <c r="AX23">
        <v>193</v>
      </c>
      <c r="AY23">
        <v>197</v>
      </c>
      <c r="AZ23">
        <v>162.1</v>
      </c>
      <c r="BA23">
        <v>197</v>
      </c>
      <c r="BB23">
        <v>149</v>
      </c>
      <c r="BC23">
        <v>154</v>
      </c>
      <c r="BD23">
        <v>176</v>
      </c>
      <c r="BE23">
        <v>197</v>
      </c>
      <c r="BF23">
        <v>189</v>
      </c>
      <c r="BG23">
        <v>163</v>
      </c>
      <c r="BH23">
        <v>188</v>
      </c>
      <c r="BI23">
        <v>185</v>
      </c>
      <c r="BJ23">
        <v>183</v>
      </c>
      <c r="BK23">
        <v>198</v>
      </c>
      <c r="BL23">
        <v>180</v>
      </c>
      <c r="BM23">
        <v>191.1</v>
      </c>
      <c r="BN23">
        <v>184.53</v>
      </c>
      <c r="BO23">
        <v>184.96</v>
      </c>
      <c r="BP23">
        <v>187.6</v>
      </c>
      <c r="BQ23">
        <v>208</v>
      </c>
      <c r="BS23">
        <v>67.650000000000006</v>
      </c>
      <c r="BT23">
        <v>184.2</v>
      </c>
      <c r="BU23">
        <v>168.22</v>
      </c>
      <c r="BV23">
        <v>190.4</v>
      </c>
      <c r="BW23">
        <v>201.7</v>
      </c>
      <c r="BX23">
        <v>175.5</v>
      </c>
      <c r="BY23">
        <v>216</v>
      </c>
      <c r="BZ23">
        <v>149</v>
      </c>
      <c r="CA23">
        <v>183</v>
      </c>
      <c r="CB23">
        <v>249</v>
      </c>
      <c r="CD23">
        <f t="shared" si="9"/>
        <v>189.96500000000003</v>
      </c>
      <c r="CE23">
        <f t="shared" si="10"/>
        <v>67.650000000000006</v>
      </c>
      <c r="CF23">
        <f t="shared" si="11"/>
        <v>285</v>
      </c>
      <c r="CG23">
        <f t="shared" si="12"/>
        <v>38.031342819044852</v>
      </c>
      <c r="CH23">
        <f t="shared" si="13"/>
        <v>0.20020184149208983</v>
      </c>
      <c r="CI23">
        <f t="shared" si="14"/>
        <v>72</v>
      </c>
    </row>
    <row r="24" spans="2:87" x14ac:dyDescent="0.2">
      <c r="B24" t="s">
        <v>17</v>
      </c>
      <c r="C24" t="s">
        <v>56</v>
      </c>
      <c r="BS24">
        <v>0.01</v>
      </c>
      <c r="BT24">
        <v>0.01</v>
      </c>
      <c r="BU24">
        <v>0.03</v>
      </c>
      <c r="BV24">
        <v>2.4E-2</v>
      </c>
      <c r="BW24">
        <v>6.7000000000000004E-2</v>
      </c>
      <c r="BX24">
        <v>0.11700000000000001</v>
      </c>
      <c r="BY24">
        <v>0.16900000000000001</v>
      </c>
      <c r="BZ24">
        <v>6.8000000000000005E-2</v>
      </c>
      <c r="CA24">
        <v>0.05</v>
      </c>
      <c r="CB24">
        <v>0.13</v>
      </c>
      <c r="CD24">
        <f t="shared" si="9"/>
        <v>6.7500000000000004E-2</v>
      </c>
      <c r="CE24">
        <f t="shared" si="10"/>
        <v>0.01</v>
      </c>
      <c r="CF24">
        <f t="shared" si="11"/>
        <v>0.16900000000000001</v>
      </c>
      <c r="CG24">
        <f t="shared" si="12"/>
        <v>5.4646846000275071E-2</v>
      </c>
      <c r="CH24">
        <f t="shared" si="13"/>
        <v>0.80958290370777874</v>
      </c>
      <c r="CI24">
        <f t="shared" si="14"/>
        <v>10</v>
      </c>
    </row>
    <row r="25" spans="2:87" x14ac:dyDescent="0.2">
      <c r="B25" t="s">
        <v>18</v>
      </c>
      <c r="C25" t="s">
        <v>56</v>
      </c>
      <c r="E25">
        <v>8.5</v>
      </c>
      <c r="F25" t="s">
        <v>68</v>
      </c>
      <c r="G25">
        <v>10.5</v>
      </c>
      <c r="H25" t="s">
        <v>68</v>
      </c>
      <c r="I25">
        <v>10.5</v>
      </c>
      <c r="J25" t="s">
        <v>68</v>
      </c>
      <c r="K25" t="s">
        <v>68</v>
      </c>
      <c r="L25" t="s">
        <v>68</v>
      </c>
      <c r="M25" t="s">
        <v>68</v>
      </c>
      <c r="N25">
        <v>11.5</v>
      </c>
      <c r="O25" t="s">
        <v>68</v>
      </c>
      <c r="P25">
        <v>8.5</v>
      </c>
      <c r="Q25" t="s">
        <v>68</v>
      </c>
      <c r="R25" t="s">
        <v>68</v>
      </c>
      <c r="S25" t="s">
        <v>68</v>
      </c>
      <c r="T25" t="s">
        <v>68</v>
      </c>
      <c r="U25">
        <v>6</v>
      </c>
      <c r="V25" t="s">
        <v>68</v>
      </c>
      <c r="W25" t="s">
        <v>68</v>
      </c>
      <c r="X25" t="s">
        <v>68</v>
      </c>
      <c r="Y25">
        <v>11.5</v>
      </c>
      <c r="Z25" t="s">
        <v>68</v>
      </c>
      <c r="AA25">
        <v>11.5</v>
      </c>
      <c r="AB25" t="s">
        <v>68</v>
      </c>
      <c r="AC25" t="s">
        <v>68</v>
      </c>
      <c r="AD25" t="s">
        <v>68</v>
      </c>
      <c r="AE25" t="s">
        <v>68</v>
      </c>
      <c r="AF25" t="s">
        <v>68</v>
      </c>
      <c r="AG25" t="s">
        <v>68</v>
      </c>
      <c r="AH25" t="s">
        <v>68</v>
      </c>
      <c r="AI25" t="s">
        <v>68</v>
      </c>
      <c r="AJ25" t="s">
        <v>68</v>
      </c>
      <c r="AK25" t="s">
        <v>68</v>
      </c>
      <c r="AL25" t="s">
        <v>68</v>
      </c>
      <c r="AQ25">
        <v>11.8</v>
      </c>
      <c r="AR25">
        <v>10.3</v>
      </c>
      <c r="AS25">
        <v>5.2</v>
      </c>
      <c r="AT25">
        <v>6.7</v>
      </c>
      <c r="AU25">
        <v>10.3</v>
      </c>
      <c r="AV25">
        <v>7.2</v>
      </c>
      <c r="AW25">
        <v>15.1</v>
      </c>
      <c r="AX25">
        <v>8.1</v>
      </c>
      <c r="AY25">
        <v>7.5</v>
      </c>
      <c r="AZ25">
        <v>11.3</v>
      </c>
      <c r="BA25">
        <v>9.8000000000000007</v>
      </c>
      <c r="BB25">
        <v>14.7</v>
      </c>
      <c r="BC25">
        <v>8.1999999999999993</v>
      </c>
      <c r="BD25">
        <v>7.5</v>
      </c>
      <c r="BE25">
        <v>24.8</v>
      </c>
      <c r="BF25">
        <v>7.5</v>
      </c>
      <c r="BG25">
        <v>8.6</v>
      </c>
      <c r="BH25">
        <v>9.8000000000000007</v>
      </c>
      <c r="BI25">
        <v>10.8</v>
      </c>
      <c r="BJ25">
        <v>8.3000000000000007</v>
      </c>
      <c r="BK25">
        <v>10</v>
      </c>
      <c r="BL25">
        <v>8.9</v>
      </c>
      <c r="BM25">
        <v>10.6</v>
      </c>
      <c r="BN25">
        <v>12.6</v>
      </c>
      <c r="BO25">
        <v>17.46</v>
      </c>
      <c r="BP25">
        <v>14.96</v>
      </c>
      <c r="BQ25">
        <v>10.5</v>
      </c>
      <c r="BR25">
        <v>9.27</v>
      </c>
      <c r="BS25">
        <v>5.25</v>
      </c>
      <c r="BT25">
        <v>10.4</v>
      </c>
      <c r="BU25">
        <v>11.37</v>
      </c>
      <c r="BV25">
        <v>14.3</v>
      </c>
      <c r="BW25">
        <v>19.3</v>
      </c>
      <c r="BX25">
        <v>23.7</v>
      </c>
      <c r="BY25">
        <v>32.9</v>
      </c>
      <c r="BZ25">
        <v>12.6</v>
      </c>
      <c r="CA25">
        <v>13.72</v>
      </c>
      <c r="CB25">
        <v>30.39</v>
      </c>
      <c r="CD25">
        <f t="shared" si="9"/>
        <v>11.961304347826085</v>
      </c>
      <c r="CE25">
        <f t="shared" si="10"/>
        <v>5.2</v>
      </c>
      <c r="CF25">
        <f t="shared" si="11"/>
        <v>32.9</v>
      </c>
      <c r="CG25">
        <f t="shared" si="12"/>
        <v>5.8942290453160489</v>
      </c>
      <c r="CH25">
        <f t="shared" si="13"/>
        <v>0.49277477388051744</v>
      </c>
      <c r="CI25">
        <f t="shared" si="14"/>
        <v>46</v>
      </c>
    </row>
    <row r="26" spans="2:87" x14ac:dyDescent="0.2">
      <c r="B26" t="s">
        <v>19</v>
      </c>
      <c r="C26" t="s">
        <v>56</v>
      </c>
      <c r="E26" t="s">
        <v>68</v>
      </c>
      <c r="F26">
        <v>52.8</v>
      </c>
      <c r="G26" t="s">
        <v>68</v>
      </c>
      <c r="H26">
        <v>37.6</v>
      </c>
      <c r="I26">
        <v>42.4</v>
      </c>
      <c r="J26" t="s">
        <v>68</v>
      </c>
      <c r="K26" t="s">
        <v>68</v>
      </c>
      <c r="L26">
        <v>37.200000000000003</v>
      </c>
      <c r="M26">
        <v>53</v>
      </c>
      <c r="N26">
        <v>57</v>
      </c>
      <c r="O26">
        <v>46.4</v>
      </c>
      <c r="P26">
        <v>47.6</v>
      </c>
      <c r="Q26">
        <v>35</v>
      </c>
      <c r="R26">
        <v>37</v>
      </c>
      <c r="S26">
        <v>40</v>
      </c>
      <c r="T26">
        <v>63</v>
      </c>
      <c r="U26">
        <v>53</v>
      </c>
      <c r="V26">
        <v>35</v>
      </c>
      <c r="W26" t="s">
        <v>68</v>
      </c>
      <c r="X26">
        <v>44</v>
      </c>
      <c r="Y26">
        <v>62</v>
      </c>
      <c r="Z26">
        <v>48</v>
      </c>
      <c r="AA26">
        <v>41</v>
      </c>
      <c r="AB26" t="s">
        <v>68</v>
      </c>
      <c r="AC26">
        <v>45</v>
      </c>
      <c r="AD26">
        <v>55</v>
      </c>
      <c r="AE26">
        <v>47</v>
      </c>
      <c r="AF26">
        <v>43</v>
      </c>
      <c r="AG26">
        <v>40</v>
      </c>
      <c r="AH26">
        <v>46</v>
      </c>
      <c r="AI26">
        <v>59</v>
      </c>
      <c r="AJ26">
        <v>44</v>
      </c>
      <c r="AK26">
        <v>46</v>
      </c>
      <c r="AL26">
        <v>42</v>
      </c>
      <c r="AM26">
        <v>40</v>
      </c>
      <c r="AN26">
        <v>47</v>
      </c>
      <c r="AO26">
        <v>33</v>
      </c>
      <c r="AP26">
        <v>42</v>
      </c>
      <c r="AQ26">
        <v>59.2</v>
      </c>
      <c r="AR26">
        <v>43</v>
      </c>
      <c r="AS26">
        <v>40</v>
      </c>
      <c r="AT26">
        <v>48</v>
      </c>
      <c r="AU26">
        <v>53</v>
      </c>
      <c r="AV26">
        <v>49</v>
      </c>
      <c r="AW26">
        <v>41</v>
      </c>
      <c r="AX26">
        <v>42</v>
      </c>
      <c r="AY26">
        <v>37</v>
      </c>
      <c r="AZ26">
        <v>33.200000000000003</v>
      </c>
      <c r="BA26">
        <v>46</v>
      </c>
      <c r="BB26">
        <v>34.799999999999997</v>
      </c>
      <c r="BC26">
        <v>37</v>
      </c>
      <c r="BD26">
        <v>44</v>
      </c>
      <c r="BE26">
        <v>44</v>
      </c>
      <c r="BF26">
        <v>38</v>
      </c>
      <c r="BG26">
        <v>38</v>
      </c>
      <c r="BH26">
        <v>47</v>
      </c>
      <c r="BI26">
        <v>57</v>
      </c>
      <c r="BJ26">
        <v>44</v>
      </c>
      <c r="BK26">
        <v>48</v>
      </c>
      <c r="BL26">
        <v>48.6</v>
      </c>
      <c r="BM26">
        <v>47.68</v>
      </c>
      <c r="BN26">
        <v>45.28</v>
      </c>
      <c r="BO26">
        <v>46.23</v>
      </c>
      <c r="BP26">
        <v>46.56</v>
      </c>
      <c r="BQ26">
        <v>50</v>
      </c>
      <c r="BR26">
        <v>39.24</v>
      </c>
      <c r="BS26">
        <v>18.2</v>
      </c>
      <c r="BT26">
        <v>51.4</v>
      </c>
      <c r="BU26">
        <v>42.4</v>
      </c>
      <c r="BV26">
        <v>43.96</v>
      </c>
      <c r="BW26">
        <v>57.4</v>
      </c>
      <c r="BX26">
        <v>47.6</v>
      </c>
      <c r="BY26">
        <v>56.6</v>
      </c>
      <c r="BZ26">
        <v>38.799999999999997</v>
      </c>
      <c r="CA26">
        <v>42</v>
      </c>
      <c r="CB26">
        <v>60</v>
      </c>
      <c r="CD26">
        <f t="shared" si="9"/>
        <v>45.230714285714278</v>
      </c>
      <c r="CE26">
        <f t="shared" si="10"/>
        <v>18.2</v>
      </c>
      <c r="CF26">
        <f t="shared" si="11"/>
        <v>63</v>
      </c>
      <c r="CG26">
        <f t="shared" si="12"/>
        <v>7.897000406764044</v>
      </c>
      <c r="CH26">
        <f t="shared" si="13"/>
        <v>0.17459375849959199</v>
      </c>
      <c r="CI26">
        <f t="shared" si="14"/>
        <v>70</v>
      </c>
    </row>
    <row r="27" spans="2:87" x14ac:dyDescent="0.2">
      <c r="B27" t="s">
        <v>20</v>
      </c>
      <c r="C27" t="s">
        <v>56</v>
      </c>
      <c r="E27" t="s">
        <v>68</v>
      </c>
      <c r="F27" t="s">
        <v>68</v>
      </c>
      <c r="G27" t="s">
        <v>68</v>
      </c>
      <c r="H27" t="s">
        <v>68</v>
      </c>
      <c r="I27" t="s">
        <v>68</v>
      </c>
      <c r="J27" t="s">
        <v>68</v>
      </c>
      <c r="K27" t="s">
        <v>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 t="s">
        <v>68</v>
      </c>
      <c r="R27" t="s">
        <v>68</v>
      </c>
      <c r="S27" t="s">
        <v>68</v>
      </c>
      <c r="T27" t="s">
        <v>68</v>
      </c>
      <c r="U27" t="s">
        <v>68</v>
      </c>
      <c r="V27" t="s">
        <v>68</v>
      </c>
      <c r="W27" t="s">
        <v>68</v>
      </c>
      <c r="X27" t="s">
        <v>68</v>
      </c>
      <c r="Y27" t="s">
        <v>68</v>
      </c>
      <c r="Z27" t="s">
        <v>68</v>
      </c>
      <c r="AA27" t="s">
        <v>68</v>
      </c>
      <c r="AB27" t="s">
        <v>68</v>
      </c>
      <c r="AC27" t="s">
        <v>68</v>
      </c>
      <c r="AD27" t="s">
        <v>68</v>
      </c>
      <c r="AE27" t="s">
        <v>68</v>
      </c>
      <c r="AF27" t="s">
        <v>68</v>
      </c>
      <c r="AG27" t="s">
        <v>68</v>
      </c>
      <c r="AH27" t="s">
        <v>68</v>
      </c>
      <c r="AI27" t="s">
        <v>68</v>
      </c>
      <c r="AJ27">
        <v>2.4</v>
      </c>
      <c r="AK27">
        <v>2.5</v>
      </c>
      <c r="AL27">
        <v>2.4</v>
      </c>
      <c r="AM27">
        <v>2.5</v>
      </c>
      <c r="AN27">
        <v>2.5</v>
      </c>
      <c r="AO27">
        <v>2</v>
      </c>
      <c r="AP27">
        <v>3.9</v>
      </c>
      <c r="AQ27">
        <v>3.3</v>
      </c>
      <c r="AR27">
        <v>3.6</v>
      </c>
      <c r="AS27">
        <v>2.5</v>
      </c>
      <c r="AT27">
        <v>2.2999999999999998</v>
      </c>
      <c r="AU27">
        <v>2.7</v>
      </c>
      <c r="AV27">
        <v>2.2999999999999998</v>
      </c>
      <c r="AW27">
        <v>7.4</v>
      </c>
      <c r="AX27">
        <v>3.2</v>
      </c>
      <c r="AY27">
        <v>3.2</v>
      </c>
      <c r="AZ27">
        <v>5.4</v>
      </c>
      <c r="BA27">
        <v>4.0999999999999996</v>
      </c>
      <c r="BB27">
        <v>8.6999999999999993</v>
      </c>
      <c r="BC27">
        <v>4.4000000000000004</v>
      </c>
      <c r="BD27">
        <v>3.5</v>
      </c>
      <c r="BE27">
        <v>6</v>
      </c>
      <c r="BF27">
        <v>2.9</v>
      </c>
      <c r="BG27">
        <v>3.2</v>
      </c>
      <c r="BH27">
        <v>4</v>
      </c>
      <c r="BI27">
        <v>3.6</v>
      </c>
      <c r="BJ27">
        <v>2.5</v>
      </c>
      <c r="BK27">
        <v>3.4</v>
      </c>
      <c r="BL27">
        <v>2.5</v>
      </c>
      <c r="BM27">
        <v>3.29</v>
      </c>
      <c r="BN27">
        <v>4.95</v>
      </c>
      <c r="BO27">
        <v>5.38</v>
      </c>
      <c r="BP27">
        <v>5.68</v>
      </c>
      <c r="BQ27">
        <v>3.61</v>
      </c>
      <c r="BR27">
        <v>3.41</v>
      </c>
      <c r="BS27">
        <v>3.17</v>
      </c>
      <c r="BT27">
        <v>3.13</v>
      </c>
      <c r="BU27">
        <v>3.3</v>
      </c>
      <c r="BV27">
        <v>3.4849999999999999</v>
      </c>
      <c r="BW27">
        <v>4.0599999999999996</v>
      </c>
      <c r="BX27">
        <v>9.14</v>
      </c>
      <c r="BY27">
        <v>6.09</v>
      </c>
      <c r="BZ27">
        <v>3.36</v>
      </c>
      <c r="CA27">
        <v>4.2300000000000004</v>
      </c>
      <c r="CB27">
        <v>17.22</v>
      </c>
      <c r="CD27">
        <f t="shared" si="9"/>
        <v>4.142333333333335</v>
      </c>
      <c r="CE27">
        <f t="shared" si="10"/>
        <v>2</v>
      </c>
      <c r="CF27">
        <f t="shared" si="11"/>
        <v>17.22</v>
      </c>
      <c r="CG27">
        <f t="shared" si="12"/>
        <v>2.560074484001658</v>
      </c>
      <c r="CH27">
        <f t="shared" si="13"/>
        <v>0.6180271547441033</v>
      </c>
      <c r="CI27">
        <f t="shared" si="14"/>
        <v>45</v>
      </c>
    </row>
    <row r="28" spans="2:87" x14ac:dyDescent="0.2">
      <c r="B28" t="s">
        <v>21</v>
      </c>
      <c r="C28" t="s">
        <v>56</v>
      </c>
      <c r="E28" t="s">
        <v>68</v>
      </c>
      <c r="F28">
        <v>24.5</v>
      </c>
      <c r="G28" t="s">
        <v>68</v>
      </c>
      <c r="H28">
        <v>5.3</v>
      </c>
      <c r="I28">
        <v>14.1</v>
      </c>
      <c r="J28" t="s">
        <v>68</v>
      </c>
      <c r="K28" t="s">
        <v>68</v>
      </c>
      <c r="L28">
        <v>13.4</v>
      </c>
      <c r="M28">
        <v>10</v>
      </c>
      <c r="N28">
        <v>17</v>
      </c>
      <c r="O28">
        <v>14</v>
      </c>
      <c r="P28">
        <v>12</v>
      </c>
      <c r="Q28">
        <v>10</v>
      </c>
      <c r="R28">
        <v>11</v>
      </c>
      <c r="S28">
        <v>17</v>
      </c>
      <c r="T28">
        <v>20</v>
      </c>
      <c r="U28">
        <v>17</v>
      </c>
      <c r="V28">
        <v>13</v>
      </c>
      <c r="W28" t="s">
        <v>68</v>
      </c>
      <c r="X28">
        <v>19</v>
      </c>
      <c r="Y28">
        <v>23</v>
      </c>
      <c r="Z28">
        <v>12</v>
      </c>
      <c r="AA28">
        <v>15</v>
      </c>
      <c r="AB28" t="s">
        <v>68</v>
      </c>
      <c r="AC28">
        <v>18</v>
      </c>
      <c r="AD28">
        <v>23</v>
      </c>
      <c r="AE28">
        <v>17</v>
      </c>
      <c r="AF28">
        <v>17</v>
      </c>
      <c r="AG28">
        <v>17</v>
      </c>
      <c r="AH28">
        <v>17</v>
      </c>
      <c r="AI28">
        <v>23</v>
      </c>
      <c r="AJ28">
        <v>16</v>
      </c>
      <c r="AK28">
        <v>16</v>
      </c>
      <c r="AL28">
        <v>16</v>
      </c>
      <c r="AM28">
        <v>15</v>
      </c>
      <c r="AN28">
        <v>15</v>
      </c>
      <c r="AO28">
        <v>11</v>
      </c>
      <c r="AP28">
        <v>18</v>
      </c>
      <c r="AQ28">
        <v>21.4</v>
      </c>
      <c r="AR28">
        <v>16</v>
      </c>
      <c r="AS28">
        <v>14</v>
      </c>
      <c r="AT28">
        <v>15</v>
      </c>
      <c r="AU28">
        <v>22</v>
      </c>
      <c r="AV28">
        <v>18</v>
      </c>
      <c r="AW28">
        <v>12</v>
      </c>
      <c r="AX28">
        <v>17</v>
      </c>
      <c r="AY28">
        <v>17</v>
      </c>
      <c r="AZ28">
        <v>13.4</v>
      </c>
      <c r="BA28">
        <v>16</v>
      </c>
      <c r="BB28">
        <v>19</v>
      </c>
      <c r="BC28">
        <v>16</v>
      </c>
      <c r="BD28">
        <v>17</v>
      </c>
      <c r="BE28">
        <v>25</v>
      </c>
      <c r="BF28">
        <v>22</v>
      </c>
      <c r="BG28">
        <v>17</v>
      </c>
      <c r="BH28">
        <v>18</v>
      </c>
      <c r="BI28">
        <v>14</v>
      </c>
      <c r="BJ28">
        <v>18</v>
      </c>
      <c r="BK28">
        <v>19</v>
      </c>
      <c r="BL28">
        <v>17</v>
      </c>
      <c r="BM28">
        <v>18.3</v>
      </c>
      <c r="BN28">
        <v>18.7</v>
      </c>
      <c r="BO28">
        <v>22.1</v>
      </c>
      <c r="BP28">
        <v>21.25</v>
      </c>
      <c r="BQ28">
        <v>18.25</v>
      </c>
      <c r="BR28">
        <v>17.8</v>
      </c>
      <c r="BS28">
        <v>18.2</v>
      </c>
      <c r="BT28">
        <v>18</v>
      </c>
      <c r="BU28">
        <v>19.2</v>
      </c>
      <c r="BV28">
        <v>19.25</v>
      </c>
      <c r="BW28">
        <v>23.8</v>
      </c>
      <c r="BX28">
        <v>25.28</v>
      </c>
      <c r="BY28">
        <v>33.08</v>
      </c>
      <c r="BZ28">
        <v>20.100000000000001</v>
      </c>
      <c r="CA28">
        <v>21.1</v>
      </c>
      <c r="CB28">
        <v>41.1</v>
      </c>
      <c r="CD28">
        <f t="shared" si="9"/>
        <v>17.794428571428568</v>
      </c>
      <c r="CE28">
        <f t="shared" si="10"/>
        <v>5.3</v>
      </c>
      <c r="CF28">
        <f t="shared" si="11"/>
        <v>41.1</v>
      </c>
      <c r="CG28">
        <f t="shared" si="12"/>
        <v>5.1138404513135489</v>
      </c>
      <c r="CH28">
        <f t="shared" si="13"/>
        <v>0.28738435914286853</v>
      </c>
      <c r="CI28">
        <f t="shared" si="14"/>
        <v>70</v>
      </c>
    </row>
    <row r="29" spans="2:87" x14ac:dyDescent="0.2">
      <c r="B29" t="s">
        <v>22</v>
      </c>
      <c r="C29" t="s">
        <v>56</v>
      </c>
      <c r="E29" t="s">
        <v>68</v>
      </c>
      <c r="F29">
        <v>39</v>
      </c>
      <c r="G29" t="s">
        <v>68</v>
      </c>
      <c r="H29" t="s">
        <v>68</v>
      </c>
      <c r="I29" t="s">
        <v>68</v>
      </c>
      <c r="K29" t="s">
        <v>68</v>
      </c>
      <c r="L29" t="s">
        <v>68</v>
      </c>
      <c r="M29" t="s">
        <v>68</v>
      </c>
      <c r="N29">
        <v>33</v>
      </c>
      <c r="O29" t="s">
        <v>68</v>
      </c>
      <c r="P29">
        <v>30</v>
      </c>
      <c r="Q29">
        <v>26</v>
      </c>
      <c r="R29">
        <v>18</v>
      </c>
      <c r="S29" t="s">
        <v>68</v>
      </c>
      <c r="T29" t="s">
        <v>68</v>
      </c>
      <c r="U29">
        <v>28</v>
      </c>
      <c r="V29">
        <v>61</v>
      </c>
      <c r="W29" t="s">
        <v>68</v>
      </c>
      <c r="X29" t="s">
        <v>68</v>
      </c>
      <c r="Y29">
        <v>36</v>
      </c>
      <c r="Z29">
        <v>48</v>
      </c>
      <c r="AA29" t="s">
        <v>68</v>
      </c>
      <c r="AB29" t="s">
        <v>68</v>
      </c>
      <c r="AC29" t="s">
        <v>68</v>
      </c>
      <c r="AD29" t="s">
        <v>68</v>
      </c>
      <c r="AE29" t="s">
        <v>68</v>
      </c>
      <c r="AF29" t="s">
        <v>68</v>
      </c>
      <c r="AG29" t="s">
        <v>68</v>
      </c>
      <c r="AH29" t="s">
        <v>68</v>
      </c>
      <c r="AI29" t="s">
        <v>68</v>
      </c>
      <c r="AJ29">
        <v>30</v>
      </c>
      <c r="AK29">
        <v>26</v>
      </c>
      <c r="AL29">
        <v>24</v>
      </c>
      <c r="AM29">
        <v>22</v>
      </c>
      <c r="AN29">
        <v>24</v>
      </c>
      <c r="AO29">
        <v>23</v>
      </c>
      <c r="AP29">
        <v>39</v>
      </c>
      <c r="AQ29">
        <v>37</v>
      </c>
      <c r="AR29">
        <v>34</v>
      </c>
      <c r="AS29">
        <v>23</v>
      </c>
      <c r="AT29">
        <v>22</v>
      </c>
      <c r="AU29">
        <v>32</v>
      </c>
      <c r="AV29">
        <v>29</v>
      </c>
      <c r="AW29">
        <v>50</v>
      </c>
      <c r="AX29">
        <v>31</v>
      </c>
      <c r="AY29">
        <v>31</v>
      </c>
      <c r="AZ29">
        <v>39</v>
      </c>
      <c r="BA29">
        <v>35</v>
      </c>
      <c r="BB29">
        <v>57</v>
      </c>
      <c r="BC29">
        <v>32</v>
      </c>
      <c r="BD29">
        <v>29</v>
      </c>
      <c r="BE29">
        <v>84</v>
      </c>
      <c r="BF29">
        <v>30</v>
      </c>
      <c r="BG29">
        <v>34</v>
      </c>
      <c r="BH29">
        <v>34</v>
      </c>
      <c r="BI29">
        <v>39</v>
      </c>
      <c r="BJ29">
        <v>28</v>
      </c>
      <c r="BK29">
        <v>33</v>
      </c>
      <c r="BL29">
        <v>28</v>
      </c>
      <c r="BM29">
        <v>32.6</v>
      </c>
      <c r="BN29">
        <v>37.5</v>
      </c>
      <c r="BO29">
        <v>54.98</v>
      </c>
      <c r="BP29">
        <v>47.87</v>
      </c>
      <c r="BQ29">
        <v>32.9</v>
      </c>
      <c r="BR29">
        <v>29.59</v>
      </c>
      <c r="BS29">
        <v>15.28</v>
      </c>
      <c r="BT29">
        <v>31.05</v>
      </c>
      <c r="BU29">
        <v>34.1</v>
      </c>
      <c r="BV29">
        <v>32.4</v>
      </c>
      <c r="BW29">
        <v>61.7</v>
      </c>
      <c r="BX29">
        <v>80.599999999999994</v>
      </c>
      <c r="BY29">
        <v>107.15</v>
      </c>
      <c r="BZ29">
        <v>42.4</v>
      </c>
      <c r="CA29">
        <v>47.5</v>
      </c>
      <c r="CB29">
        <v>113.7</v>
      </c>
      <c r="CD29">
        <f t="shared" si="9"/>
        <v>38.876296296296289</v>
      </c>
      <c r="CE29">
        <f t="shared" si="10"/>
        <v>15.28</v>
      </c>
      <c r="CF29">
        <f t="shared" si="11"/>
        <v>113.7</v>
      </c>
      <c r="CG29">
        <f t="shared" si="12"/>
        <v>19.576537005254519</v>
      </c>
      <c r="CH29">
        <f t="shared" si="13"/>
        <v>0.5035597232836081</v>
      </c>
      <c r="CI29">
        <f t="shared" si="14"/>
        <v>54</v>
      </c>
    </row>
    <row r="30" spans="2:87" x14ac:dyDescent="0.2">
      <c r="B30" t="s">
        <v>23</v>
      </c>
      <c r="C30" t="s">
        <v>56</v>
      </c>
      <c r="E30">
        <v>105</v>
      </c>
      <c r="F30">
        <v>115</v>
      </c>
      <c r="G30" t="s">
        <v>68</v>
      </c>
      <c r="H30">
        <v>140</v>
      </c>
      <c r="I30">
        <v>115</v>
      </c>
      <c r="J30" t="s">
        <v>68</v>
      </c>
      <c r="K30" t="s">
        <v>68</v>
      </c>
      <c r="L30" t="s">
        <v>68</v>
      </c>
      <c r="M30">
        <v>95</v>
      </c>
      <c r="N30">
        <v>85</v>
      </c>
      <c r="O30" t="s">
        <v>68</v>
      </c>
      <c r="P30">
        <v>88</v>
      </c>
      <c r="Q30">
        <v>72</v>
      </c>
      <c r="R30" t="s">
        <v>68</v>
      </c>
      <c r="S30" t="s">
        <v>68</v>
      </c>
      <c r="T30" t="s">
        <v>68</v>
      </c>
      <c r="U30">
        <v>73</v>
      </c>
      <c r="V30" t="s">
        <v>68</v>
      </c>
      <c r="W30">
        <v>160</v>
      </c>
      <c r="X30">
        <v>83</v>
      </c>
      <c r="Y30">
        <v>90</v>
      </c>
      <c r="Z30">
        <v>90</v>
      </c>
      <c r="AA30">
        <v>65</v>
      </c>
      <c r="AB30" t="s">
        <v>68</v>
      </c>
      <c r="AC30" t="s">
        <v>68</v>
      </c>
      <c r="AD30" t="s">
        <v>68</v>
      </c>
      <c r="AE30" t="s">
        <v>68</v>
      </c>
      <c r="AF30" t="s">
        <v>68</v>
      </c>
      <c r="AG30" t="s">
        <v>68</v>
      </c>
      <c r="AH30" t="s">
        <v>68</v>
      </c>
      <c r="AI30" t="s">
        <v>68</v>
      </c>
      <c r="AJ30" t="s">
        <v>68</v>
      </c>
      <c r="AK30" t="s">
        <v>68</v>
      </c>
      <c r="AL30" t="s">
        <v>68</v>
      </c>
      <c r="AQ30">
        <v>106</v>
      </c>
      <c r="AR30">
        <v>95</v>
      </c>
      <c r="AS30">
        <v>54</v>
      </c>
      <c r="AT30">
        <v>65</v>
      </c>
      <c r="AU30">
        <v>90</v>
      </c>
      <c r="AV30">
        <v>81</v>
      </c>
      <c r="AW30">
        <v>134</v>
      </c>
      <c r="AX30">
        <v>79</v>
      </c>
      <c r="AY30">
        <v>77</v>
      </c>
      <c r="AZ30">
        <v>93</v>
      </c>
      <c r="BA30">
        <v>83</v>
      </c>
      <c r="BB30">
        <v>134</v>
      </c>
      <c r="BC30">
        <v>72</v>
      </c>
      <c r="BD30">
        <v>75</v>
      </c>
      <c r="BE30">
        <v>197</v>
      </c>
      <c r="BF30">
        <v>80</v>
      </c>
      <c r="BG30">
        <v>83</v>
      </c>
      <c r="BH30">
        <v>91</v>
      </c>
      <c r="BI30">
        <v>107</v>
      </c>
      <c r="BJ30">
        <v>74</v>
      </c>
      <c r="BK30">
        <v>92</v>
      </c>
      <c r="BL30">
        <v>80</v>
      </c>
      <c r="BM30">
        <v>88.2</v>
      </c>
      <c r="BN30">
        <v>96.1</v>
      </c>
      <c r="BO30">
        <v>136.51</v>
      </c>
      <c r="BP30">
        <v>118.72</v>
      </c>
      <c r="BQ30">
        <v>83</v>
      </c>
      <c r="BR30">
        <v>76.09</v>
      </c>
      <c r="BS30">
        <v>41.7</v>
      </c>
      <c r="BT30">
        <v>86.8</v>
      </c>
      <c r="BU30">
        <v>90.2</v>
      </c>
      <c r="BV30">
        <v>83.09</v>
      </c>
      <c r="BW30">
        <v>149.85</v>
      </c>
      <c r="BX30">
        <v>203.56</v>
      </c>
      <c r="BY30">
        <v>303.3</v>
      </c>
      <c r="BZ30">
        <v>114.5</v>
      </c>
      <c r="CA30">
        <v>114.8</v>
      </c>
      <c r="CB30">
        <v>338.2</v>
      </c>
      <c r="CD30">
        <f t="shared" si="9"/>
        <v>106.58884615384615</v>
      </c>
      <c r="CE30">
        <f t="shared" si="10"/>
        <v>41.7</v>
      </c>
      <c r="CF30">
        <f t="shared" si="11"/>
        <v>338.2</v>
      </c>
      <c r="CG30">
        <f t="shared" si="12"/>
        <v>53.442532876082559</v>
      </c>
      <c r="CH30">
        <f t="shared" si="13"/>
        <v>0.50138954313236217</v>
      </c>
      <c r="CI30">
        <f t="shared" si="14"/>
        <v>52</v>
      </c>
    </row>
    <row r="32" spans="2:87" x14ac:dyDescent="0.2">
      <c r="B32" t="s">
        <v>24</v>
      </c>
    </row>
    <row r="34" spans="1:87" ht="15" customHeight="1" x14ac:dyDescent="0.2">
      <c r="B34" t="s">
        <v>25</v>
      </c>
      <c r="C34" t="s">
        <v>56</v>
      </c>
      <c r="E34" t="s">
        <v>68</v>
      </c>
      <c r="F34">
        <v>0.12</v>
      </c>
      <c r="G34" t="s">
        <v>68</v>
      </c>
      <c r="H34" t="s">
        <v>68</v>
      </c>
      <c r="I34" t="s">
        <v>68</v>
      </c>
      <c r="J34">
        <v>0.32</v>
      </c>
      <c r="K34">
        <v>0.14000000000000001</v>
      </c>
      <c r="L34">
        <v>0.28000000000000003</v>
      </c>
      <c r="M34" t="s">
        <v>68</v>
      </c>
      <c r="N34">
        <v>0.28000000000000003</v>
      </c>
      <c r="O34">
        <v>0.32</v>
      </c>
      <c r="P34">
        <v>0.56999999999999995</v>
      </c>
      <c r="Q34">
        <v>0</v>
      </c>
      <c r="R34">
        <v>0.22</v>
      </c>
      <c r="S34" t="s">
        <v>68</v>
      </c>
      <c r="T34" t="s">
        <v>68</v>
      </c>
      <c r="U34">
        <v>0.25</v>
      </c>
      <c r="V34">
        <v>0.51</v>
      </c>
      <c r="W34" t="s">
        <v>68</v>
      </c>
      <c r="X34" t="s">
        <v>68</v>
      </c>
      <c r="Y34">
        <v>7.0000000000000007E-2</v>
      </c>
      <c r="Z34">
        <v>0.56000000000000005</v>
      </c>
      <c r="AA34">
        <v>0.34</v>
      </c>
      <c r="AB34" t="s">
        <v>68</v>
      </c>
      <c r="AC34">
        <v>0.38</v>
      </c>
      <c r="AD34">
        <v>0.14000000000000001</v>
      </c>
      <c r="AE34">
        <v>0.05</v>
      </c>
      <c r="AF34">
        <v>0.31</v>
      </c>
      <c r="AG34">
        <v>0.2</v>
      </c>
      <c r="AH34">
        <v>0.1</v>
      </c>
      <c r="AI34">
        <v>0.11</v>
      </c>
      <c r="AJ34">
        <v>0.5</v>
      </c>
      <c r="AK34" t="s">
        <v>68</v>
      </c>
      <c r="AL34">
        <v>0.51</v>
      </c>
      <c r="AM34">
        <v>0.14000000000000001</v>
      </c>
      <c r="AN34">
        <v>0.09</v>
      </c>
      <c r="AO34">
        <v>0.11</v>
      </c>
      <c r="AP34">
        <v>0.06</v>
      </c>
      <c r="AQ34">
        <v>0.05</v>
      </c>
      <c r="AR34">
        <v>0.35</v>
      </c>
      <c r="AS34">
        <v>0.16</v>
      </c>
      <c r="AT34">
        <v>0.05</v>
      </c>
      <c r="AU34">
        <v>0.04</v>
      </c>
      <c r="AV34">
        <v>0.307</v>
      </c>
      <c r="AW34">
        <v>0.41</v>
      </c>
      <c r="AX34">
        <v>0.56000000000000005</v>
      </c>
      <c r="AY34">
        <v>0.48</v>
      </c>
      <c r="AZ34">
        <v>0.3</v>
      </c>
      <c r="BA34">
        <v>0.37</v>
      </c>
      <c r="BB34">
        <v>0.57999999999999996</v>
      </c>
      <c r="BC34">
        <v>0.36</v>
      </c>
      <c r="BD34">
        <v>0.24</v>
      </c>
      <c r="BE34">
        <v>0.28000000000000003</v>
      </c>
      <c r="BF34">
        <v>0.4</v>
      </c>
      <c r="BG34">
        <v>0.16</v>
      </c>
      <c r="BH34">
        <v>0.56999999999999995</v>
      </c>
      <c r="BI34">
        <v>0.33</v>
      </c>
      <c r="BJ34">
        <v>0.37</v>
      </c>
      <c r="BK34">
        <v>0.61</v>
      </c>
      <c r="BL34">
        <v>0.25</v>
      </c>
      <c r="BM34">
        <v>0</v>
      </c>
      <c r="BN34">
        <v>0</v>
      </c>
      <c r="BO34">
        <v>2.3E-2</v>
      </c>
      <c r="BP34">
        <v>0.03</v>
      </c>
      <c r="BQ34">
        <v>0</v>
      </c>
      <c r="BR34">
        <v>0.01</v>
      </c>
      <c r="BS34">
        <v>3.4000000000000002E-2</v>
      </c>
      <c r="BT34">
        <v>0.1</v>
      </c>
      <c r="BV34">
        <v>1.0999999999999999E-2</v>
      </c>
      <c r="BW34">
        <v>1.0999999999999999E-2</v>
      </c>
      <c r="BX34">
        <v>0</v>
      </c>
      <c r="BY34">
        <v>1.6E-2</v>
      </c>
      <c r="BZ34">
        <v>0</v>
      </c>
      <c r="CA34">
        <v>0</v>
      </c>
      <c r="CB34">
        <v>7.0000000000000007E-2</v>
      </c>
      <c r="CD34">
        <f t="shared" ref="CD34:CD43" si="15">AVERAGE(C34:CC34)</f>
        <v>0.22206249999999994</v>
      </c>
      <c r="CE34">
        <f t="shared" ref="CE34:CE43" si="16">MIN(C34:CC34)</f>
        <v>0</v>
      </c>
      <c r="CF34">
        <f t="shared" ref="CF34:CF43" si="17">MAX(C34:CC34)</f>
        <v>0.61</v>
      </c>
      <c r="CG34">
        <f t="shared" ref="CG34:CG43" si="18">STDEV(C34:CC34)</f>
        <v>0.18884695029287776</v>
      </c>
      <c r="CH34">
        <f t="shared" ref="CH34:CH43" si="19">CG34/CD34</f>
        <v>0.85042251750240505</v>
      </c>
      <c r="CI34">
        <f t="shared" ref="CI34:CI43" si="20">COUNT(C34:CC34)</f>
        <v>64</v>
      </c>
    </row>
    <row r="35" spans="1:87" x14ac:dyDescent="0.2">
      <c r="B35" t="s">
        <v>26</v>
      </c>
      <c r="C35" t="s">
        <v>56</v>
      </c>
      <c r="E35" t="s">
        <v>68</v>
      </c>
      <c r="F35">
        <v>0.15</v>
      </c>
      <c r="G35" t="s">
        <v>68</v>
      </c>
      <c r="H35" t="s">
        <v>68</v>
      </c>
      <c r="I35" t="s">
        <v>68</v>
      </c>
      <c r="J35">
        <v>0.2</v>
      </c>
      <c r="K35">
        <v>0.15</v>
      </c>
      <c r="L35">
        <v>0.1</v>
      </c>
      <c r="M35" t="s">
        <v>68</v>
      </c>
      <c r="N35">
        <v>0.1</v>
      </c>
      <c r="O35" t="s">
        <v>68</v>
      </c>
      <c r="P35">
        <v>0</v>
      </c>
      <c r="Q35" t="s">
        <v>68</v>
      </c>
      <c r="R35" t="s">
        <v>68</v>
      </c>
      <c r="S35" t="s">
        <v>68</v>
      </c>
      <c r="T35" t="s">
        <v>68</v>
      </c>
      <c r="U35">
        <v>7.0000000000000007E-2</v>
      </c>
      <c r="V35">
        <v>0</v>
      </c>
      <c r="W35" t="s">
        <v>68</v>
      </c>
      <c r="X35" t="s">
        <v>68</v>
      </c>
      <c r="Y35">
        <v>0.17</v>
      </c>
      <c r="Z35">
        <v>0</v>
      </c>
      <c r="AA35">
        <v>0</v>
      </c>
      <c r="AB35" t="s">
        <v>68</v>
      </c>
      <c r="AC35">
        <v>0.02</v>
      </c>
      <c r="AD35">
        <v>0.05</v>
      </c>
      <c r="AE35">
        <v>0</v>
      </c>
      <c r="AF35">
        <v>0.01</v>
      </c>
      <c r="AG35">
        <v>0.01</v>
      </c>
      <c r="AH35">
        <v>0.01</v>
      </c>
      <c r="AI35">
        <v>0.01</v>
      </c>
      <c r="AJ35">
        <v>0.03</v>
      </c>
      <c r="AK35" t="s">
        <v>68</v>
      </c>
      <c r="AL35">
        <v>0.02</v>
      </c>
      <c r="AM35">
        <v>0.03</v>
      </c>
      <c r="AN35">
        <v>0</v>
      </c>
      <c r="AO35">
        <v>0</v>
      </c>
      <c r="AP35">
        <v>0.04</v>
      </c>
      <c r="AQ35">
        <v>0.03</v>
      </c>
      <c r="AR35">
        <v>0.02</v>
      </c>
      <c r="AS35">
        <v>0</v>
      </c>
      <c r="AT35">
        <v>0</v>
      </c>
      <c r="AU35">
        <v>0.01</v>
      </c>
      <c r="AV35">
        <v>0.05</v>
      </c>
      <c r="AW35">
        <v>0.03</v>
      </c>
      <c r="AX35">
        <v>7.0000000000000007E-2</v>
      </c>
      <c r="AY35">
        <v>0.01</v>
      </c>
      <c r="AZ35">
        <v>0.03</v>
      </c>
      <c r="BA35">
        <v>0.01</v>
      </c>
      <c r="BB35">
        <v>0.03</v>
      </c>
      <c r="BC35">
        <v>0.03</v>
      </c>
      <c r="BD35">
        <v>0.02</v>
      </c>
      <c r="BE35">
        <v>0.06</v>
      </c>
      <c r="BF35">
        <v>0.03</v>
      </c>
      <c r="BG35">
        <v>0.04</v>
      </c>
      <c r="BH35">
        <v>0.03</v>
      </c>
      <c r="BI35">
        <v>0.02</v>
      </c>
      <c r="BJ35">
        <v>0.03</v>
      </c>
      <c r="BK35">
        <v>0.02</v>
      </c>
      <c r="BL35">
        <v>0.02</v>
      </c>
      <c r="BM35">
        <v>0.02</v>
      </c>
      <c r="BN35">
        <v>0</v>
      </c>
      <c r="BO35">
        <v>0</v>
      </c>
      <c r="BP35">
        <v>2.1000000000000001E-2</v>
      </c>
      <c r="BQ35">
        <v>6.0000000000000001E-3</v>
      </c>
      <c r="BR35" t="s">
        <v>76</v>
      </c>
      <c r="BS35">
        <v>2.5000000000000001E-2</v>
      </c>
      <c r="BT35">
        <v>0</v>
      </c>
      <c r="BV35">
        <v>0</v>
      </c>
      <c r="BW35">
        <v>0</v>
      </c>
      <c r="BX35">
        <v>0</v>
      </c>
      <c r="BY35">
        <v>0.03</v>
      </c>
      <c r="BZ35">
        <v>0</v>
      </c>
      <c r="CA35">
        <v>1.0999999999999999E-2</v>
      </c>
      <c r="CB35">
        <v>5.0000000000000001E-3</v>
      </c>
      <c r="CD35">
        <f t="shared" si="15"/>
        <v>3.1300000000000008E-2</v>
      </c>
      <c r="CE35">
        <f t="shared" si="16"/>
        <v>0</v>
      </c>
      <c r="CF35">
        <f t="shared" si="17"/>
        <v>0.2</v>
      </c>
      <c r="CG35">
        <f t="shared" si="18"/>
        <v>4.3524121502247173E-2</v>
      </c>
      <c r="CH35">
        <f t="shared" si="19"/>
        <v>1.3905470128513471</v>
      </c>
      <c r="CI35">
        <f t="shared" si="20"/>
        <v>60</v>
      </c>
    </row>
    <row r="36" spans="1:87" x14ac:dyDescent="0.2">
      <c r="A36" t="s">
        <v>86</v>
      </c>
      <c r="B36" t="s">
        <v>27</v>
      </c>
      <c r="C36" t="s">
        <v>56</v>
      </c>
      <c r="E36" t="s">
        <v>68</v>
      </c>
      <c r="F36" t="s">
        <v>68</v>
      </c>
      <c r="G36" t="s">
        <v>68</v>
      </c>
      <c r="H36">
        <v>0.49</v>
      </c>
      <c r="I36">
        <v>7.0000000000000007E-2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>
        <v>0.04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W36" t="s">
        <v>68</v>
      </c>
      <c r="X36" t="s">
        <v>68</v>
      </c>
      <c r="Y36" t="s">
        <v>68</v>
      </c>
      <c r="Z36" t="s">
        <v>68</v>
      </c>
      <c r="AA36">
        <v>0.05</v>
      </c>
      <c r="AB36" t="s">
        <v>68</v>
      </c>
      <c r="AD36" t="s">
        <v>68</v>
      </c>
      <c r="AE36" t="s">
        <v>68</v>
      </c>
      <c r="AF36" t="s">
        <v>68</v>
      </c>
      <c r="AG36" t="s">
        <v>68</v>
      </c>
      <c r="AH36" t="s">
        <v>68</v>
      </c>
      <c r="AI36" t="s">
        <v>68</v>
      </c>
      <c r="AJ36" t="s">
        <v>68</v>
      </c>
      <c r="AK36" t="s">
        <v>68</v>
      </c>
      <c r="AL36" t="s">
        <v>68</v>
      </c>
      <c r="AO36">
        <v>0</v>
      </c>
      <c r="BM36">
        <v>0.15</v>
      </c>
      <c r="BN36">
        <v>0</v>
      </c>
      <c r="BO36">
        <v>0</v>
      </c>
      <c r="BP36">
        <v>2.9899999999999999E-2</v>
      </c>
      <c r="BQ36">
        <v>8.3999999999999995E-3</v>
      </c>
      <c r="BR36">
        <v>7.3000000000000001E-3</v>
      </c>
      <c r="BS36">
        <v>0.02</v>
      </c>
      <c r="BT36">
        <v>0</v>
      </c>
      <c r="BU36">
        <v>0.03</v>
      </c>
      <c r="BV36">
        <v>0.09</v>
      </c>
      <c r="BW36">
        <v>0.02</v>
      </c>
      <c r="BX36">
        <v>0.04</v>
      </c>
      <c r="BY36">
        <v>0</v>
      </c>
      <c r="BZ36">
        <v>0</v>
      </c>
      <c r="CA36">
        <v>0</v>
      </c>
      <c r="CB36">
        <v>0.18</v>
      </c>
      <c r="CD36">
        <f t="shared" si="15"/>
        <v>5.8361904761904761E-2</v>
      </c>
      <c r="CE36">
        <f t="shared" si="16"/>
        <v>0</v>
      </c>
      <c r="CF36">
        <f t="shared" si="17"/>
        <v>0.49</v>
      </c>
      <c r="CG36">
        <f t="shared" si="18"/>
        <v>0.11065475803683487</v>
      </c>
      <c r="CH36">
        <f t="shared" si="19"/>
        <v>1.8960100512186133</v>
      </c>
      <c r="CI36">
        <f t="shared" si="20"/>
        <v>21</v>
      </c>
    </row>
    <row r="37" spans="1:87" x14ac:dyDescent="0.2">
      <c r="B37" t="s">
        <v>28</v>
      </c>
      <c r="C37" t="s">
        <v>56</v>
      </c>
      <c r="E37" t="s">
        <v>68</v>
      </c>
      <c r="F37">
        <v>0.65</v>
      </c>
      <c r="G37" t="s">
        <v>68</v>
      </c>
      <c r="H37">
        <v>1.07</v>
      </c>
      <c r="I37">
        <v>0.65</v>
      </c>
      <c r="J37" t="s">
        <v>68</v>
      </c>
      <c r="K37">
        <v>0.91</v>
      </c>
      <c r="L37">
        <v>1.05</v>
      </c>
      <c r="M37" t="s">
        <v>68</v>
      </c>
      <c r="N37" t="s">
        <v>68</v>
      </c>
      <c r="O37" t="s">
        <v>68</v>
      </c>
      <c r="P37">
        <v>0.72</v>
      </c>
      <c r="Q37">
        <v>0.65</v>
      </c>
      <c r="R37" t="s">
        <v>68</v>
      </c>
      <c r="S37" t="s">
        <v>68</v>
      </c>
      <c r="T37" t="s">
        <v>68</v>
      </c>
      <c r="U37">
        <v>0.57999999999999996</v>
      </c>
      <c r="V37" t="s">
        <v>68</v>
      </c>
      <c r="W37" t="s">
        <v>68</v>
      </c>
      <c r="X37" t="s">
        <v>68</v>
      </c>
      <c r="Y37">
        <v>0.41</v>
      </c>
      <c r="Z37" t="s">
        <v>68</v>
      </c>
      <c r="AA37" t="s">
        <v>68</v>
      </c>
      <c r="AB37">
        <v>0.32</v>
      </c>
      <c r="AC37" t="s">
        <v>68</v>
      </c>
      <c r="AD37" t="s">
        <v>68</v>
      </c>
      <c r="AE37" t="s">
        <v>68</v>
      </c>
      <c r="AF37" t="s">
        <v>68</v>
      </c>
      <c r="AG37" t="s">
        <v>68</v>
      </c>
      <c r="AH37" t="s">
        <v>68</v>
      </c>
      <c r="AI37" t="s">
        <v>68</v>
      </c>
      <c r="AJ37" t="s">
        <v>68</v>
      </c>
      <c r="AK37" t="s">
        <v>68</v>
      </c>
      <c r="AL37" t="s">
        <v>68</v>
      </c>
      <c r="AN37">
        <v>0.3</v>
      </c>
      <c r="AO37">
        <v>0.39</v>
      </c>
      <c r="AP37">
        <v>0.51</v>
      </c>
      <c r="AQ37">
        <v>0.32</v>
      </c>
      <c r="AR37">
        <v>0.44</v>
      </c>
      <c r="AS37">
        <v>0.39</v>
      </c>
      <c r="AT37">
        <v>0.43</v>
      </c>
      <c r="AU37">
        <v>0.39</v>
      </c>
      <c r="AV37">
        <v>0.25</v>
      </c>
      <c r="AW37">
        <v>0.85</v>
      </c>
      <c r="AX37">
        <v>0.72</v>
      </c>
      <c r="AY37">
        <v>0.43</v>
      </c>
      <c r="AZ37">
        <v>0.73</v>
      </c>
      <c r="BA37">
        <v>0.65</v>
      </c>
      <c r="BB37">
        <v>0.96</v>
      </c>
      <c r="BC37">
        <v>0.86</v>
      </c>
      <c r="BD37">
        <v>0.54</v>
      </c>
      <c r="BE37">
        <v>1.43</v>
      </c>
      <c r="BF37">
        <v>0.55000000000000004</v>
      </c>
      <c r="BG37">
        <v>0.83</v>
      </c>
      <c r="BH37">
        <v>0.72</v>
      </c>
      <c r="BI37">
        <v>0.43</v>
      </c>
      <c r="BJ37">
        <v>0.7</v>
      </c>
      <c r="BK37">
        <v>0.55000000000000004</v>
      </c>
      <c r="BL37">
        <v>0.45</v>
      </c>
      <c r="BM37">
        <v>0.47</v>
      </c>
      <c r="BN37">
        <v>0</v>
      </c>
      <c r="BO37">
        <v>2.09</v>
      </c>
      <c r="BP37">
        <v>0.89</v>
      </c>
      <c r="BQ37">
        <v>0.53039999999999998</v>
      </c>
      <c r="BR37">
        <v>0.39029999999999998</v>
      </c>
      <c r="BS37">
        <v>0.36</v>
      </c>
      <c r="BT37">
        <v>0.74</v>
      </c>
      <c r="BU37">
        <v>0.61</v>
      </c>
      <c r="BV37">
        <v>0.38</v>
      </c>
      <c r="BW37">
        <v>0.37</v>
      </c>
      <c r="BX37">
        <v>1.17</v>
      </c>
      <c r="BY37">
        <v>0.94699999999999995</v>
      </c>
      <c r="BZ37">
        <v>1.1000000000000001</v>
      </c>
      <c r="CA37">
        <v>0.61</v>
      </c>
      <c r="CB37">
        <v>1.85</v>
      </c>
      <c r="CD37">
        <f t="shared" si="15"/>
        <v>0.67328823529411763</v>
      </c>
      <c r="CE37">
        <f t="shared" si="16"/>
        <v>0</v>
      </c>
      <c r="CF37">
        <f t="shared" si="17"/>
        <v>2.09</v>
      </c>
      <c r="CG37">
        <f t="shared" si="18"/>
        <v>0.37903028409194905</v>
      </c>
      <c r="CH37">
        <f t="shared" si="19"/>
        <v>0.56295396863183622</v>
      </c>
      <c r="CI37">
        <f t="shared" si="20"/>
        <v>51</v>
      </c>
    </row>
    <row r="38" spans="1:87" x14ac:dyDescent="0.2">
      <c r="B38" t="s">
        <v>29</v>
      </c>
      <c r="C38" t="s">
        <v>56</v>
      </c>
      <c r="E38" t="s">
        <v>68</v>
      </c>
      <c r="F38">
        <v>0</v>
      </c>
      <c r="G38" t="s">
        <v>68</v>
      </c>
      <c r="H38">
        <v>0.02</v>
      </c>
      <c r="I38">
        <v>0</v>
      </c>
      <c r="J38">
        <v>0.02</v>
      </c>
      <c r="K38" t="s">
        <v>68</v>
      </c>
      <c r="L38" t="s">
        <v>68</v>
      </c>
      <c r="M38" t="s">
        <v>68</v>
      </c>
      <c r="N38">
        <v>0.06</v>
      </c>
      <c r="O38">
        <v>0</v>
      </c>
      <c r="P38">
        <v>0</v>
      </c>
      <c r="Q38">
        <v>0</v>
      </c>
      <c r="R38">
        <v>0.03</v>
      </c>
      <c r="S38">
        <v>0.05</v>
      </c>
      <c r="T38">
        <v>0.11</v>
      </c>
      <c r="U38">
        <v>0.06</v>
      </c>
      <c r="V38">
        <v>0.02</v>
      </c>
      <c r="W38">
        <v>0.02</v>
      </c>
      <c r="X38" t="s">
        <v>68</v>
      </c>
      <c r="Y38">
        <v>0.1</v>
      </c>
      <c r="Z38">
        <v>0.02</v>
      </c>
      <c r="AA38">
        <v>0.03</v>
      </c>
      <c r="AB38">
        <v>0.02</v>
      </c>
      <c r="AC38">
        <v>0</v>
      </c>
      <c r="AD38">
        <v>0.06</v>
      </c>
      <c r="AE38">
        <v>0</v>
      </c>
      <c r="AF38">
        <v>0.47</v>
      </c>
      <c r="AG38">
        <v>0</v>
      </c>
      <c r="AH38">
        <v>0.25</v>
      </c>
      <c r="AI38">
        <v>0.08</v>
      </c>
      <c r="AJ38">
        <v>0.2</v>
      </c>
      <c r="AK38">
        <v>0</v>
      </c>
      <c r="AL38">
        <v>0.24</v>
      </c>
      <c r="AM38">
        <v>0.19</v>
      </c>
      <c r="AN38">
        <v>0.8</v>
      </c>
      <c r="AO38">
        <v>0.02</v>
      </c>
      <c r="AP38">
        <v>0.04</v>
      </c>
      <c r="AQ38">
        <v>0.34</v>
      </c>
      <c r="AR38">
        <v>0.03</v>
      </c>
      <c r="AS38">
        <v>0.03</v>
      </c>
      <c r="AT38">
        <v>0</v>
      </c>
      <c r="AV38">
        <v>0</v>
      </c>
      <c r="AW38">
        <v>0.3</v>
      </c>
      <c r="AX38">
        <v>0.08</v>
      </c>
      <c r="AY38">
        <v>0.04</v>
      </c>
      <c r="AZ38">
        <v>0</v>
      </c>
      <c r="BA38">
        <v>0.26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0.01</v>
      </c>
      <c r="BL38" t="s">
        <v>76</v>
      </c>
      <c r="BM38">
        <v>0</v>
      </c>
      <c r="BN38">
        <v>0</v>
      </c>
      <c r="BO38">
        <v>0</v>
      </c>
      <c r="BP38">
        <v>0</v>
      </c>
      <c r="BQ38">
        <v>0.02</v>
      </c>
      <c r="BR38" t="s">
        <v>76</v>
      </c>
      <c r="BS38">
        <v>0.13</v>
      </c>
      <c r="BT38">
        <v>0</v>
      </c>
      <c r="BU38">
        <v>0</v>
      </c>
      <c r="BV38">
        <v>2.5999999999999999E-2</v>
      </c>
      <c r="BW38">
        <v>0</v>
      </c>
      <c r="BX38">
        <v>7.2999999999999995E-2</v>
      </c>
      <c r="BY38">
        <v>3.1E-2</v>
      </c>
      <c r="BZ38">
        <v>0.04</v>
      </c>
      <c r="CA38">
        <v>0.08</v>
      </c>
      <c r="CB38">
        <v>0.03</v>
      </c>
      <c r="CD38">
        <f t="shared" si="15"/>
        <v>6.6119402985074627E-2</v>
      </c>
      <c r="CE38">
        <f t="shared" si="16"/>
        <v>0</v>
      </c>
      <c r="CF38">
        <f t="shared" si="17"/>
        <v>0.8</v>
      </c>
      <c r="CG38">
        <f t="shared" si="18"/>
        <v>0.13075868618091641</v>
      </c>
      <c r="CH38">
        <f t="shared" si="19"/>
        <v>1.9776144411109253</v>
      </c>
      <c r="CI38">
        <f t="shared" si="20"/>
        <v>67</v>
      </c>
    </row>
    <row r="39" spans="1:87" x14ac:dyDescent="0.2">
      <c r="B39" t="s">
        <v>30</v>
      </c>
      <c r="C39" t="s">
        <v>61</v>
      </c>
      <c r="E39" t="s">
        <v>68</v>
      </c>
      <c r="F39" t="s">
        <v>68</v>
      </c>
      <c r="G39" t="s">
        <v>68</v>
      </c>
      <c r="H39">
        <v>80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 t="s">
        <v>68</v>
      </c>
      <c r="R39" t="s">
        <v>68</v>
      </c>
      <c r="S39" t="s">
        <v>68</v>
      </c>
      <c r="T39" t="s">
        <v>68</v>
      </c>
      <c r="U39" t="s">
        <v>68</v>
      </c>
      <c r="V39" t="s">
        <v>68</v>
      </c>
      <c r="W39" t="s">
        <v>68</v>
      </c>
      <c r="X39" t="s">
        <v>68</v>
      </c>
      <c r="Y39">
        <v>4</v>
      </c>
      <c r="Z39">
        <v>11</v>
      </c>
      <c r="AA39">
        <v>37</v>
      </c>
      <c r="AB39">
        <v>5</v>
      </c>
      <c r="AC39">
        <v>11</v>
      </c>
      <c r="AD39">
        <v>0</v>
      </c>
      <c r="AE39" t="s">
        <v>68</v>
      </c>
      <c r="AF39">
        <v>29</v>
      </c>
      <c r="AG39">
        <v>2</v>
      </c>
      <c r="AH39">
        <v>0</v>
      </c>
      <c r="AI39">
        <v>25</v>
      </c>
      <c r="AJ39">
        <v>32</v>
      </c>
      <c r="AK39">
        <v>20</v>
      </c>
      <c r="AL39">
        <v>26</v>
      </c>
      <c r="AM39">
        <v>34</v>
      </c>
      <c r="AN39">
        <v>0</v>
      </c>
      <c r="AO39">
        <v>4</v>
      </c>
      <c r="AP39">
        <v>3</v>
      </c>
      <c r="AQ39">
        <v>0</v>
      </c>
      <c r="AR39">
        <v>0</v>
      </c>
      <c r="AS39">
        <v>25</v>
      </c>
      <c r="AT39">
        <v>0</v>
      </c>
      <c r="AU39">
        <v>0</v>
      </c>
      <c r="AV39">
        <v>8</v>
      </c>
      <c r="AW39">
        <v>11</v>
      </c>
      <c r="AX39">
        <v>0</v>
      </c>
      <c r="AY39">
        <v>7</v>
      </c>
      <c r="AZ39">
        <v>6</v>
      </c>
      <c r="BA39">
        <v>11</v>
      </c>
      <c r="BB39">
        <v>9</v>
      </c>
      <c r="BC39">
        <v>14</v>
      </c>
      <c r="BD39">
        <v>7</v>
      </c>
      <c r="BE39">
        <v>9</v>
      </c>
      <c r="BF39">
        <v>7</v>
      </c>
      <c r="BG39">
        <v>12</v>
      </c>
      <c r="BH39">
        <v>1</v>
      </c>
      <c r="BI39">
        <v>2</v>
      </c>
      <c r="BJ39">
        <v>13</v>
      </c>
      <c r="BK39">
        <v>13</v>
      </c>
      <c r="BL39">
        <v>4</v>
      </c>
      <c r="BM39">
        <v>9</v>
      </c>
      <c r="BN39">
        <v>16</v>
      </c>
      <c r="BO39">
        <v>4.24</v>
      </c>
      <c r="BP39">
        <v>0</v>
      </c>
      <c r="BQ39">
        <v>2</v>
      </c>
      <c r="BR39">
        <v>3.79</v>
      </c>
      <c r="BS39">
        <v>27</v>
      </c>
      <c r="BT39">
        <v>0</v>
      </c>
      <c r="BU39">
        <v>8.66</v>
      </c>
      <c r="BV39">
        <v>7.7</v>
      </c>
      <c r="BW39">
        <v>4</v>
      </c>
      <c r="BX39">
        <v>0</v>
      </c>
      <c r="BY39">
        <v>9.4700000000000006</v>
      </c>
      <c r="BZ39">
        <v>6</v>
      </c>
      <c r="CA39">
        <v>20</v>
      </c>
      <c r="CB39">
        <v>229</v>
      </c>
      <c r="CD39">
        <f t="shared" si="15"/>
        <v>14.801071428571429</v>
      </c>
      <c r="CE39">
        <f t="shared" si="16"/>
        <v>0</v>
      </c>
      <c r="CF39">
        <f t="shared" si="17"/>
        <v>229</v>
      </c>
      <c r="CG39">
        <f t="shared" si="18"/>
        <v>32.116065686736988</v>
      </c>
      <c r="CH39">
        <f t="shared" si="19"/>
        <v>2.169847354749018</v>
      </c>
      <c r="CI39">
        <f t="shared" si="20"/>
        <v>56</v>
      </c>
    </row>
    <row r="40" spans="1:87" x14ac:dyDescent="0.2">
      <c r="B40" t="s">
        <v>31</v>
      </c>
      <c r="C40" t="s">
        <v>61</v>
      </c>
      <c r="E40" t="s">
        <v>68</v>
      </c>
      <c r="F40">
        <v>23</v>
      </c>
      <c r="G40" t="s">
        <v>68</v>
      </c>
      <c r="H40">
        <v>140</v>
      </c>
      <c r="I40">
        <v>30</v>
      </c>
      <c r="J40">
        <v>42</v>
      </c>
      <c r="K40">
        <v>0</v>
      </c>
      <c r="L40">
        <v>0.03</v>
      </c>
      <c r="M40" t="s">
        <v>68</v>
      </c>
      <c r="N40">
        <v>38</v>
      </c>
      <c r="O40" t="s">
        <v>68</v>
      </c>
      <c r="P40">
        <v>64</v>
      </c>
      <c r="Q40">
        <v>52</v>
      </c>
      <c r="R40">
        <v>62</v>
      </c>
      <c r="S40" t="s">
        <v>68</v>
      </c>
      <c r="T40">
        <v>72</v>
      </c>
      <c r="U40" t="s">
        <v>68</v>
      </c>
      <c r="V40">
        <v>120</v>
      </c>
      <c r="W40">
        <v>204</v>
      </c>
      <c r="X40">
        <v>54</v>
      </c>
      <c r="Y40">
        <v>48</v>
      </c>
      <c r="Z40">
        <v>100</v>
      </c>
      <c r="AA40">
        <v>147</v>
      </c>
      <c r="AB40">
        <v>62</v>
      </c>
      <c r="AC40">
        <v>56</v>
      </c>
      <c r="AD40">
        <v>41</v>
      </c>
      <c r="AE40" t="s">
        <v>68</v>
      </c>
      <c r="AF40">
        <v>50</v>
      </c>
      <c r="AG40">
        <v>30</v>
      </c>
      <c r="AH40">
        <v>30</v>
      </c>
      <c r="AI40">
        <v>36</v>
      </c>
      <c r="AJ40">
        <v>94</v>
      </c>
      <c r="AK40">
        <v>62</v>
      </c>
      <c r="AL40">
        <v>46</v>
      </c>
      <c r="AM40">
        <v>52</v>
      </c>
      <c r="AN40">
        <v>31</v>
      </c>
      <c r="AO40">
        <v>32</v>
      </c>
      <c r="AP40">
        <v>144</v>
      </c>
      <c r="AQ40">
        <v>22</v>
      </c>
      <c r="AR40">
        <v>43</v>
      </c>
      <c r="AS40">
        <v>49</v>
      </c>
      <c r="AT40">
        <v>47</v>
      </c>
      <c r="AU40">
        <v>24</v>
      </c>
      <c r="AV40">
        <v>53</v>
      </c>
      <c r="AW40">
        <v>65</v>
      </c>
      <c r="AX40">
        <v>118</v>
      </c>
      <c r="AY40">
        <v>44</v>
      </c>
      <c r="AZ40">
        <v>70</v>
      </c>
      <c r="BA40">
        <v>70</v>
      </c>
      <c r="BB40">
        <v>82</v>
      </c>
      <c r="BC40">
        <v>84</v>
      </c>
      <c r="BD40">
        <v>43</v>
      </c>
      <c r="BE40">
        <v>148</v>
      </c>
      <c r="BF40">
        <v>63</v>
      </c>
      <c r="BG40">
        <v>70</v>
      </c>
      <c r="BH40">
        <v>94</v>
      </c>
      <c r="BI40">
        <v>69</v>
      </c>
      <c r="BJ40">
        <v>69</v>
      </c>
      <c r="BK40">
        <v>86</v>
      </c>
      <c r="BL40">
        <v>15</v>
      </c>
      <c r="BM40">
        <v>40</v>
      </c>
      <c r="BN40">
        <v>101</v>
      </c>
      <c r="BO40">
        <v>171.7</v>
      </c>
      <c r="BP40">
        <v>99</v>
      </c>
      <c r="BQ40">
        <v>75</v>
      </c>
      <c r="BR40">
        <v>63.57</v>
      </c>
      <c r="BS40">
        <v>122</v>
      </c>
      <c r="BT40">
        <v>83</v>
      </c>
      <c r="BU40">
        <v>73</v>
      </c>
      <c r="BV40">
        <v>121.4</v>
      </c>
      <c r="BW40">
        <v>48</v>
      </c>
      <c r="BX40">
        <v>104</v>
      </c>
      <c r="BY40">
        <v>78.010000000000005</v>
      </c>
      <c r="BZ40">
        <v>120</v>
      </c>
      <c r="CA40">
        <v>91</v>
      </c>
      <c r="CB40">
        <v>362</v>
      </c>
      <c r="CD40">
        <f t="shared" si="15"/>
        <v>74.532028985507239</v>
      </c>
      <c r="CE40">
        <f t="shared" si="16"/>
        <v>0</v>
      </c>
      <c r="CF40">
        <f t="shared" si="17"/>
        <v>362</v>
      </c>
      <c r="CG40">
        <f t="shared" si="18"/>
        <v>53.165245325574872</v>
      </c>
      <c r="CH40">
        <f t="shared" si="19"/>
        <v>0.71332078368499618</v>
      </c>
      <c r="CI40">
        <f t="shared" si="20"/>
        <v>69</v>
      </c>
    </row>
    <row r="41" spans="1:87" x14ac:dyDescent="0.2">
      <c r="A41" t="s">
        <v>86</v>
      </c>
      <c r="B41" t="s">
        <v>32</v>
      </c>
      <c r="C41" t="s">
        <v>61</v>
      </c>
      <c r="E41" t="s">
        <v>68</v>
      </c>
      <c r="F41" t="s">
        <v>68</v>
      </c>
      <c r="G41" t="s">
        <v>68</v>
      </c>
      <c r="H41" t="s">
        <v>68</v>
      </c>
      <c r="I41" t="s">
        <v>68</v>
      </c>
      <c r="J41" t="s">
        <v>68</v>
      </c>
      <c r="K41" t="s">
        <v>68</v>
      </c>
      <c r="L41" t="s">
        <v>68</v>
      </c>
      <c r="M41" t="s">
        <v>68</v>
      </c>
      <c r="N41" t="s">
        <v>68</v>
      </c>
      <c r="O41" t="s">
        <v>68</v>
      </c>
      <c r="P41" t="s">
        <v>68</v>
      </c>
      <c r="Q41" t="s">
        <v>68</v>
      </c>
      <c r="R41" t="s">
        <v>68</v>
      </c>
      <c r="S41" t="s">
        <v>68</v>
      </c>
      <c r="T41" t="s">
        <v>68</v>
      </c>
      <c r="U41" t="s">
        <v>68</v>
      </c>
      <c r="V41" t="s">
        <v>68</v>
      </c>
      <c r="W41" t="s">
        <v>68</v>
      </c>
      <c r="X41" t="s">
        <v>68</v>
      </c>
      <c r="Y41" t="s">
        <v>68</v>
      </c>
      <c r="Z41">
        <v>9</v>
      </c>
      <c r="AA41">
        <v>18</v>
      </c>
      <c r="AB41">
        <v>3</v>
      </c>
      <c r="AD41" t="s">
        <v>68</v>
      </c>
      <c r="AE41" t="s">
        <v>68</v>
      </c>
      <c r="AF41" t="s">
        <v>68</v>
      </c>
      <c r="AG41" t="s">
        <v>68</v>
      </c>
      <c r="AH41" t="s">
        <v>68</v>
      </c>
      <c r="AI41" t="s">
        <v>68</v>
      </c>
      <c r="AJ41" t="s">
        <v>68</v>
      </c>
      <c r="AK41" t="s">
        <v>68</v>
      </c>
      <c r="AL41" t="s">
        <v>68</v>
      </c>
      <c r="BR41">
        <v>14</v>
      </c>
      <c r="BS41">
        <v>14</v>
      </c>
      <c r="BT41">
        <v>11</v>
      </c>
      <c r="BU41">
        <v>38</v>
      </c>
      <c r="BV41">
        <v>34</v>
      </c>
      <c r="BW41">
        <v>6</v>
      </c>
      <c r="BX41">
        <v>50</v>
      </c>
      <c r="BY41">
        <v>34</v>
      </c>
      <c r="BZ41">
        <v>73</v>
      </c>
      <c r="CA41">
        <v>20</v>
      </c>
      <c r="CD41">
        <f t="shared" si="15"/>
        <v>24.923076923076923</v>
      </c>
      <c r="CE41">
        <f t="shared" si="16"/>
        <v>3</v>
      </c>
      <c r="CF41">
        <f t="shared" si="17"/>
        <v>73</v>
      </c>
      <c r="CG41">
        <f t="shared" si="18"/>
        <v>20.151350403308538</v>
      </c>
      <c r="CH41">
        <f t="shared" si="19"/>
        <v>0.808541837169787</v>
      </c>
      <c r="CI41">
        <f t="shared" si="20"/>
        <v>13</v>
      </c>
    </row>
    <row r="42" spans="1:87" x14ac:dyDescent="0.2">
      <c r="B42" t="s">
        <v>33</v>
      </c>
      <c r="C42" t="s">
        <v>56</v>
      </c>
      <c r="E42">
        <v>8.3000000000000007</v>
      </c>
      <c r="F42">
        <v>5.4</v>
      </c>
      <c r="G42" t="s">
        <v>68</v>
      </c>
      <c r="H42">
        <v>15.7</v>
      </c>
      <c r="I42">
        <v>7.1</v>
      </c>
      <c r="J42">
        <v>10.6</v>
      </c>
      <c r="K42">
        <v>7.2</v>
      </c>
      <c r="L42">
        <v>10.1</v>
      </c>
      <c r="M42">
        <v>8.3000000000000007</v>
      </c>
      <c r="N42">
        <v>6.2</v>
      </c>
      <c r="O42">
        <v>11.4</v>
      </c>
      <c r="P42">
        <v>6.9</v>
      </c>
      <c r="Q42">
        <v>5.8</v>
      </c>
      <c r="R42">
        <v>6.5</v>
      </c>
      <c r="S42" t="s">
        <v>68</v>
      </c>
      <c r="T42">
        <v>4.2</v>
      </c>
      <c r="U42" t="s">
        <v>68</v>
      </c>
      <c r="V42" t="s">
        <v>68</v>
      </c>
      <c r="W42" t="s">
        <v>68</v>
      </c>
      <c r="X42" t="s">
        <v>68</v>
      </c>
      <c r="Y42" t="s">
        <v>68</v>
      </c>
      <c r="Z42">
        <v>7</v>
      </c>
      <c r="AA42">
        <v>7.8</v>
      </c>
      <c r="AB42">
        <v>7.7</v>
      </c>
      <c r="AC42">
        <v>3.7</v>
      </c>
      <c r="AD42">
        <v>4</v>
      </c>
      <c r="AE42">
        <v>3.43</v>
      </c>
      <c r="AF42">
        <v>3.97</v>
      </c>
      <c r="AG42">
        <v>3.89</v>
      </c>
      <c r="AH42">
        <v>3.59</v>
      </c>
      <c r="AI42">
        <v>4.3499999999999996</v>
      </c>
      <c r="AJ42">
        <v>4.1100000000000003</v>
      </c>
      <c r="AK42">
        <v>4.4000000000000004</v>
      </c>
      <c r="AL42">
        <v>3.93</v>
      </c>
      <c r="AM42">
        <v>4.8</v>
      </c>
      <c r="AN42">
        <v>5.3</v>
      </c>
      <c r="AO42">
        <v>4</v>
      </c>
      <c r="AP42">
        <v>6.1</v>
      </c>
      <c r="AQ42">
        <v>4.37</v>
      </c>
      <c r="AR42">
        <v>4.7</v>
      </c>
      <c r="AS42">
        <v>3.65</v>
      </c>
      <c r="AT42">
        <v>4.3</v>
      </c>
      <c r="AU42">
        <v>5.51</v>
      </c>
      <c r="AV42">
        <v>3.5</v>
      </c>
      <c r="AW42">
        <v>9.1</v>
      </c>
      <c r="AX42">
        <v>5.3</v>
      </c>
      <c r="AY42">
        <v>5.2</v>
      </c>
      <c r="AZ42">
        <v>7.8</v>
      </c>
      <c r="BA42">
        <v>5.9</v>
      </c>
      <c r="BB42">
        <v>10.6</v>
      </c>
      <c r="BC42">
        <v>6</v>
      </c>
      <c r="BD42">
        <v>5.2</v>
      </c>
      <c r="BE42">
        <v>9.4</v>
      </c>
      <c r="BF42">
        <v>5.5</v>
      </c>
      <c r="BG42">
        <v>7.7</v>
      </c>
      <c r="BH42">
        <v>6.1</v>
      </c>
      <c r="BI42">
        <v>5.3</v>
      </c>
      <c r="BJ42">
        <v>4.5999999999999996</v>
      </c>
      <c r="BK42">
        <v>5.3</v>
      </c>
      <c r="BL42">
        <v>4.5999999999999996</v>
      </c>
      <c r="BM42">
        <v>4.4000000000000004</v>
      </c>
      <c r="BN42">
        <v>5.71</v>
      </c>
      <c r="BO42">
        <v>6.92</v>
      </c>
      <c r="BP42">
        <v>6.29</v>
      </c>
      <c r="BQ42">
        <v>4.5</v>
      </c>
      <c r="BR42">
        <v>4.5</v>
      </c>
      <c r="BS42">
        <v>5.5</v>
      </c>
      <c r="BT42">
        <v>4.41</v>
      </c>
      <c r="BU42">
        <v>4.96</v>
      </c>
      <c r="BV42">
        <v>4.5999999999999996</v>
      </c>
      <c r="BW42">
        <v>5.34</v>
      </c>
      <c r="BX42">
        <v>7.13</v>
      </c>
      <c r="BY42">
        <v>8.6999999999999993</v>
      </c>
      <c r="BZ42">
        <v>5.5</v>
      </c>
      <c r="CA42">
        <v>5.4</v>
      </c>
      <c r="CB42">
        <v>22</v>
      </c>
      <c r="CD42">
        <f t="shared" si="15"/>
        <v>6.2501449275362324</v>
      </c>
      <c r="CE42">
        <f t="shared" si="16"/>
        <v>3.43</v>
      </c>
      <c r="CF42">
        <f t="shared" si="17"/>
        <v>22</v>
      </c>
      <c r="CG42">
        <f t="shared" si="18"/>
        <v>2.9343660968685916</v>
      </c>
      <c r="CH42">
        <f t="shared" si="19"/>
        <v>0.46948768882792935</v>
      </c>
      <c r="CI42">
        <f t="shared" si="20"/>
        <v>69</v>
      </c>
    </row>
    <row r="43" spans="1:87" x14ac:dyDescent="0.2">
      <c r="B43" t="s">
        <v>34</v>
      </c>
      <c r="C43" t="s">
        <v>62</v>
      </c>
      <c r="BN43">
        <v>1.0926</v>
      </c>
      <c r="BO43">
        <v>1.3937999999999999</v>
      </c>
      <c r="BP43">
        <v>1.2905</v>
      </c>
      <c r="BQ43">
        <v>0.99139999999999995</v>
      </c>
      <c r="BR43">
        <v>1.0207999999999999</v>
      </c>
      <c r="BS43">
        <v>1.2816000000000001</v>
      </c>
      <c r="BT43">
        <v>1.0182</v>
      </c>
      <c r="BU43">
        <v>1.0186999999999999</v>
      </c>
      <c r="BV43">
        <v>0.89800000000000002</v>
      </c>
      <c r="BW43">
        <v>1.1164000000000001</v>
      </c>
      <c r="BX43">
        <v>1.5961000000000001</v>
      </c>
      <c r="BY43">
        <v>1.8392999999999999</v>
      </c>
      <c r="BZ43">
        <v>1.1232</v>
      </c>
      <c r="CA43">
        <v>1.0445</v>
      </c>
      <c r="CB43">
        <v>6.9119999999999999</v>
      </c>
      <c r="CD43">
        <f t="shared" si="15"/>
        <v>1.5758066666666664</v>
      </c>
      <c r="CE43">
        <f t="shared" si="16"/>
        <v>0.89800000000000002</v>
      </c>
      <c r="CF43">
        <f t="shared" si="17"/>
        <v>6.9119999999999999</v>
      </c>
      <c r="CG43">
        <f t="shared" si="18"/>
        <v>1.4978042245074559</v>
      </c>
      <c r="CH43">
        <f t="shared" si="19"/>
        <v>0.95049999228381832</v>
      </c>
      <c r="CI43">
        <f t="shared" si="20"/>
        <v>15</v>
      </c>
    </row>
    <row r="45" spans="1:87" ht="15" customHeight="1" x14ac:dyDescent="0.2">
      <c r="B45" t="s">
        <v>35</v>
      </c>
    </row>
    <row r="46" spans="1:87" ht="15" customHeight="1" x14ac:dyDescent="0.2"/>
    <row r="47" spans="1:87" x14ac:dyDescent="0.2">
      <c r="B47" t="s">
        <v>36</v>
      </c>
      <c r="C47" t="s">
        <v>63</v>
      </c>
      <c r="AC47">
        <v>700</v>
      </c>
      <c r="AD47">
        <v>150</v>
      </c>
      <c r="AE47">
        <v>54</v>
      </c>
      <c r="AF47">
        <v>5100</v>
      </c>
      <c r="AG47">
        <v>1260</v>
      </c>
      <c r="AH47">
        <v>250</v>
      </c>
      <c r="AI47">
        <v>3300</v>
      </c>
      <c r="AJ47">
        <v>3500</v>
      </c>
      <c r="AK47">
        <v>157</v>
      </c>
      <c r="AL47">
        <v>205000</v>
      </c>
      <c r="AM47">
        <v>37200</v>
      </c>
      <c r="AN47">
        <v>206</v>
      </c>
      <c r="AO47">
        <v>2120</v>
      </c>
      <c r="AP47">
        <v>13280</v>
      </c>
      <c r="AQ47">
        <v>1440</v>
      </c>
      <c r="AR47">
        <v>1430</v>
      </c>
      <c r="AS47">
        <v>300</v>
      </c>
      <c r="AT47">
        <v>512</v>
      </c>
      <c r="AU47">
        <v>19</v>
      </c>
      <c r="AV47">
        <v>240</v>
      </c>
      <c r="AW47">
        <v>78</v>
      </c>
      <c r="AX47">
        <v>274</v>
      </c>
      <c r="AY47">
        <v>380</v>
      </c>
      <c r="AZ47">
        <v>469</v>
      </c>
      <c r="BA47">
        <v>725</v>
      </c>
      <c r="BB47">
        <v>780</v>
      </c>
      <c r="BC47">
        <v>1360</v>
      </c>
      <c r="BD47">
        <v>22</v>
      </c>
      <c r="BE47">
        <v>290</v>
      </c>
      <c r="BF47">
        <v>1690</v>
      </c>
      <c r="BG47">
        <v>1130</v>
      </c>
      <c r="BH47">
        <v>160</v>
      </c>
      <c r="BI47">
        <v>60</v>
      </c>
      <c r="BJ47">
        <v>520</v>
      </c>
      <c r="BK47">
        <v>240</v>
      </c>
      <c r="BL47">
        <v>130</v>
      </c>
      <c r="BM47">
        <v>20</v>
      </c>
      <c r="BN47">
        <v>350</v>
      </c>
      <c r="BO47">
        <v>100</v>
      </c>
      <c r="BP47">
        <v>550</v>
      </c>
      <c r="BQ47">
        <v>605</v>
      </c>
      <c r="BS47">
        <v>570</v>
      </c>
      <c r="BT47">
        <v>1630</v>
      </c>
      <c r="BV47">
        <v>920</v>
      </c>
      <c r="BW47">
        <v>304</v>
      </c>
      <c r="BY47">
        <v>240</v>
      </c>
      <c r="BZ47">
        <v>690</v>
      </c>
      <c r="CA47">
        <v>2760</v>
      </c>
      <c r="CB47">
        <v>1650</v>
      </c>
      <c r="CD47">
        <f>AVERAGE(C47:CC47)</f>
        <v>6018.6734693877552</v>
      </c>
      <c r="CE47">
        <f>MIN(C47:CC47)</f>
        <v>19</v>
      </c>
      <c r="CF47">
        <f>MAX(C47:CC47)</f>
        <v>205000</v>
      </c>
      <c r="CG47">
        <f>STDEV(C47:CC47)</f>
        <v>29543.12652391116</v>
      </c>
      <c r="CH47">
        <f>CG47/CD47</f>
        <v>4.9085777246720133</v>
      </c>
      <c r="CI47">
        <f>COUNT(C47:CC47)</f>
        <v>49</v>
      </c>
    </row>
    <row r="48" spans="1:87" x14ac:dyDescent="0.2">
      <c r="A48" t="s">
        <v>86</v>
      </c>
      <c r="B48" t="s">
        <v>37</v>
      </c>
      <c r="C48" t="s">
        <v>64</v>
      </c>
      <c r="BQ48">
        <v>0</v>
      </c>
      <c r="BS48">
        <v>0</v>
      </c>
      <c r="BT48">
        <v>110</v>
      </c>
      <c r="BV48">
        <v>0</v>
      </c>
      <c r="BW48">
        <v>60</v>
      </c>
      <c r="BX48">
        <v>100</v>
      </c>
      <c r="BY48">
        <v>400</v>
      </c>
      <c r="BZ48">
        <v>600</v>
      </c>
      <c r="CA48">
        <v>2000</v>
      </c>
      <c r="CB48">
        <v>0</v>
      </c>
      <c r="CD48">
        <f>AVERAGE(C48:CC48)</f>
        <v>327</v>
      </c>
      <c r="CE48">
        <f>MIN(C48:CC48)</f>
        <v>0</v>
      </c>
      <c r="CF48">
        <f>MAX(C48:CC48)</f>
        <v>2000</v>
      </c>
      <c r="CG48">
        <f>STDEV(C48:CC48)</f>
        <v>621.50444711021794</v>
      </c>
      <c r="CH48">
        <f>CG48/CD48</f>
        <v>1.9006252205205441</v>
      </c>
      <c r="CI48">
        <f>COUNT(C48:CC48)</f>
        <v>10</v>
      </c>
    </row>
    <row r="49" spans="1:87" x14ac:dyDescent="0.2">
      <c r="A49" t="s">
        <v>86</v>
      </c>
      <c r="B49" t="s">
        <v>38</v>
      </c>
      <c r="C49" t="s">
        <v>64</v>
      </c>
      <c r="BQ49">
        <v>10</v>
      </c>
      <c r="BS49">
        <v>1</v>
      </c>
      <c r="BT49">
        <v>5000</v>
      </c>
      <c r="BV49">
        <v>0</v>
      </c>
      <c r="BW49">
        <v>0</v>
      </c>
      <c r="BX49">
        <v>1</v>
      </c>
      <c r="BY49">
        <v>2</v>
      </c>
      <c r="BZ49">
        <v>1</v>
      </c>
      <c r="CA49">
        <v>112</v>
      </c>
      <c r="CB49">
        <v>6</v>
      </c>
      <c r="CD49">
        <f>AVERAGE(C49:CC49)</f>
        <v>513.29999999999995</v>
      </c>
      <c r="CE49">
        <f>MIN(C49:CC49)</f>
        <v>0</v>
      </c>
      <c r="CF49">
        <f>MAX(C49:CC49)</f>
        <v>5000</v>
      </c>
      <c r="CG49">
        <f>STDEV(C49:CC49)</f>
        <v>1576.8434749347966</v>
      </c>
      <c r="CH49">
        <f>CG49/CD49</f>
        <v>3.0719724818523217</v>
      </c>
      <c r="CI49">
        <f>COUNT(C49:CC49)</f>
        <v>10</v>
      </c>
    </row>
    <row r="50" spans="1:87" x14ac:dyDescent="0.2">
      <c r="A50" t="s">
        <v>86</v>
      </c>
      <c r="B50" t="s">
        <v>39</v>
      </c>
      <c r="C50" t="s">
        <v>64</v>
      </c>
      <c r="CD50" t="e">
        <f>AVERAGE(C50:CC50)</f>
        <v>#DIV/0!</v>
      </c>
      <c r="CE50">
        <f>MIN(C50:CC50)</f>
        <v>0</v>
      </c>
      <c r="CF50">
        <f>MAX(C50:CC50)</f>
        <v>0</v>
      </c>
      <c r="CG50" t="e">
        <f>STDEV(C50:CC50)</f>
        <v>#DIV/0!</v>
      </c>
      <c r="CH50" t="e">
        <f>CG50/CD50</f>
        <v>#DIV/0!</v>
      </c>
      <c r="CI50">
        <f>COUNT(C50:CC50)</f>
        <v>0</v>
      </c>
    </row>
    <row r="51" spans="1:87" x14ac:dyDescent="0.2">
      <c r="A51" t="s">
        <v>86</v>
      </c>
    </row>
    <row r="52" spans="1:87" x14ac:dyDescent="0.2">
      <c r="A52" t="s">
        <v>86</v>
      </c>
      <c r="B52" t="s">
        <v>40</v>
      </c>
    </row>
    <row r="53" spans="1:87" x14ac:dyDescent="0.2">
      <c r="A53" t="s">
        <v>86</v>
      </c>
    </row>
    <row r="54" spans="1:87" x14ac:dyDescent="0.2">
      <c r="A54" t="s">
        <v>86</v>
      </c>
      <c r="B54" t="s">
        <v>41</v>
      </c>
      <c r="C54" t="s">
        <v>65</v>
      </c>
      <c r="BQ54">
        <v>0</v>
      </c>
      <c r="BR54">
        <v>255553</v>
      </c>
      <c r="BS54">
        <v>0</v>
      </c>
      <c r="BT54">
        <v>0</v>
      </c>
      <c r="BV54">
        <v>288886</v>
      </c>
      <c r="BW54">
        <v>0</v>
      </c>
      <c r="BX54">
        <v>1199988</v>
      </c>
      <c r="BY54">
        <v>655549</v>
      </c>
      <c r="BZ54">
        <v>2866638</v>
      </c>
      <c r="CA54">
        <v>11111</v>
      </c>
      <c r="CB54">
        <v>22222</v>
      </c>
      <c r="CD54">
        <f t="shared" ref="CD54:CD59" si="21">AVERAGE(C54:CC54)</f>
        <v>481813.36363636365</v>
      </c>
      <c r="CE54">
        <f t="shared" ref="CE54:CE59" si="22">MIN(C54:CC54)</f>
        <v>0</v>
      </c>
      <c r="CF54">
        <f t="shared" ref="CF54:CF59" si="23">MAX(C54:CC54)</f>
        <v>2866638</v>
      </c>
      <c r="CG54">
        <f t="shared" ref="CG54:CG59" si="24">STDEV(C54:CC54)</f>
        <v>876534.2863707355</v>
      </c>
      <c r="CH54">
        <f t="shared" ref="CH54:CH59" si="25">CG54/CD54</f>
        <v>1.8192402961912808</v>
      </c>
      <c r="CI54">
        <f t="shared" ref="CI54:CI59" si="26">COUNT(C54:CC54)</f>
        <v>11</v>
      </c>
    </row>
    <row r="55" spans="1:87" x14ac:dyDescent="0.2">
      <c r="A55" t="s">
        <v>86</v>
      </c>
      <c r="B55" t="s">
        <v>42</v>
      </c>
      <c r="C55" t="s">
        <v>65</v>
      </c>
      <c r="BQ55">
        <v>433329</v>
      </c>
      <c r="BR55">
        <v>555550</v>
      </c>
      <c r="BS55">
        <v>1311098</v>
      </c>
      <c r="BT55">
        <v>777770</v>
      </c>
      <c r="BV55">
        <v>844436</v>
      </c>
      <c r="BW55">
        <v>511106</v>
      </c>
      <c r="BX55">
        <v>3466632</v>
      </c>
      <c r="BY55">
        <v>1177766</v>
      </c>
      <c r="BZ55">
        <v>2111090</v>
      </c>
      <c r="CA55">
        <v>822214</v>
      </c>
      <c r="CB55">
        <v>2088868</v>
      </c>
      <c r="CD55">
        <f t="shared" si="21"/>
        <v>1281805.3636363635</v>
      </c>
      <c r="CE55">
        <f t="shared" si="22"/>
        <v>433329</v>
      </c>
      <c r="CF55">
        <f t="shared" si="23"/>
        <v>3466632</v>
      </c>
      <c r="CG55">
        <f t="shared" si="24"/>
        <v>928553.55889472237</v>
      </c>
      <c r="CH55">
        <f t="shared" si="25"/>
        <v>0.72441072976984711</v>
      </c>
      <c r="CI55">
        <f t="shared" si="26"/>
        <v>11</v>
      </c>
    </row>
    <row r="56" spans="1:87" x14ac:dyDescent="0.2">
      <c r="A56" t="s">
        <v>86</v>
      </c>
      <c r="B56" t="s">
        <v>43</v>
      </c>
      <c r="C56" t="s">
        <v>65</v>
      </c>
      <c r="BQ56">
        <v>2088868</v>
      </c>
      <c r="BR56">
        <v>188887</v>
      </c>
      <c r="BS56">
        <v>288886</v>
      </c>
      <c r="BT56">
        <v>733326</v>
      </c>
      <c r="BV56">
        <v>177776</v>
      </c>
      <c r="BW56">
        <v>22222</v>
      </c>
      <c r="BX56">
        <v>44444</v>
      </c>
      <c r="BY56">
        <v>1188877</v>
      </c>
      <c r="BZ56">
        <v>266664</v>
      </c>
      <c r="CA56">
        <v>133332</v>
      </c>
      <c r="CB56">
        <v>222220</v>
      </c>
      <c r="CD56">
        <f t="shared" si="21"/>
        <v>486863.81818181818</v>
      </c>
      <c r="CE56">
        <f t="shared" si="22"/>
        <v>22222</v>
      </c>
      <c r="CF56">
        <f t="shared" si="23"/>
        <v>2088868</v>
      </c>
      <c r="CG56">
        <f t="shared" si="24"/>
        <v>632348.05010450026</v>
      </c>
      <c r="CH56">
        <f t="shared" si="25"/>
        <v>1.2988191491945111</v>
      </c>
      <c r="CI56">
        <f t="shared" si="26"/>
        <v>11</v>
      </c>
    </row>
    <row r="57" spans="1:87" x14ac:dyDescent="0.2">
      <c r="A57" t="s">
        <v>86</v>
      </c>
      <c r="B57" t="s">
        <v>44</v>
      </c>
      <c r="C57" t="s">
        <v>65</v>
      </c>
      <c r="BQ57">
        <v>1688872</v>
      </c>
      <c r="BR57">
        <v>2277755</v>
      </c>
      <c r="BS57">
        <v>777770</v>
      </c>
      <c r="BT57">
        <v>1199988</v>
      </c>
      <c r="BV57">
        <v>733326</v>
      </c>
      <c r="BW57">
        <v>488884</v>
      </c>
      <c r="BX57">
        <v>1133322</v>
      </c>
      <c r="BY57">
        <v>1055545</v>
      </c>
      <c r="BZ57">
        <v>2199978</v>
      </c>
      <c r="CA57">
        <v>2199978</v>
      </c>
      <c r="CB57">
        <v>1244432</v>
      </c>
      <c r="CD57">
        <f t="shared" si="21"/>
        <v>1363622.7272727273</v>
      </c>
      <c r="CE57">
        <f t="shared" si="22"/>
        <v>488884</v>
      </c>
      <c r="CF57">
        <f t="shared" si="23"/>
        <v>2277755</v>
      </c>
      <c r="CG57">
        <f t="shared" si="24"/>
        <v>635216.771960894</v>
      </c>
      <c r="CH57">
        <f t="shared" si="25"/>
        <v>0.46583029107423302</v>
      </c>
      <c r="CI57">
        <f t="shared" si="26"/>
        <v>11</v>
      </c>
    </row>
    <row r="58" spans="1:87" x14ac:dyDescent="0.2">
      <c r="A58" t="s">
        <v>86</v>
      </c>
      <c r="B58" t="s">
        <v>45</v>
      </c>
      <c r="C58" t="s">
        <v>65</v>
      </c>
      <c r="BR58" t="s">
        <v>76</v>
      </c>
      <c r="BS58">
        <v>0</v>
      </c>
      <c r="BV58">
        <v>0</v>
      </c>
      <c r="BW58">
        <v>0</v>
      </c>
      <c r="BX58">
        <v>22222</v>
      </c>
      <c r="BY58">
        <v>0</v>
      </c>
      <c r="BZ58">
        <v>0</v>
      </c>
      <c r="CA58">
        <v>0</v>
      </c>
      <c r="CB58">
        <v>0</v>
      </c>
      <c r="CD58">
        <f t="shared" si="21"/>
        <v>2777.75</v>
      </c>
      <c r="CE58">
        <f t="shared" si="22"/>
        <v>0</v>
      </c>
      <c r="CF58">
        <f t="shared" si="23"/>
        <v>22222</v>
      </c>
      <c r="CG58">
        <f t="shared" si="24"/>
        <v>7856.6634457637292</v>
      </c>
      <c r="CH58">
        <f t="shared" si="25"/>
        <v>2.8284271247461898</v>
      </c>
      <c r="CI58">
        <f t="shared" si="26"/>
        <v>8</v>
      </c>
    </row>
    <row r="59" spans="1:87" x14ac:dyDescent="0.2">
      <c r="A59" t="s">
        <v>86</v>
      </c>
      <c r="B59" t="s">
        <v>46</v>
      </c>
      <c r="C59" t="s">
        <v>65</v>
      </c>
      <c r="E59" t="str">
        <f t="shared" ref="E59:AT59" si="27">IF(COUNT(E54:E57)&gt;0,SUM(E54:E57),"--")</f>
        <v>--</v>
      </c>
      <c r="F59" t="str">
        <f t="shared" si="27"/>
        <v>--</v>
      </c>
      <c r="G59" t="str">
        <f t="shared" si="27"/>
        <v>--</v>
      </c>
      <c r="H59" t="str">
        <f t="shared" si="27"/>
        <v>--</v>
      </c>
      <c r="I59" t="str">
        <f t="shared" si="27"/>
        <v>--</v>
      </c>
      <c r="J59" t="str">
        <f t="shared" si="27"/>
        <v>--</v>
      </c>
      <c r="K59" t="str">
        <f t="shared" si="27"/>
        <v>--</v>
      </c>
      <c r="L59" t="str">
        <f t="shared" si="27"/>
        <v>--</v>
      </c>
      <c r="M59" t="str">
        <f t="shared" si="27"/>
        <v>--</v>
      </c>
      <c r="N59" t="str">
        <f t="shared" si="27"/>
        <v>--</v>
      </c>
      <c r="O59" t="str">
        <f t="shared" si="27"/>
        <v>--</v>
      </c>
      <c r="P59" t="str">
        <f t="shared" si="27"/>
        <v>--</v>
      </c>
      <c r="Q59" t="str">
        <f t="shared" si="27"/>
        <v>--</v>
      </c>
      <c r="R59" t="str">
        <f t="shared" si="27"/>
        <v>--</v>
      </c>
      <c r="S59" t="str">
        <f t="shared" si="27"/>
        <v>--</v>
      </c>
      <c r="T59" t="str">
        <f t="shared" si="27"/>
        <v>--</v>
      </c>
      <c r="U59" t="str">
        <f t="shared" si="27"/>
        <v>--</v>
      </c>
      <c r="V59" t="str">
        <f t="shared" si="27"/>
        <v>--</v>
      </c>
      <c r="W59" t="str">
        <f t="shared" si="27"/>
        <v>--</v>
      </c>
      <c r="X59" t="str">
        <f t="shared" si="27"/>
        <v>--</v>
      </c>
      <c r="Y59" t="str">
        <f t="shared" si="27"/>
        <v>--</v>
      </c>
      <c r="Z59" t="str">
        <f t="shared" si="27"/>
        <v>--</v>
      </c>
      <c r="AA59" t="str">
        <f t="shared" si="27"/>
        <v>--</v>
      </c>
      <c r="AB59" t="str">
        <f t="shared" si="27"/>
        <v>--</v>
      </c>
      <c r="AC59" t="str">
        <f t="shared" si="27"/>
        <v>--</v>
      </c>
      <c r="AD59" t="str">
        <f t="shared" si="27"/>
        <v>--</v>
      </c>
      <c r="AE59" t="str">
        <f t="shared" si="27"/>
        <v>--</v>
      </c>
      <c r="AF59" t="str">
        <f t="shared" si="27"/>
        <v>--</v>
      </c>
      <c r="AG59" t="str">
        <f t="shared" si="27"/>
        <v>--</v>
      </c>
      <c r="AH59" t="str">
        <f t="shared" si="27"/>
        <v>--</v>
      </c>
      <c r="AI59" t="str">
        <f t="shared" si="27"/>
        <v>--</v>
      </c>
      <c r="AJ59" t="str">
        <f t="shared" si="27"/>
        <v>--</v>
      </c>
      <c r="AK59" t="str">
        <f t="shared" si="27"/>
        <v>--</v>
      </c>
      <c r="AL59" t="str">
        <f t="shared" si="27"/>
        <v>--</v>
      </c>
      <c r="AM59" t="str">
        <f t="shared" si="27"/>
        <v>--</v>
      </c>
      <c r="AN59" t="str">
        <f t="shared" si="27"/>
        <v>--</v>
      </c>
      <c r="AO59" t="str">
        <f t="shared" si="27"/>
        <v>--</v>
      </c>
      <c r="AP59" t="str">
        <f t="shared" si="27"/>
        <v>--</v>
      </c>
      <c r="AQ59" t="str">
        <f t="shared" si="27"/>
        <v>--</v>
      </c>
      <c r="AR59" t="str">
        <f t="shared" si="27"/>
        <v>--</v>
      </c>
      <c r="AS59" t="str">
        <f t="shared" si="27"/>
        <v>--</v>
      </c>
      <c r="AT59" t="str">
        <f t="shared" si="27"/>
        <v>--</v>
      </c>
      <c r="BA59" t="str">
        <f>IF(COUNT(BA54:BA57)&gt;0,SUM(BA54:BA57),"--")</f>
        <v>--</v>
      </c>
      <c r="BM59" t="str">
        <f>IF(COUNT(BM54:BM57)&gt;0,SUM(BM54:BM57),"--")</f>
        <v>--</v>
      </c>
      <c r="BO59" t="str">
        <f t="shared" ref="BO59:CB59" si="28">IF(COUNT(BO54:BO57)&gt;0,SUM(BO54:BO57),"--")</f>
        <v>--</v>
      </c>
      <c r="BP59" t="str">
        <f t="shared" si="28"/>
        <v>--</v>
      </c>
      <c r="BQ59">
        <f t="shared" si="28"/>
        <v>4211069</v>
      </c>
      <c r="BR59">
        <f t="shared" si="28"/>
        <v>3277745</v>
      </c>
      <c r="BS59">
        <f t="shared" si="28"/>
        <v>2377754</v>
      </c>
      <c r="BT59">
        <f t="shared" si="28"/>
        <v>2711084</v>
      </c>
      <c r="BU59" t="str">
        <f t="shared" si="28"/>
        <v>--</v>
      </c>
      <c r="BV59">
        <f t="shared" si="28"/>
        <v>2044424</v>
      </c>
      <c r="BW59">
        <f t="shared" si="28"/>
        <v>1022212</v>
      </c>
      <c r="BX59">
        <f t="shared" si="28"/>
        <v>5844386</v>
      </c>
      <c r="BY59">
        <f t="shared" si="28"/>
        <v>4077737</v>
      </c>
      <c r="BZ59">
        <f t="shared" si="28"/>
        <v>7444370</v>
      </c>
      <c r="CA59">
        <f t="shared" si="28"/>
        <v>3166635</v>
      </c>
      <c r="CB59">
        <f t="shared" si="28"/>
        <v>3577742</v>
      </c>
      <c r="CD59">
        <f t="shared" si="21"/>
        <v>3614105.2727272729</v>
      </c>
      <c r="CE59">
        <f t="shared" si="22"/>
        <v>1022212</v>
      </c>
      <c r="CF59">
        <f t="shared" si="23"/>
        <v>7444370</v>
      </c>
      <c r="CG59">
        <f t="shared" si="24"/>
        <v>1790444.4186577306</v>
      </c>
      <c r="CH59">
        <f t="shared" si="25"/>
        <v>0.49540461152827098</v>
      </c>
      <c r="CI59">
        <f t="shared" si="26"/>
        <v>11</v>
      </c>
    </row>
    <row r="61" spans="1:87" x14ac:dyDescent="0.2">
      <c r="B61" t="s">
        <v>47</v>
      </c>
    </row>
    <row r="63" spans="1:87" x14ac:dyDescent="0.2">
      <c r="B63" t="s">
        <v>48</v>
      </c>
      <c r="C63" t="s">
        <v>66</v>
      </c>
      <c r="E63" t="e">
        <f t="shared" ref="E63:AJ63" si="29">IF(AND(AND(AND(E26,E28),E29),E27&gt;0),(E26*0.0499)+(E28*0.0822)+(E29*0.0435)+(E27*0.0256),"--")</f>
        <v>#VALUE!</v>
      </c>
      <c r="F63" t="e">
        <f t="shared" si="29"/>
        <v>#VALUE!</v>
      </c>
      <c r="G63" t="e">
        <f t="shared" si="29"/>
        <v>#VALUE!</v>
      </c>
      <c r="H63" t="e">
        <f t="shared" si="29"/>
        <v>#VALUE!</v>
      </c>
      <c r="I63" t="e">
        <f t="shared" si="29"/>
        <v>#VALUE!</v>
      </c>
      <c r="J63" t="e">
        <f t="shared" si="29"/>
        <v>#VALUE!</v>
      </c>
      <c r="K63" t="e">
        <f t="shared" si="29"/>
        <v>#VALUE!</v>
      </c>
      <c r="L63" t="e">
        <f t="shared" si="29"/>
        <v>#VALUE!</v>
      </c>
      <c r="M63" t="e">
        <f t="shared" si="29"/>
        <v>#VALUE!</v>
      </c>
      <c r="N63" t="e">
        <f t="shared" si="29"/>
        <v>#VALUE!</v>
      </c>
      <c r="O63" t="e">
        <f t="shared" si="29"/>
        <v>#VALUE!</v>
      </c>
      <c r="P63" t="e">
        <f t="shared" si="29"/>
        <v>#VALUE!</v>
      </c>
      <c r="Q63" t="e">
        <f t="shared" si="29"/>
        <v>#VALUE!</v>
      </c>
      <c r="R63" t="e">
        <f t="shared" si="29"/>
        <v>#VALUE!</v>
      </c>
      <c r="S63" t="e">
        <f t="shared" si="29"/>
        <v>#VALUE!</v>
      </c>
      <c r="T63" t="e">
        <f t="shared" si="29"/>
        <v>#VALUE!</v>
      </c>
      <c r="U63" t="e">
        <f t="shared" si="29"/>
        <v>#VALUE!</v>
      </c>
      <c r="V63" t="e">
        <f t="shared" si="29"/>
        <v>#VALUE!</v>
      </c>
      <c r="W63" t="e">
        <f t="shared" si="29"/>
        <v>#VALUE!</v>
      </c>
      <c r="X63" t="e">
        <f t="shared" si="29"/>
        <v>#VALUE!</v>
      </c>
      <c r="Y63" t="e">
        <f t="shared" si="29"/>
        <v>#VALUE!</v>
      </c>
      <c r="Z63" t="e">
        <f t="shared" si="29"/>
        <v>#VALUE!</v>
      </c>
      <c r="AA63" t="e">
        <f t="shared" si="29"/>
        <v>#VALUE!</v>
      </c>
      <c r="AB63" t="e">
        <f t="shared" si="29"/>
        <v>#VALUE!</v>
      </c>
      <c r="AC63" t="e">
        <f t="shared" si="29"/>
        <v>#VALUE!</v>
      </c>
      <c r="AD63" t="e">
        <f t="shared" si="29"/>
        <v>#VALUE!</v>
      </c>
      <c r="AE63" t="e">
        <f t="shared" si="29"/>
        <v>#VALUE!</v>
      </c>
      <c r="AF63" t="e">
        <f t="shared" si="29"/>
        <v>#VALUE!</v>
      </c>
      <c r="AG63" t="e">
        <f t="shared" si="29"/>
        <v>#VALUE!</v>
      </c>
      <c r="AH63" t="e">
        <f t="shared" si="29"/>
        <v>#VALUE!</v>
      </c>
      <c r="AI63" t="e">
        <f t="shared" si="29"/>
        <v>#VALUE!</v>
      </c>
      <c r="AJ63">
        <f t="shared" si="29"/>
        <v>4.8772399999999996</v>
      </c>
      <c r="AK63">
        <f t="shared" ref="AK63:BP63" si="30">IF(AND(AND(AND(AK26,AK28),AK29),AK27&gt;0),(AK26*0.0499)+(AK28*0.0822)+(AK29*0.0435)+(AK27*0.0256),"--")</f>
        <v>4.8056000000000001</v>
      </c>
      <c r="AL63">
        <f t="shared" si="30"/>
        <v>4.5164400000000002</v>
      </c>
      <c r="AM63">
        <f t="shared" si="30"/>
        <v>4.25</v>
      </c>
      <c r="AN63">
        <f t="shared" si="30"/>
        <v>4.6862999999999992</v>
      </c>
      <c r="AO63">
        <f t="shared" si="30"/>
        <v>3.6026000000000002</v>
      </c>
      <c r="AP63">
        <f t="shared" si="30"/>
        <v>5.3717400000000008</v>
      </c>
      <c r="AQ63">
        <f t="shared" si="30"/>
        <v>6.4071400000000001</v>
      </c>
      <c r="AR63">
        <f t="shared" si="30"/>
        <v>5.0320599999999995</v>
      </c>
      <c r="AS63">
        <f t="shared" si="30"/>
        <v>4.2112999999999996</v>
      </c>
      <c r="AT63">
        <f t="shared" si="30"/>
        <v>4.6440799999999998</v>
      </c>
      <c r="AU63">
        <f t="shared" si="30"/>
        <v>5.9142199999999985</v>
      </c>
      <c r="AV63">
        <f t="shared" si="30"/>
        <v>5.2450799999999997</v>
      </c>
      <c r="AW63">
        <f t="shared" si="30"/>
        <v>5.3967400000000003</v>
      </c>
      <c r="AX63">
        <f t="shared" si="30"/>
        <v>4.9236199999999997</v>
      </c>
      <c r="AY63">
        <f t="shared" si="30"/>
        <v>4.6741200000000003</v>
      </c>
      <c r="AZ63">
        <f t="shared" si="30"/>
        <v>4.5929000000000002</v>
      </c>
      <c r="BA63">
        <f t="shared" si="30"/>
        <v>5.2380599999999999</v>
      </c>
      <c r="BB63">
        <f t="shared" si="30"/>
        <v>6.0005399999999991</v>
      </c>
      <c r="BC63">
        <f t="shared" si="30"/>
        <v>4.6661399999999995</v>
      </c>
      <c r="BD63">
        <f t="shared" si="30"/>
        <v>4.9440999999999997</v>
      </c>
      <c r="BE63">
        <f t="shared" si="30"/>
        <v>8.0581999999999994</v>
      </c>
      <c r="BF63">
        <f t="shared" si="30"/>
        <v>5.0838399999999995</v>
      </c>
      <c r="BG63">
        <f t="shared" si="30"/>
        <v>4.8545199999999999</v>
      </c>
      <c r="BH63">
        <f t="shared" si="30"/>
        <v>5.4062999999999999</v>
      </c>
      <c r="BI63">
        <f t="shared" si="30"/>
        <v>5.7837599999999991</v>
      </c>
      <c r="BJ63">
        <f t="shared" si="30"/>
        <v>4.9572000000000003</v>
      </c>
      <c r="BK63">
        <f t="shared" si="30"/>
        <v>5.4795400000000001</v>
      </c>
      <c r="BL63">
        <f t="shared" si="30"/>
        <v>5.1045400000000001</v>
      </c>
      <c r="BM63">
        <f t="shared" si="30"/>
        <v>5.3858159999999993</v>
      </c>
      <c r="BN63">
        <f t="shared" si="30"/>
        <v>5.5545819999999999</v>
      </c>
      <c r="BO63">
        <f t="shared" si="30"/>
        <v>6.6528549999999997</v>
      </c>
      <c r="BP63">
        <f t="shared" si="30"/>
        <v>6.2978469999999991</v>
      </c>
      <c r="BQ63">
        <f t="shared" ref="BQ63:CB63" si="31">IF(AND(AND(AND(BQ26,BQ28),BQ29),BQ27&gt;0),(BQ26*0.0499)+(BQ28*0.0822)+(BQ29*0.0435)+(BQ27*0.0256),"--")</f>
        <v>5.5187159999999995</v>
      </c>
      <c r="BR63">
        <f t="shared" si="31"/>
        <v>4.7956970000000005</v>
      </c>
      <c r="BS63">
        <f t="shared" si="31"/>
        <v>3.1500519999999992</v>
      </c>
      <c r="BT63">
        <f t="shared" si="31"/>
        <v>5.475263</v>
      </c>
      <c r="BU63">
        <f t="shared" si="31"/>
        <v>5.2618299999999998</v>
      </c>
      <c r="BV63">
        <f t="shared" si="31"/>
        <v>5.2745700000000006</v>
      </c>
      <c r="BW63">
        <f t="shared" si="31"/>
        <v>7.6085059999999993</v>
      </c>
      <c r="BX63">
        <f t="shared" si="31"/>
        <v>8.1933399999999992</v>
      </c>
      <c r="BY63">
        <f t="shared" si="31"/>
        <v>10.360444999999999</v>
      </c>
      <c r="BZ63">
        <f t="shared" si="31"/>
        <v>5.5187559999999989</v>
      </c>
      <c r="CA63">
        <f t="shared" si="31"/>
        <v>6.0047579999999998</v>
      </c>
      <c r="CB63">
        <f t="shared" si="31"/>
        <v>11.759202</v>
      </c>
      <c r="CD63" t="e">
        <f>AVERAGE(C63:CC63)</f>
        <v>#VALUE!</v>
      </c>
      <c r="CE63" t="e">
        <f>MIN(C63:CC63)</f>
        <v>#VALUE!</v>
      </c>
      <c r="CF63" t="e">
        <f>MAX(C63:CC63)</f>
        <v>#VALUE!</v>
      </c>
      <c r="CG63" t="e">
        <f>STDEV(C63:CC63)</f>
        <v>#VALUE!</v>
      </c>
      <c r="CH63" t="e">
        <f>CG63/CD63</f>
        <v>#VALUE!</v>
      </c>
      <c r="CI63">
        <f>COUNT(C63:CC63)</f>
        <v>45</v>
      </c>
    </row>
    <row r="64" spans="1:87" x14ac:dyDescent="0.2">
      <c r="B64" t="s">
        <v>49</v>
      </c>
      <c r="C64" t="s">
        <v>66</v>
      </c>
      <c r="E64">
        <f t="shared" ref="E64:AJ64" si="32">IF(AND(AND(E30,E25),E23&gt;0),(E30*0.0208)+(E25*0.0282)+(E23*0.0164)+(E22*0.0333),"--")</f>
        <v>5.2823000000000002</v>
      </c>
      <c r="F64" t="e">
        <f t="shared" si="32"/>
        <v>#VALUE!</v>
      </c>
      <c r="G64" t="e">
        <f t="shared" si="32"/>
        <v>#VALUE!</v>
      </c>
      <c r="H64" t="e">
        <f t="shared" si="32"/>
        <v>#VALUE!</v>
      </c>
      <c r="I64">
        <f t="shared" si="32"/>
        <v>5.8533000000000008</v>
      </c>
      <c r="J64" t="e">
        <f t="shared" si="32"/>
        <v>#VALUE!</v>
      </c>
      <c r="K64" t="e">
        <f t="shared" si="32"/>
        <v>#VALUE!</v>
      </c>
      <c r="L64" t="e">
        <f t="shared" si="32"/>
        <v>#VALUE!</v>
      </c>
      <c r="M64" t="e">
        <f t="shared" si="32"/>
        <v>#VALUE!</v>
      </c>
      <c r="N64">
        <f t="shared" si="32"/>
        <v>6.2579000000000002</v>
      </c>
      <c r="O64" t="e">
        <f t="shared" si="32"/>
        <v>#VALUE!</v>
      </c>
      <c r="P64">
        <f t="shared" si="32"/>
        <v>5.3347000000000007</v>
      </c>
      <c r="Q64" t="e">
        <f t="shared" si="32"/>
        <v>#VALUE!</v>
      </c>
      <c r="R64" t="e">
        <f t="shared" si="32"/>
        <v>#VALUE!</v>
      </c>
      <c r="S64" t="e">
        <f t="shared" si="32"/>
        <v>#VALUE!</v>
      </c>
      <c r="T64" t="e">
        <f t="shared" si="32"/>
        <v>#VALUE!</v>
      </c>
      <c r="U64">
        <f t="shared" si="32"/>
        <v>5.4432</v>
      </c>
      <c r="V64" t="e">
        <f t="shared" si="32"/>
        <v>#VALUE!</v>
      </c>
      <c r="W64" t="e">
        <f t="shared" si="32"/>
        <v>#VALUE!</v>
      </c>
      <c r="X64" t="e">
        <f t="shared" si="32"/>
        <v>#VALUE!</v>
      </c>
      <c r="Y64">
        <f t="shared" si="32"/>
        <v>6.8703000000000003</v>
      </c>
      <c r="Z64" t="e">
        <f t="shared" si="32"/>
        <v>#VALUE!</v>
      </c>
      <c r="AA64">
        <f t="shared" si="32"/>
        <v>4.7107999999999999</v>
      </c>
      <c r="AB64" t="e">
        <f t="shared" si="32"/>
        <v>#VALUE!</v>
      </c>
      <c r="AC64" t="e">
        <f t="shared" si="32"/>
        <v>#VALUE!</v>
      </c>
      <c r="AD64" t="e">
        <f t="shared" si="32"/>
        <v>#VALUE!</v>
      </c>
      <c r="AE64" t="e">
        <f t="shared" si="32"/>
        <v>#VALUE!</v>
      </c>
      <c r="AF64" t="e">
        <f t="shared" si="32"/>
        <v>#VALUE!</v>
      </c>
      <c r="AG64" t="e">
        <f t="shared" si="32"/>
        <v>#VALUE!</v>
      </c>
      <c r="AH64" t="e">
        <f t="shared" si="32"/>
        <v>#VALUE!</v>
      </c>
      <c r="AI64" t="e">
        <f t="shared" si="32"/>
        <v>#VALUE!</v>
      </c>
      <c r="AJ64" t="e">
        <f t="shared" si="32"/>
        <v>#VALUE!</v>
      </c>
      <c r="AK64" t="e">
        <f t="shared" ref="AK64:BP64" si="33">IF(AND(AND(AK30,AK25),AK23&gt;0),(AK30*0.0208)+(AK25*0.0282)+(AK23*0.0164)+(AK22*0.0333),"--")</f>
        <v>#VALUE!</v>
      </c>
      <c r="AL64" t="e">
        <f t="shared" si="33"/>
        <v>#VALUE!</v>
      </c>
      <c r="AM64" t="str">
        <f t="shared" si="33"/>
        <v>--</v>
      </c>
      <c r="AN64" t="str">
        <f t="shared" si="33"/>
        <v>--</v>
      </c>
      <c r="AO64" t="str">
        <f t="shared" si="33"/>
        <v>--</v>
      </c>
      <c r="AP64" t="str">
        <f t="shared" si="33"/>
        <v>--</v>
      </c>
      <c r="AQ64">
        <f t="shared" si="33"/>
        <v>6.2931600000000003</v>
      </c>
      <c r="AR64">
        <f t="shared" si="33"/>
        <v>5.1528600000000004</v>
      </c>
      <c r="AS64">
        <f t="shared" si="33"/>
        <v>3.9937399999999998</v>
      </c>
      <c r="AT64">
        <f t="shared" si="33"/>
        <v>4.6405399999999997</v>
      </c>
      <c r="AU64">
        <f t="shared" si="33"/>
        <v>5.8852600000000006</v>
      </c>
      <c r="AV64">
        <f t="shared" si="33"/>
        <v>5.16784</v>
      </c>
      <c r="AW64">
        <f t="shared" si="33"/>
        <v>6.3290199999999999</v>
      </c>
      <c r="AX64">
        <f t="shared" si="33"/>
        <v>5.2366200000000003</v>
      </c>
      <c r="AY64">
        <f t="shared" si="33"/>
        <v>5.0439000000000007</v>
      </c>
      <c r="AZ64">
        <f t="shared" si="33"/>
        <v>4.9115000000000002</v>
      </c>
      <c r="BA64">
        <f t="shared" si="33"/>
        <v>5.3001600000000009</v>
      </c>
      <c r="BB64">
        <f t="shared" si="33"/>
        <v>5.8784400000000003</v>
      </c>
      <c r="BC64">
        <f t="shared" si="33"/>
        <v>4.4209399999999999</v>
      </c>
      <c r="BD64">
        <f t="shared" si="33"/>
        <v>4.8576999999999995</v>
      </c>
      <c r="BE64">
        <f t="shared" si="33"/>
        <v>8.2941600000000015</v>
      </c>
      <c r="BF64">
        <f t="shared" si="33"/>
        <v>4.9751000000000003</v>
      </c>
      <c r="BG64">
        <f t="shared" si="33"/>
        <v>4.8086200000000003</v>
      </c>
      <c r="BH64">
        <f t="shared" si="33"/>
        <v>5.3855599999999999</v>
      </c>
      <c r="BI64">
        <f t="shared" si="33"/>
        <v>5.5641600000000002</v>
      </c>
      <c r="BJ64">
        <f t="shared" si="33"/>
        <v>4.8410600000000006</v>
      </c>
      <c r="BK64">
        <f t="shared" si="33"/>
        <v>5.4428000000000001</v>
      </c>
      <c r="BL64">
        <f t="shared" si="33"/>
        <v>5.0001800000000003</v>
      </c>
      <c r="BM64">
        <f t="shared" si="33"/>
        <v>5.2675200000000002</v>
      </c>
      <c r="BN64">
        <f t="shared" si="33"/>
        <v>5.3804920000000003</v>
      </c>
      <c r="BO64">
        <f t="shared" si="33"/>
        <v>6.5106450000000002</v>
      </c>
      <c r="BP64">
        <f t="shared" si="33"/>
        <v>6.1277280000000003</v>
      </c>
      <c r="BQ64">
        <f t="shared" ref="BQ64:CB64" si="34">IF(AND(AND(BQ30,BQ25),BQ23&gt;0),(BQ30*0.0208)+(BQ25*0.0282)+(BQ23*0.0164)+(BQ22*0.0333),"--")</f>
        <v>5.4337</v>
      </c>
      <c r="BR64" t="str">
        <f t="shared" si="34"/>
        <v>--</v>
      </c>
      <c r="BS64">
        <f t="shared" si="34"/>
        <v>2.12487</v>
      </c>
      <c r="BT64">
        <f t="shared" si="34"/>
        <v>5.3393800000000002</v>
      </c>
      <c r="BU64">
        <f t="shared" si="34"/>
        <v>5.1953620000000011</v>
      </c>
      <c r="BV64">
        <f t="shared" si="34"/>
        <v>5.2907219999999997</v>
      </c>
      <c r="BW64">
        <f t="shared" si="34"/>
        <v>7.0888999999999998</v>
      </c>
      <c r="BX64">
        <f t="shared" si="34"/>
        <v>8.1602080000000008</v>
      </c>
      <c r="BY64">
        <f t="shared" si="34"/>
        <v>11.198399999999999</v>
      </c>
      <c r="BZ64">
        <f t="shared" si="34"/>
        <v>5.5468199999999994</v>
      </c>
      <c r="CA64">
        <f t="shared" si="34"/>
        <v>5.9091440000000004</v>
      </c>
      <c r="CB64">
        <f t="shared" si="34"/>
        <v>11.975158</v>
      </c>
      <c r="CD64" t="e">
        <f>AVERAGE(C64:CC64)</f>
        <v>#VALUE!</v>
      </c>
      <c r="CE64" t="e">
        <f>MIN(C64:CC64)</f>
        <v>#VALUE!</v>
      </c>
      <c r="CF64" t="e">
        <f>MAX(C64:CC64)</f>
        <v>#VALUE!</v>
      </c>
      <c r="CG64" t="e">
        <f>STDEV(C64:CC64)</f>
        <v>#VALUE!</v>
      </c>
      <c r="CH64" t="e">
        <f>CG64/CD64</f>
        <v>#VALUE!</v>
      </c>
      <c r="CI64">
        <f>COUNT(C64:CC64)</f>
        <v>44</v>
      </c>
    </row>
    <row r="65" spans="2:87" x14ac:dyDescent="0.2">
      <c r="B65" t="s">
        <v>50</v>
      </c>
      <c r="C65" t="s">
        <v>66</v>
      </c>
      <c r="E65" t="e">
        <f t="shared" ref="E65:AJ65" si="35">IF((AND(E63,E64))&gt;0,ABS(E64-E63),"--")</f>
        <v>#VALUE!</v>
      </c>
      <c r="F65" t="e">
        <f t="shared" si="35"/>
        <v>#VALUE!</v>
      </c>
      <c r="G65" t="e">
        <f t="shared" si="35"/>
        <v>#VALUE!</v>
      </c>
      <c r="H65" t="e">
        <f t="shared" si="35"/>
        <v>#VALUE!</v>
      </c>
      <c r="I65" t="e">
        <f t="shared" si="35"/>
        <v>#VALUE!</v>
      </c>
      <c r="J65" t="e">
        <f t="shared" si="35"/>
        <v>#VALUE!</v>
      </c>
      <c r="K65" t="e">
        <f t="shared" si="35"/>
        <v>#VALUE!</v>
      </c>
      <c r="L65" t="e">
        <f t="shared" si="35"/>
        <v>#VALUE!</v>
      </c>
      <c r="M65" t="e">
        <f t="shared" si="35"/>
        <v>#VALUE!</v>
      </c>
      <c r="N65" t="e">
        <f t="shared" si="35"/>
        <v>#VALUE!</v>
      </c>
      <c r="O65" t="e">
        <f t="shared" si="35"/>
        <v>#VALUE!</v>
      </c>
      <c r="P65" t="e">
        <f t="shared" si="35"/>
        <v>#VALUE!</v>
      </c>
      <c r="Q65" t="e">
        <f t="shared" si="35"/>
        <v>#VALUE!</v>
      </c>
      <c r="R65" t="e">
        <f t="shared" si="35"/>
        <v>#VALUE!</v>
      </c>
      <c r="S65" t="e">
        <f t="shared" si="35"/>
        <v>#VALUE!</v>
      </c>
      <c r="T65" t="e">
        <f t="shared" si="35"/>
        <v>#VALUE!</v>
      </c>
      <c r="U65" t="e">
        <f t="shared" si="35"/>
        <v>#VALUE!</v>
      </c>
      <c r="V65" t="e">
        <f t="shared" si="35"/>
        <v>#VALUE!</v>
      </c>
      <c r="W65" t="e">
        <f t="shared" si="35"/>
        <v>#VALUE!</v>
      </c>
      <c r="X65" t="e">
        <f t="shared" si="35"/>
        <v>#VALUE!</v>
      </c>
      <c r="Y65" t="e">
        <f t="shared" si="35"/>
        <v>#VALUE!</v>
      </c>
      <c r="Z65" t="e">
        <f t="shared" si="35"/>
        <v>#VALUE!</v>
      </c>
      <c r="AA65" t="e">
        <f t="shared" si="35"/>
        <v>#VALUE!</v>
      </c>
      <c r="AB65" t="e">
        <f t="shared" si="35"/>
        <v>#VALUE!</v>
      </c>
      <c r="AC65" t="e">
        <f t="shared" si="35"/>
        <v>#VALUE!</v>
      </c>
      <c r="AD65" t="e">
        <f t="shared" si="35"/>
        <v>#VALUE!</v>
      </c>
      <c r="AE65" t="e">
        <f t="shared" si="35"/>
        <v>#VALUE!</v>
      </c>
      <c r="AF65" t="e">
        <f t="shared" si="35"/>
        <v>#VALUE!</v>
      </c>
      <c r="AG65" t="e">
        <f t="shared" si="35"/>
        <v>#VALUE!</v>
      </c>
      <c r="AH65" t="e">
        <f t="shared" si="35"/>
        <v>#VALUE!</v>
      </c>
      <c r="AI65" t="e">
        <f t="shared" si="35"/>
        <v>#VALUE!</v>
      </c>
      <c r="AJ65" t="e">
        <f t="shared" si="35"/>
        <v>#VALUE!</v>
      </c>
      <c r="AK65" t="e">
        <f t="shared" ref="AK65:BP65" si="36">IF((AND(AK63,AK64))&gt;0,ABS(AK64-AK63),"--")</f>
        <v>#VALUE!</v>
      </c>
      <c r="AL65" t="e">
        <f t="shared" si="36"/>
        <v>#VALUE!</v>
      </c>
      <c r="AM65" t="e">
        <f t="shared" si="36"/>
        <v>#VALUE!</v>
      </c>
      <c r="AN65" t="e">
        <f t="shared" si="36"/>
        <v>#VALUE!</v>
      </c>
      <c r="AO65" t="e">
        <f t="shared" si="36"/>
        <v>#VALUE!</v>
      </c>
      <c r="AP65" t="e">
        <f t="shared" si="36"/>
        <v>#VALUE!</v>
      </c>
      <c r="AQ65">
        <f t="shared" si="36"/>
        <v>0.11397999999999975</v>
      </c>
      <c r="AR65">
        <f t="shared" si="36"/>
        <v>0.12080000000000091</v>
      </c>
      <c r="AS65">
        <f t="shared" si="36"/>
        <v>0.21755999999999975</v>
      </c>
      <c r="AT65">
        <f t="shared" si="36"/>
        <v>3.5400000000000986E-3</v>
      </c>
      <c r="AU65">
        <f t="shared" si="36"/>
        <v>2.8959999999997876E-2</v>
      </c>
      <c r="AV65">
        <f t="shared" si="36"/>
        <v>7.7239999999999753E-2</v>
      </c>
      <c r="AW65">
        <f t="shared" si="36"/>
        <v>0.93227999999999955</v>
      </c>
      <c r="AX65">
        <f t="shared" si="36"/>
        <v>0.31300000000000061</v>
      </c>
      <c r="AY65">
        <f t="shared" si="36"/>
        <v>0.36978000000000044</v>
      </c>
      <c r="AZ65">
        <f t="shared" si="36"/>
        <v>0.31859999999999999</v>
      </c>
      <c r="BA65">
        <f t="shared" si="36"/>
        <v>6.2100000000000932E-2</v>
      </c>
      <c r="BB65">
        <f t="shared" si="36"/>
        <v>0.12209999999999877</v>
      </c>
      <c r="BC65">
        <f t="shared" si="36"/>
        <v>0.24519999999999964</v>
      </c>
      <c r="BD65">
        <f t="shared" si="36"/>
        <v>8.6400000000000254E-2</v>
      </c>
      <c r="BE65">
        <f t="shared" si="36"/>
        <v>0.23596000000000217</v>
      </c>
      <c r="BF65">
        <f t="shared" si="36"/>
        <v>0.10873999999999917</v>
      </c>
      <c r="BG65">
        <f t="shared" si="36"/>
        <v>4.5899999999999608E-2</v>
      </c>
      <c r="BH65">
        <f t="shared" si="36"/>
        <v>2.0739999999999981E-2</v>
      </c>
      <c r="BI65">
        <f t="shared" si="36"/>
        <v>0.21959999999999891</v>
      </c>
      <c r="BJ65">
        <f t="shared" si="36"/>
        <v>0.11613999999999969</v>
      </c>
      <c r="BK65">
        <f t="shared" si="36"/>
        <v>3.6739999999999995E-2</v>
      </c>
      <c r="BL65">
        <f t="shared" si="36"/>
        <v>0.10435999999999979</v>
      </c>
      <c r="BM65">
        <f t="shared" si="36"/>
        <v>0.11829599999999907</v>
      </c>
      <c r="BN65">
        <f t="shared" si="36"/>
        <v>0.17408999999999963</v>
      </c>
      <c r="BO65">
        <f t="shared" si="36"/>
        <v>0.1422099999999995</v>
      </c>
      <c r="BP65">
        <f t="shared" si="36"/>
        <v>0.1701189999999988</v>
      </c>
      <c r="BQ65">
        <f t="shared" ref="BQ65:CB65" si="37">IF((AND(BQ63,BQ64))&gt;0,ABS(BQ64-BQ63),"--")</f>
        <v>8.5015999999999536E-2</v>
      </c>
      <c r="BR65" t="e">
        <f t="shared" si="37"/>
        <v>#VALUE!</v>
      </c>
      <c r="BS65">
        <f t="shared" si="37"/>
        <v>1.0251819999999991</v>
      </c>
      <c r="BT65">
        <f t="shared" si="37"/>
        <v>0.13588299999999975</v>
      </c>
      <c r="BU65">
        <f t="shared" si="37"/>
        <v>6.6467999999998639E-2</v>
      </c>
      <c r="BV65">
        <f t="shared" si="37"/>
        <v>1.6151999999999056E-2</v>
      </c>
      <c r="BW65">
        <f t="shared" si="37"/>
        <v>0.51960599999999957</v>
      </c>
      <c r="BX65">
        <f t="shared" si="37"/>
        <v>3.3131999999998385E-2</v>
      </c>
      <c r="BY65">
        <f t="shared" si="37"/>
        <v>0.83795500000000089</v>
      </c>
      <c r="BZ65">
        <f t="shared" si="37"/>
        <v>2.8064000000000533E-2</v>
      </c>
      <c r="CA65">
        <f t="shared" si="37"/>
        <v>9.5613999999999422E-2</v>
      </c>
      <c r="CB65">
        <f t="shared" si="37"/>
        <v>0.21595600000000026</v>
      </c>
      <c r="CD65" t="e">
        <f>AVERAGE(C65:CC65)</f>
        <v>#VALUE!</v>
      </c>
      <c r="CE65" t="e">
        <f>MIN(C65:CC65)</f>
        <v>#VALUE!</v>
      </c>
      <c r="CF65" t="e">
        <f>MAX(C65:CC65)</f>
        <v>#VALUE!</v>
      </c>
      <c r="CG65" t="e">
        <f>STDEV(C65:CC65)</f>
        <v>#VALUE!</v>
      </c>
      <c r="CH65" t="e">
        <f>CG65/CD65</f>
        <v>#VALUE!</v>
      </c>
      <c r="CI65">
        <f>COUNT(C65:CC65)</f>
        <v>37</v>
      </c>
    </row>
    <row r="66" spans="2:87" x14ac:dyDescent="0.2">
      <c r="B66" t="s">
        <v>51</v>
      </c>
      <c r="C66" t="s">
        <v>67</v>
      </c>
      <c r="E66" t="e">
        <f t="shared" ref="E66:AJ66" si="38">IF(AND(E63,E64&gt;0),(E65*100)/(0.5*(E63+E64)),"--")</f>
        <v>#VALUE!</v>
      </c>
      <c r="F66" t="e">
        <f t="shared" si="38"/>
        <v>#VALUE!</v>
      </c>
      <c r="G66" t="e">
        <f t="shared" si="38"/>
        <v>#VALUE!</v>
      </c>
      <c r="H66" t="e">
        <f t="shared" si="38"/>
        <v>#VALUE!</v>
      </c>
      <c r="I66" t="e">
        <f t="shared" si="38"/>
        <v>#VALUE!</v>
      </c>
      <c r="J66" t="e">
        <f t="shared" si="38"/>
        <v>#VALUE!</v>
      </c>
      <c r="K66" t="e">
        <f t="shared" si="38"/>
        <v>#VALUE!</v>
      </c>
      <c r="L66" t="e">
        <f t="shared" si="38"/>
        <v>#VALUE!</v>
      </c>
      <c r="M66" t="e">
        <f t="shared" si="38"/>
        <v>#VALUE!</v>
      </c>
      <c r="N66" t="e">
        <f t="shared" si="38"/>
        <v>#VALUE!</v>
      </c>
      <c r="O66" t="e">
        <f t="shared" si="38"/>
        <v>#VALUE!</v>
      </c>
      <c r="P66" t="e">
        <f t="shared" si="38"/>
        <v>#VALUE!</v>
      </c>
      <c r="Q66" t="e">
        <f t="shared" si="38"/>
        <v>#VALUE!</v>
      </c>
      <c r="R66" t="e">
        <f t="shared" si="38"/>
        <v>#VALUE!</v>
      </c>
      <c r="S66" t="e">
        <f t="shared" si="38"/>
        <v>#VALUE!</v>
      </c>
      <c r="T66" t="e">
        <f t="shared" si="38"/>
        <v>#VALUE!</v>
      </c>
      <c r="U66" t="e">
        <f t="shared" si="38"/>
        <v>#VALUE!</v>
      </c>
      <c r="V66" t="e">
        <f t="shared" si="38"/>
        <v>#VALUE!</v>
      </c>
      <c r="W66" t="e">
        <f t="shared" si="38"/>
        <v>#VALUE!</v>
      </c>
      <c r="X66" t="e">
        <f t="shared" si="38"/>
        <v>#VALUE!</v>
      </c>
      <c r="Y66" t="e">
        <f t="shared" si="38"/>
        <v>#VALUE!</v>
      </c>
      <c r="Z66" t="e">
        <f t="shared" si="38"/>
        <v>#VALUE!</v>
      </c>
      <c r="AA66" t="e">
        <f t="shared" si="38"/>
        <v>#VALUE!</v>
      </c>
      <c r="AB66" t="e">
        <f t="shared" si="38"/>
        <v>#VALUE!</v>
      </c>
      <c r="AC66" t="e">
        <f t="shared" si="38"/>
        <v>#VALUE!</v>
      </c>
      <c r="AD66" t="e">
        <f t="shared" si="38"/>
        <v>#VALUE!</v>
      </c>
      <c r="AE66" t="e">
        <f t="shared" si="38"/>
        <v>#VALUE!</v>
      </c>
      <c r="AF66" t="e">
        <f t="shared" si="38"/>
        <v>#VALUE!</v>
      </c>
      <c r="AG66" t="e">
        <f t="shared" si="38"/>
        <v>#VALUE!</v>
      </c>
      <c r="AH66" t="e">
        <f t="shared" si="38"/>
        <v>#VALUE!</v>
      </c>
      <c r="AI66" t="e">
        <f t="shared" si="38"/>
        <v>#VALUE!</v>
      </c>
      <c r="AJ66" t="e">
        <f t="shared" si="38"/>
        <v>#VALUE!</v>
      </c>
      <c r="AK66" t="e">
        <f t="shared" ref="AK66:BP66" si="39">IF(AND(AK63,AK64&gt;0),(AK65*100)/(0.5*(AK63+AK64)),"--")</f>
        <v>#VALUE!</v>
      </c>
      <c r="AL66" t="e">
        <f t="shared" si="39"/>
        <v>#VALUE!</v>
      </c>
      <c r="AM66" t="e">
        <f t="shared" si="39"/>
        <v>#VALUE!</v>
      </c>
      <c r="AN66" t="e">
        <f t="shared" si="39"/>
        <v>#VALUE!</v>
      </c>
      <c r="AO66" t="e">
        <f t="shared" si="39"/>
        <v>#VALUE!</v>
      </c>
      <c r="AP66" t="e">
        <f t="shared" si="39"/>
        <v>#VALUE!</v>
      </c>
      <c r="AQ66">
        <f t="shared" si="39"/>
        <v>1.7949182302780209</v>
      </c>
      <c r="AR66">
        <f t="shared" si="39"/>
        <v>2.372134489028896</v>
      </c>
      <c r="AS66">
        <f t="shared" si="39"/>
        <v>5.3030820081315815</v>
      </c>
      <c r="AT66">
        <f t="shared" si="39"/>
        <v>7.6255140221142034E-2</v>
      </c>
      <c r="AU66">
        <f t="shared" si="39"/>
        <v>0.49086908914626542</v>
      </c>
      <c r="AV66">
        <f t="shared" si="39"/>
        <v>1.4835416002427706</v>
      </c>
      <c r="AW66">
        <f t="shared" si="39"/>
        <v>15.901399994541922</v>
      </c>
      <c r="AX66">
        <f t="shared" si="39"/>
        <v>6.161271780981564</v>
      </c>
      <c r="AY66">
        <f t="shared" si="39"/>
        <v>7.6101921996456152</v>
      </c>
      <c r="AZ66">
        <f t="shared" si="39"/>
        <v>6.7042632885821298</v>
      </c>
      <c r="BA66">
        <f t="shared" si="39"/>
        <v>1.1785671584005823</v>
      </c>
      <c r="BB66">
        <f t="shared" si="39"/>
        <v>2.0557320578029223</v>
      </c>
      <c r="BC66">
        <f t="shared" si="39"/>
        <v>5.3966730787007409</v>
      </c>
      <c r="BD66">
        <f t="shared" si="39"/>
        <v>1.7629415005407223</v>
      </c>
      <c r="BE66">
        <f t="shared" si="39"/>
        <v>2.8859442918331317</v>
      </c>
      <c r="BF66">
        <f t="shared" si="39"/>
        <v>2.1620568370026896</v>
      </c>
      <c r="BG66">
        <f t="shared" si="39"/>
        <v>0.95000175926250896</v>
      </c>
      <c r="BH66">
        <f t="shared" si="39"/>
        <v>0.3843637704714476</v>
      </c>
      <c r="BI66">
        <f t="shared" si="39"/>
        <v>3.8703127974113132</v>
      </c>
      <c r="BJ66">
        <f t="shared" si="39"/>
        <v>2.370624988518363</v>
      </c>
      <c r="BK66">
        <f t="shared" si="39"/>
        <v>0.67274961226257368</v>
      </c>
      <c r="BL66">
        <f t="shared" si="39"/>
        <v>2.0655693576863046</v>
      </c>
      <c r="BM66">
        <f t="shared" si="39"/>
        <v>2.2208254766394129</v>
      </c>
      <c r="BN66">
        <f t="shared" si="39"/>
        <v>3.184066244087596</v>
      </c>
      <c r="BO66">
        <f t="shared" si="39"/>
        <v>2.1606715539180237</v>
      </c>
      <c r="BP66">
        <f t="shared" si="39"/>
        <v>2.738207286181908</v>
      </c>
      <c r="BQ66">
        <f t="shared" ref="BQ66:CB66" si="40">IF(AND(BQ63,BQ64&gt;0),(BQ65*100)/(0.5*(BQ63+BQ64)),"--")</f>
        <v>1.5524611190809323</v>
      </c>
      <c r="BR66" t="e">
        <f t="shared" si="40"/>
        <v>#VALUE!</v>
      </c>
      <c r="BS66">
        <f t="shared" si="40"/>
        <v>38.87003447633915</v>
      </c>
      <c r="BT66">
        <f t="shared" si="40"/>
        <v>2.5129447176388484</v>
      </c>
      <c r="BU66">
        <f t="shared" si="40"/>
        <v>1.2712399275063255</v>
      </c>
      <c r="BV66">
        <f t="shared" si="40"/>
        <v>0.30575586552646261</v>
      </c>
      <c r="BW66">
        <f t="shared" si="40"/>
        <v>7.0707171047734487</v>
      </c>
      <c r="BX66">
        <f t="shared" si="40"/>
        <v>0.40519647479554144</v>
      </c>
      <c r="BY66">
        <f t="shared" si="40"/>
        <v>7.7736539225547654</v>
      </c>
      <c r="BZ66">
        <f t="shared" si="40"/>
        <v>0.50723071261722907</v>
      </c>
      <c r="CA66">
        <f t="shared" si="40"/>
        <v>1.6050828687360266</v>
      </c>
      <c r="CB66">
        <f t="shared" si="40"/>
        <v>1.8197752119711696</v>
      </c>
      <c r="CD66" t="e">
        <f>AVERAGE(C66:CC66)</f>
        <v>#VALUE!</v>
      </c>
      <c r="CE66" t="e">
        <f>MIN(C66:CC66)</f>
        <v>#VALUE!</v>
      </c>
      <c r="CF66" t="e">
        <f>MAX(C66:CC66)</f>
        <v>#VALUE!</v>
      </c>
      <c r="CG66" t="e">
        <f>STDEV(C66:CC66)</f>
        <v>#VALUE!</v>
      </c>
      <c r="CH66" t="e">
        <f>CG66/CD66</f>
        <v>#VALUE!</v>
      </c>
      <c r="CI66">
        <f>COUNT(C66:CC66)</f>
        <v>37</v>
      </c>
    </row>
    <row r="67" spans="2:87" x14ac:dyDescent="0.2">
      <c r="BH67" t="s">
        <v>74</v>
      </c>
      <c r="BI67">
        <f>COUNT(BI6:BI66)</f>
        <v>31</v>
      </c>
      <c r="BJ67">
        <f>COUNT(BJ6:BJ66)</f>
        <v>31</v>
      </c>
      <c r="BK67">
        <f>COUNT(BK6:BK66)</f>
        <v>31</v>
      </c>
    </row>
    <row r="68" spans="2:87" x14ac:dyDescent="0.2">
      <c r="E68" t="s">
        <v>69</v>
      </c>
      <c r="BE68" t="s">
        <v>73</v>
      </c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I68"/>
  <sheetViews>
    <sheetView topLeftCell="B1" zoomScale="87" zoomScaleNormal="87" workbookViewId="0">
      <pane xSplit="2" ySplit="2" topLeftCell="AO19" activePane="bottomRight" state="frozen"/>
      <selection pane="topRight" activeCell="B1" sqref="B1"/>
      <selection pane="bottomLeft" activeCell="B1" sqref="B1"/>
      <selection pane="bottomRight" activeCell="B41" sqref="A41:IV41"/>
    </sheetView>
  </sheetViews>
  <sheetFormatPr baseColWidth="10" defaultColWidth="9.7109375" defaultRowHeight="16" x14ac:dyDescent="0.2"/>
  <cols>
    <col min="1" max="1" width="2.7109375" customWidth="1"/>
    <col min="2" max="2" width="13.7109375" customWidth="1"/>
    <col min="3" max="3" width="11.7109375" customWidth="1"/>
    <col min="4" max="4" width="3.7109375" customWidth="1"/>
    <col min="5" max="80" width="11.5703125" customWidth="1"/>
    <col min="81" max="81" width="3.7109375" customWidth="1"/>
    <col min="82" max="82" width="9.7109375" customWidth="1"/>
    <col min="83" max="83" width="8.7109375" customWidth="1"/>
    <col min="84" max="84" width="9.7109375" customWidth="1"/>
    <col min="85" max="85" width="8.7109375" customWidth="1"/>
    <col min="86" max="86" width="11.7109375" customWidth="1"/>
    <col min="87" max="87" width="5.7109375" customWidth="1"/>
  </cols>
  <sheetData>
    <row r="1" spans="2:87" s="98" customFormat="1" x14ac:dyDescent="0.2">
      <c r="C1" s="98" t="s">
        <v>52</v>
      </c>
      <c r="E1" s="98" t="s">
        <v>87</v>
      </c>
      <c r="F1" s="98">
        <v>29262</v>
      </c>
      <c r="G1" s="98">
        <v>29277</v>
      </c>
      <c r="H1" s="98">
        <v>29325</v>
      </c>
      <c r="I1" s="98">
        <v>29353</v>
      </c>
      <c r="J1" s="98">
        <v>29382</v>
      </c>
      <c r="K1" s="98">
        <v>29418</v>
      </c>
      <c r="L1" s="98">
        <v>29480</v>
      </c>
      <c r="M1" s="98">
        <v>29537</v>
      </c>
      <c r="N1" s="98">
        <v>29606</v>
      </c>
      <c r="O1" s="98">
        <v>29655</v>
      </c>
      <c r="P1" s="98">
        <v>29717</v>
      </c>
      <c r="Q1" s="98">
        <v>29788</v>
      </c>
      <c r="R1" s="98">
        <v>29844</v>
      </c>
      <c r="S1" s="98">
        <v>29907</v>
      </c>
      <c r="T1" s="98">
        <v>30005</v>
      </c>
      <c r="U1" s="98">
        <v>30033</v>
      </c>
      <c r="V1" s="98">
        <v>30096</v>
      </c>
      <c r="W1" s="98">
        <v>30152</v>
      </c>
      <c r="X1" s="98">
        <v>30236</v>
      </c>
      <c r="Y1" s="98">
        <v>30362</v>
      </c>
      <c r="Z1" s="98">
        <v>30467</v>
      </c>
      <c r="AA1" s="98">
        <v>30508</v>
      </c>
      <c r="AB1" s="98">
        <v>30761</v>
      </c>
      <c r="AC1" s="98">
        <f>'6 BPL West'!AC1</f>
        <v>32433</v>
      </c>
      <c r="AD1" s="98">
        <v>32581</v>
      </c>
      <c r="AE1" s="98">
        <v>32678</v>
      </c>
      <c r="AF1" s="98">
        <v>32713</v>
      </c>
      <c r="AG1" s="98">
        <v>32734</v>
      </c>
      <c r="AH1" s="98">
        <v>32811</v>
      </c>
      <c r="AI1" s="98">
        <v>32930</v>
      </c>
      <c r="AJ1" s="98">
        <v>32994</v>
      </c>
      <c r="AK1" s="98">
        <v>33028</v>
      </c>
      <c r="AL1" s="98">
        <v>33063</v>
      </c>
      <c r="AM1" s="98">
        <v>33105</v>
      </c>
      <c r="AN1" s="98">
        <v>33310</v>
      </c>
      <c r="AO1" s="98">
        <v>33351</v>
      </c>
      <c r="AP1" s="98">
        <v>33470</v>
      </c>
      <c r="AQ1" s="98">
        <v>33577</v>
      </c>
      <c r="AR1" s="98">
        <v>33722</v>
      </c>
      <c r="AS1" s="98">
        <v>33812</v>
      </c>
      <c r="AT1" s="98">
        <v>33869</v>
      </c>
      <c r="AU1" s="98">
        <v>33952</v>
      </c>
      <c r="AV1" s="98">
        <v>34090</v>
      </c>
      <c r="AW1" s="98">
        <f>'6 BPL West'!AW1</f>
        <v>34463</v>
      </c>
      <c r="AX1" s="98">
        <f>'6 BPL West'!AX1</f>
        <v>34834</v>
      </c>
      <c r="AY1" s="98">
        <f>'6 BPL West'!AY1</f>
        <v>34995</v>
      </c>
      <c r="AZ1" s="98">
        <f>'6 BPL West'!AZ1</f>
        <v>35212</v>
      </c>
      <c r="BA1" s="98" t="s">
        <v>89</v>
      </c>
      <c r="BB1" s="98">
        <v>35562</v>
      </c>
      <c r="BC1" s="98">
        <v>35660</v>
      </c>
      <c r="BD1" s="98">
        <v>35947</v>
      </c>
      <c r="BE1" s="98">
        <v>36360</v>
      </c>
      <c r="BF1" s="98">
        <v>36654</v>
      </c>
      <c r="BG1" s="98">
        <v>36717</v>
      </c>
      <c r="BH1" s="98">
        <v>36801</v>
      </c>
      <c r="BI1" s="98">
        <v>37039</v>
      </c>
      <c r="BJ1" s="98">
        <v>37116</v>
      </c>
      <c r="BK1" s="98">
        <v>37179</v>
      </c>
      <c r="BL1" s="98">
        <v>37389</v>
      </c>
      <c r="BM1" s="98">
        <v>38152</v>
      </c>
      <c r="BN1" s="98">
        <v>38488</v>
      </c>
      <c r="BO1" s="98">
        <v>38887</v>
      </c>
      <c r="BP1" s="98">
        <v>39244</v>
      </c>
      <c r="BQ1" s="98">
        <v>39594</v>
      </c>
      <c r="BR1" s="98">
        <v>39679</v>
      </c>
      <c r="BS1" s="98">
        <v>39923</v>
      </c>
      <c r="BT1" s="98">
        <v>39960</v>
      </c>
      <c r="BU1" s="98">
        <v>39986</v>
      </c>
      <c r="BV1" s="98">
        <v>40077</v>
      </c>
      <c r="BW1" s="98">
        <v>40330</v>
      </c>
      <c r="BX1" s="98">
        <v>40722</v>
      </c>
      <c r="BY1" s="98">
        <v>41080</v>
      </c>
      <c r="BZ1" s="98">
        <v>41472</v>
      </c>
      <c r="CA1" s="98">
        <v>41542</v>
      </c>
      <c r="CB1" s="98">
        <v>41834</v>
      </c>
      <c r="CD1" s="98" t="s">
        <v>80</v>
      </c>
      <c r="CE1" s="98" t="s">
        <v>81</v>
      </c>
      <c r="CF1" s="98" t="s">
        <v>82</v>
      </c>
      <c r="CG1" s="98" t="s">
        <v>83</v>
      </c>
      <c r="CH1" s="98" t="s">
        <v>84</v>
      </c>
      <c r="CI1" s="98" t="s">
        <v>85</v>
      </c>
    </row>
    <row r="2" spans="2:87" x14ac:dyDescent="0.2">
      <c r="C2" t="s">
        <v>53</v>
      </c>
      <c r="E2" t="s">
        <v>68</v>
      </c>
      <c r="G2" t="s">
        <v>68</v>
      </c>
      <c r="H2" t="s">
        <v>68</v>
      </c>
      <c r="I2">
        <v>1</v>
      </c>
      <c r="J2">
        <v>4</v>
      </c>
      <c r="K2">
        <v>6.3</v>
      </c>
      <c r="L2">
        <v>3</v>
      </c>
      <c r="M2">
        <v>0</v>
      </c>
      <c r="N2">
        <v>2</v>
      </c>
      <c r="O2">
        <v>0.7</v>
      </c>
      <c r="P2">
        <v>10</v>
      </c>
      <c r="Q2">
        <v>10</v>
      </c>
      <c r="R2">
        <v>4</v>
      </c>
      <c r="S2">
        <v>1.5</v>
      </c>
      <c r="T2">
        <v>1.5</v>
      </c>
      <c r="U2">
        <v>0</v>
      </c>
      <c r="V2">
        <v>0</v>
      </c>
      <c r="W2">
        <v>2</v>
      </c>
      <c r="X2">
        <v>2</v>
      </c>
      <c r="Y2">
        <v>1.4</v>
      </c>
      <c r="Z2">
        <v>1</v>
      </c>
      <c r="AA2">
        <v>1</v>
      </c>
      <c r="AB2">
        <v>0</v>
      </c>
      <c r="AC2">
        <v>1.5</v>
      </c>
      <c r="AD2">
        <v>1.3</v>
      </c>
      <c r="AE2">
        <v>12.4</v>
      </c>
      <c r="AF2">
        <v>9.8000000000000007</v>
      </c>
      <c r="AG2">
        <v>9.1999999999999993</v>
      </c>
      <c r="AH2">
        <v>1.7</v>
      </c>
      <c r="AI2">
        <v>0.5</v>
      </c>
      <c r="AJ2">
        <v>11.4</v>
      </c>
      <c r="AK2">
        <v>12.7</v>
      </c>
      <c r="AL2">
        <v>13.2</v>
      </c>
      <c r="AM2">
        <v>6</v>
      </c>
      <c r="AN2">
        <v>1.4</v>
      </c>
      <c r="AO2">
        <v>6.8</v>
      </c>
      <c r="AP2">
        <v>4.8</v>
      </c>
      <c r="AQ2">
        <v>0.5</v>
      </c>
      <c r="AR2">
        <v>1.8</v>
      </c>
      <c r="AW2">
        <v>0</v>
      </c>
      <c r="AX2">
        <v>6</v>
      </c>
      <c r="AY2">
        <v>1.5</v>
      </c>
      <c r="AZ2">
        <v>0</v>
      </c>
      <c r="BA2">
        <v>3</v>
      </c>
      <c r="BB2">
        <v>0</v>
      </c>
      <c r="BC2">
        <v>6</v>
      </c>
      <c r="BF2">
        <v>10</v>
      </c>
      <c r="BG2">
        <v>0</v>
      </c>
      <c r="BH2">
        <v>1.5</v>
      </c>
      <c r="BI2">
        <v>9</v>
      </c>
      <c r="BJ2">
        <v>8.5</v>
      </c>
      <c r="BK2">
        <v>2.7</v>
      </c>
      <c r="BL2">
        <v>8</v>
      </c>
      <c r="BM2">
        <v>6</v>
      </c>
      <c r="BN2">
        <v>4</v>
      </c>
      <c r="BO2">
        <v>3.7</v>
      </c>
      <c r="BP2">
        <v>3.5</v>
      </c>
      <c r="BQ2">
        <v>10.6</v>
      </c>
      <c r="BR2">
        <v>4.5599999999999996</v>
      </c>
      <c r="BS2">
        <v>2.2999999999999998</v>
      </c>
      <c r="BT2">
        <v>5.5</v>
      </c>
      <c r="BU2">
        <v>5</v>
      </c>
      <c r="BV2">
        <v>3.5</v>
      </c>
      <c r="BW2">
        <v>1.2</v>
      </c>
      <c r="BX2">
        <v>1.4</v>
      </c>
      <c r="BY2">
        <v>2.8</v>
      </c>
      <c r="BZ2">
        <v>3.7</v>
      </c>
      <c r="CA2">
        <v>1.9</v>
      </c>
      <c r="CD2">
        <f>AVERAGE(C2:CC2)</f>
        <v>4.0347692307692302</v>
      </c>
      <c r="CE2">
        <f>MIN(C2:CC2)</f>
        <v>0</v>
      </c>
      <c r="CF2">
        <f>MAX(C2:CC2)</f>
        <v>13.2</v>
      </c>
      <c r="CG2">
        <f>STDEV(C2:CC2)</f>
        <v>3.7179568934481289</v>
      </c>
      <c r="CH2">
        <f>CG2/CD2</f>
        <v>0.92147944053278585</v>
      </c>
      <c r="CI2">
        <f>COUNT(C2:CC2)</f>
        <v>65</v>
      </c>
    </row>
    <row r="4" spans="2:87" x14ac:dyDescent="0.2">
      <c r="B4" t="s">
        <v>0</v>
      </c>
    </row>
    <row r="6" spans="2:87" x14ac:dyDescent="0.2">
      <c r="B6" t="s">
        <v>1</v>
      </c>
      <c r="C6" t="s">
        <v>54</v>
      </c>
      <c r="E6" t="s">
        <v>68</v>
      </c>
      <c r="F6">
        <v>710</v>
      </c>
      <c r="G6" t="s">
        <v>68</v>
      </c>
      <c r="H6">
        <v>660</v>
      </c>
      <c r="I6">
        <v>600</v>
      </c>
      <c r="J6">
        <v>600</v>
      </c>
      <c r="K6">
        <v>510</v>
      </c>
      <c r="L6">
        <v>530</v>
      </c>
      <c r="M6">
        <v>540</v>
      </c>
      <c r="N6">
        <v>590</v>
      </c>
      <c r="O6">
        <v>690</v>
      </c>
      <c r="P6">
        <v>610</v>
      </c>
      <c r="Q6">
        <v>450</v>
      </c>
      <c r="R6">
        <v>430</v>
      </c>
      <c r="S6">
        <v>410</v>
      </c>
      <c r="T6">
        <v>640</v>
      </c>
      <c r="U6">
        <v>650</v>
      </c>
      <c r="V6">
        <v>410</v>
      </c>
      <c r="W6">
        <v>360</v>
      </c>
      <c r="X6">
        <v>400</v>
      </c>
      <c r="Y6">
        <v>600</v>
      </c>
      <c r="Z6">
        <v>580</v>
      </c>
      <c r="AA6">
        <v>560</v>
      </c>
      <c r="AB6">
        <v>690</v>
      </c>
      <c r="AC6">
        <v>460</v>
      </c>
      <c r="AD6">
        <v>580</v>
      </c>
      <c r="AE6">
        <v>495</v>
      </c>
      <c r="AF6">
        <v>430</v>
      </c>
      <c r="AG6">
        <v>425</v>
      </c>
      <c r="AH6">
        <v>440</v>
      </c>
      <c r="AI6">
        <v>590</v>
      </c>
      <c r="AJ6">
        <v>490</v>
      </c>
      <c r="AK6">
        <v>480</v>
      </c>
      <c r="AL6">
        <v>430</v>
      </c>
      <c r="AM6">
        <v>410</v>
      </c>
      <c r="AN6">
        <v>410</v>
      </c>
      <c r="AO6">
        <v>380</v>
      </c>
      <c r="AP6">
        <v>370</v>
      </c>
      <c r="AQ6">
        <v>600</v>
      </c>
      <c r="AR6">
        <v>524</v>
      </c>
      <c r="AS6">
        <v>519</v>
      </c>
      <c r="AT6">
        <v>484</v>
      </c>
      <c r="AU6">
        <v>522</v>
      </c>
      <c r="AV6">
        <v>479</v>
      </c>
      <c r="AW6">
        <v>482</v>
      </c>
      <c r="AX6">
        <v>577</v>
      </c>
      <c r="AY6">
        <v>495</v>
      </c>
      <c r="AZ6">
        <v>450</v>
      </c>
      <c r="BA6">
        <v>579</v>
      </c>
      <c r="BB6">
        <v>524</v>
      </c>
      <c r="BC6">
        <v>587</v>
      </c>
      <c r="BD6">
        <v>597</v>
      </c>
      <c r="BE6">
        <v>468</v>
      </c>
      <c r="BF6">
        <v>603</v>
      </c>
      <c r="BG6">
        <v>476</v>
      </c>
      <c r="BH6">
        <v>541</v>
      </c>
      <c r="BI6">
        <v>590</v>
      </c>
      <c r="BJ6">
        <v>509</v>
      </c>
      <c r="BK6">
        <v>568</v>
      </c>
      <c r="BL6">
        <v>539</v>
      </c>
      <c r="BM6">
        <v>483</v>
      </c>
      <c r="BN6">
        <v>495</v>
      </c>
      <c r="BO6">
        <v>538</v>
      </c>
      <c r="BP6">
        <v>533</v>
      </c>
      <c r="BQ6">
        <v>563</v>
      </c>
      <c r="BR6">
        <v>487</v>
      </c>
      <c r="BS6">
        <v>624</v>
      </c>
      <c r="BT6">
        <v>475</v>
      </c>
      <c r="BU6">
        <v>480</v>
      </c>
      <c r="BV6">
        <v>487</v>
      </c>
      <c r="BW6">
        <v>509</v>
      </c>
      <c r="BX6">
        <v>615</v>
      </c>
      <c r="BY6">
        <v>647</v>
      </c>
      <c r="BZ6">
        <v>586</v>
      </c>
      <c r="CA6">
        <v>612</v>
      </c>
      <c r="CB6">
        <v>594</v>
      </c>
      <c r="CD6">
        <f t="shared" ref="CD6:CD13" si="0">AVERAGE(C6:CC6)</f>
        <v>527.71621621621625</v>
      </c>
      <c r="CE6">
        <f t="shared" ref="CE6:CE13" si="1">MIN(C6:CC6)</f>
        <v>360</v>
      </c>
      <c r="CF6">
        <f t="shared" ref="CF6:CF13" si="2">MAX(C6:CC6)</f>
        <v>710</v>
      </c>
      <c r="CG6">
        <f t="shared" ref="CG6:CG13" si="3">STDEV(C6:CC6)</f>
        <v>81.632071368413719</v>
      </c>
      <c r="CH6">
        <f t="shared" ref="CH6:CH15" si="4">CG6/CD6</f>
        <v>0.15468933654100062</v>
      </c>
      <c r="CI6">
        <f t="shared" ref="CI6:CI13" si="5">COUNT(C6:CC6)</f>
        <v>74</v>
      </c>
    </row>
    <row r="7" spans="2:87" x14ac:dyDescent="0.2">
      <c r="B7" t="s">
        <v>2</v>
      </c>
      <c r="C7" t="s">
        <v>55</v>
      </c>
      <c r="E7" t="s">
        <v>68</v>
      </c>
      <c r="F7">
        <v>10</v>
      </c>
      <c r="G7" t="s">
        <v>68</v>
      </c>
      <c r="H7">
        <v>15</v>
      </c>
      <c r="I7">
        <v>15</v>
      </c>
      <c r="J7">
        <v>10</v>
      </c>
      <c r="K7">
        <v>20</v>
      </c>
      <c r="L7">
        <v>45</v>
      </c>
      <c r="M7" t="s">
        <v>68</v>
      </c>
      <c r="N7">
        <v>15</v>
      </c>
      <c r="O7">
        <v>25</v>
      </c>
      <c r="P7">
        <v>20</v>
      </c>
      <c r="Q7">
        <v>20</v>
      </c>
      <c r="R7" t="s">
        <v>68</v>
      </c>
      <c r="S7" t="s">
        <v>68</v>
      </c>
      <c r="T7">
        <v>5</v>
      </c>
      <c r="U7">
        <v>5</v>
      </c>
      <c r="V7" t="s">
        <v>68</v>
      </c>
      <c r="W7" t="s">
        <v>68</v>
      </c>
      <c r="X7" t="s">
        <v>68</v>
      </c>
      <c r="Y7">
        <v>15</v>
      </c>
      <c r="Z7">
        <v>15</v>
      </c>
      <c r="AA7">
        <v>30</v>
      </c>
      <c r="AB7">
        <v>2.5</v>
      </c>
      <c r="AC7">
        <v>10</v>
      </c>
      <c r="AD7">
        <v>10</v>
      </c>
      <c r="AE7">
        <v>10</v>
      </c>
      <c r="AF7">
        <v>10</v>
      </c>
      <c r="AG7">
        <v>20</v>
      </c>
      <c r="AH7">
        <v>5</v>
      </c>
      <c r="AI7">
        <v>15</v>
      </c>
      <c r="AJ7">
        <v>10</v>
      </c>
      <c r="AK7">
        <v>5</v>
      </c>
      <c r="AL7">
        <v>10</v>
      </c>
      <c r="AM7">
        <v>10</v>
      </c>
      <c r="AN7">
        <v>5</v>
      </c>
      <c r="AO7">
        <v>10</v>
      </c>
      <c r="AP7">
        <v>30</v>
      </c>
      <c r="AQ7">
        <v>10</v>
      </c>
      <c r="AR7">
        <v>10</v>
      </c>
      <c r="AS7">
        <v>10</v>
      </c>
      <c r="AT7">
        <v>20</v>
      </c>
      <c r="AU7">
        <v>15</v>
      </c>
      <c r="AV7">
        <v>25</v>
      </c>
      <c r="AW7">
        <v>25</v>
      </c>
      <c r="AX7">
        <v>20</v>
      </c>
      <c r="AY7">
        <v>40</v>
      </c>
      <c r="AZ7">
        <v>25</v>
      </c>
      <c r="BA7">
        <v>25</v>
      </c>
      <c r="BB7">
        <v>40</v>
      </c>
      <c r="BC7">
        <v>60</v>
      </c>
      <c r="BD7">
        <v>20</v>
      </c>
      <c r="BE7">
        <v>80</v>
      </c>
      <c r="BF7">
        <v>25</v>
      </c>
      <c r="BG7">
        <v>35</v>
      </c>
      <c r="BH7">
        <v>30</v>
      </c>
      <c r="BI7">
        <v>40</v>
      </c>
      <c r="BJ7">
        <v>50</v>
      </c>
      <c r="BK7">
        <v>80</v>
      </c>
      <c r="BL7">
        <v>20</v>
      </c>
      <c r="BM7">
        <v>15</v>
      </c>
      <c r="BN7">
        <v>15</v>
      </c>
      <c r="BO7">
        <v>38</v>
      </c>
      <c r="BP7">
        <v>30</v>
      </c>
      <c r="BQ7">
        <v>15</v>
      </c>
      <c r="BR7">
        <v>35</v>
      </c>
      <c r="BS7">
        <v>50</v>
      </c>
      <c r="BT7">
        <v>10</v>
      </c>
      <c r="BV7">
        <v>25</v>
      </c>
      <c r="BW7">
        <v>20</v>
      </c>
      <c r="BX7">
        <v>35</v>
      </c>
      <c r="BY7">
        <v>20</v>
      </c>
      <c r="BZ7">
        <v>55</v>
      </c>
      <c r="CA7">
        <v>35</v>
      </c>
      <c r="CB7">
        <v>50</v>
      </c>
      <c r="CD7">
        <f t="shared" si="0"/>
        <v>23.589552238805972</v>
      </c>
      <c r="CE7">
        <f t="shared" si="1"/>
        <v>2.5</v>
      </c>
      <c r="CF7">
        <f t="shared" si="2"/>
        <v>80</v>
      </c>
      <c r="CG7">
        <f t="shared" si="3"/>
        <v>16.772525643537975</v>
      </c>
      <c r="CH7">
        <f t="shared" si="4"/>
        <v>0.71101500671752249</v>
      </c>
      <c r="CI7">
        <f t="shared" si="5"/>
        <v>67</v>
      </c>
    </row>
    <row r="8" spans="2:87" x14ac:dyDescent="0.2">
      <c r="B8" t="s">
        <v>3</v>
      </c>
      <c r="C8" t="s">
        <v>56</v>
      </c>
      <c r="E8" t="s">
        <v>68</v>
      </c>
      <c r="F8">
        <v>7</v>
      </c>
      <c r="G8" t="s">
        <v>68</v>
      </c>
      <c r="H8" t="s">
        <v>68</v>
      </c>
      <c r="I8">
        <v>8.6</v>
      </c>
      <c r="J8" t="s">
        <v>68</v>
      </c>
      <c r="K8" t="s">
        <v>68</v>
      </c>
      <c r="L8" t="s">
        <v>68</v>
      </c>
      <c r="M8" t="s">
        <v>68</v>
      </c>
      <c r="N8">
        <v>13</v>
      </c>
      <c r="O8" t="s">
        <v>68</v>
      </c>
      <c r="P8">
        <v>9.8000000000000007</v>
      </c>
      <c r="Q8" t="s">
        <v>68</v>
      </c>
      <c r="R8" t="s">
        <v>68</v>
      </c>
      <c r="S8" t="s">
        <v>68</v>
      </c>
      <c r="T8">
        <v>8.5</v>
      </c>
      <c r="U8" t="s">
        <v>68</v>
      </c>
      <c r="V8" t="s">
        <v>68</v>
      </c>
      <c r="W8" t="s">
        <v>68</v>
      </c>
      <c r="X8">
        <v>10.8</v>
      </c>
      <c r="Y8">
        <v>5.8</v>
      </c>
      <c r="Z8" t="s">
        <v>68</v>
      </c>
      <c r="AA8" t="s">
        <v>68</v>
      </c>
      <c r="AB8">
        <v>12.3</v>
      </c>
      <c r="AC8">
        <v>10.4</v>
      </c>
      <c r="AD8">
        <v>6.4</v>
      </c>
      <c r="AE8" t="s">
        <v>68</v>
      </c>
      <c r="AF8">
        <v>7.6</v>
      </c>
      <c r="AG8">
        <v>8.9</v>
      </c>
      <c r="AH8">
        <v>10.6</v>
      </c>
      <c r="AI8">
        <v>10</v>
      </c>
      <c r="AJ8">
        <v>10.6</v>
      </c>
      <c r="AK8">
        <v>8.5</v>
      </c>
      <c r="AL8">
        <v>8.6</v>
      </c>
      <c r="AM8">
        <v>7</v>
      </c>
      <c r="AN8">
        <v>9.4</v>
      </c>
      <c r="AO8">
        <v>9</v>
      </c>
      <c r="AP8">
        <v>5.7</v>
      </c>
      <c r="AQ8">
        <v>9.5</v>
      </c>
      <c r="AR8">
        <v>10.7</v>
      </c>
      <c r="AS8">
        <v>7.9</v>
      </c>
      <c r="AT8">
        <v>10.1</v>
      </c>
      <c r="AU8">
        <v>11.9</v>
      </c>
      <c r="AV8">
        <v>9.9</v>
      </c>
      <c r="AW8">
        <v>9.5</v>
      </c>
      <c r="AX8">
        <v>9.6</v>
      </c>
      <c r="AY8">
        <v>11.1</v>
      </c>
      <c r="AZ8">
        <v>9.8000000000000007</v>
      </c>
      <c r="BA8">
        <v>10.8</v>
      </c>
      <c r="BB8">
        <v>11.6</v>
      </c>
      <c r="BC8">
        <v>7.8</v>
      </c>
      <c r="BD8">
        <v>8.4</v>
      </c>
      <c r="BE8">
        <v>7.8</v>
      </c>
      <c r="BF8">
        <v>9.1999999999999993</v>
      </c>
      <c r="BG8">
        <v>7.1</v>
      </c>
      <c r="BH8">
        <v>9.3000000000000007</v>
      </c>
      <c r="BI8">
        <v>8.6999999999999993</v>
      </c>
      <c r="BJ8">
        <v>6.4</v>
      </c>
      <c r="BK8">
        <v>10.4</v>
      </c>
      <c r="BL8">
        <v>11.9</v>
      </c>
      <c r="BO8">
        <v>7.3</v>
      </c>
      <c r="BP8">
        <v>8.1</v>
      </c>
      <c r="BQ8">
        <v>9.06</v>
      </c>
      <c r="BR8">
        <v>6.64</v>
      </c>
      <c r="BS8">
        <v>11.63</v>
      </c>
      <c r="BT8">
        <v>9.5</v>
      </c>
      <c r="BU8">
        <v>7.77</v>
      </c>
      <c r="BV8">
        <v>8.43</v>
      </c>
      <c r="BW8">
        <v>10.39</v>
      </c>
      <c r="BX8">
        <v>8.02</v>
      </c>
      <c r="BY8">
        <v>10</v>
      </c>
      <c r="CA8">
        <v>9.8000000000000007</v>
      </c>
      <c r="CB8">
        <v>8.7200000000000006</v>
      </c>
      <c r="CD8">
        <f t="shared" si="0"/>
        <v>9.1653571428571432</v>
      </c>
      <c r="CE8">
        <f t="shared" si="1"/>
        <v>5.7</v>
      </c>
      <c r="CF8">
        <f t="shared" si="2"/>
        <v>13</v>
      </c>
      <c r="CG8">
        <f t="shared" si="3"/>
        <v>1.6716219279878695</v>
      </c>
      <c r="CH8">
        <f t="shared" si="4"/>
        <v>0.18238481075345964</v>
      </c>
      <c r="CI8">
        <f t="shared" si="5"/>
        <v>56</v>
      </c>
    </row>
    <row r="9" spans="2:87" x14ac:dyDescent="0.2">
      <c r="B9" t="s">
        <v>4</v>
      </c>
      <c r="C9" t="s">
        <v>57</v>
      </c>
      <c r="E9" t="s">
        <v>68</v>
      </c>
      <c r="F9" t="s">
        <v>68</v>
      </c>
      <c r="G9">
        <v>3</v>
      </c>
      <c r="H9" t="s">
        <v>68</v>
      </c>
      <c r="I9" t="s">
        <v>68</v>
      </c>
      <c r="J9" t="s">
        <v>68</v>
      </c>
      <c r="K9">
        <v>15</v>
      </c>
      <c r="L9" t="s">
        <v>68</v>
      </c>
      <c r="M9" t="s">
        <v>68</v>
      </c>
      <c r="N9" t="s">
        <v>68</v>
      </c>
      <c r="O9" t="s">
        <v>68</v>
      </c>
      <c r="P9" t="s">
        <v>68</v>
      </c>
      <c r="Q9" t="s">
        <v>68</v>
      </c>
      <c r="R9" t="s">
        <v>68</v>
      </c>
      <c r="S9" t="s">
        <v>68</v>
      </c>
      <c r="T9" t="s">
        <v>68</v>
      </c>
      <c r="U9" t="s">
        <v>68</v>
      </c>
      <c r="V9">
        <v>8</v>
      </c>
      <c r="W9" t="s">
        <v>68</v>
      </c>
      <c r="X9" t="s">
        <v>68</v>
      </c>
      <c r="Y9" t="s">
        <v>68</v>
      </c>
      <c r="Z9">
        <v>10</v>
      </c>
      <c r="AA9">
        <v>20</v>
      </c>
      <c r="AB9">
        <v>16</v>
      </c>
      <c r="AC9">
        <v>14</v>
      </c>
      <c r="AD9">
        <v>20</v>
      </c>
      <c r="AE9">
        <v>6</v>
      </c>
      <c r="AF9">
        <v>24</v>
      </c>
      <c r="AG9">
        <v>36</v>
      </c>
      <c r="AH9">
        <v>8</v>
      </c>
      <c r="AI9">
        <v>8</v>
      </c>
      <c r="AJ9">
        <v>16</v>
      </c>
      <c r="AK9">
        <v>8</v>
      </c>
      <c r="AL9">
        <v>24</v>
      </c>
      <c r="AM9">
        <v>60</v>
      </c>
      <c r="AN9">
        <v>4</v>
      </c>
      <c r="AO9">
        <v>4</v>
      </c>
      <c r="AP9">
        <v>75</v>
      </c>
      <c r="AQ9">
        <v>2</v>
      </c>
      <c r="AR9">
        <v>16</v>
      </c>
      <c r="AS9">
        <v>40</v>
      </c>
      <c r="AT9">
        <v>24</v>
      </c>
      <c r="AU9">
        <v>6</v>
      </c>
      <c r="AV9">
        <v>16</v>
      </c>
      <c r="AW9">
        <v>24</v>
      </c>
      <c r="AX9">
        <v>24</v>
      </c>
      <c r="AY9">
        <v>50</v>
      </c>
      <c r="AZ9">
        <v>40</v>
      </c>
      <c r="BA9">
        <v>50</v>
      </c>
      <c r="BB9">
        <v>50</v>
      </c>
      <c r="BC9">
        <v>60</v>
      </c>
      <c r="BD9">
        <v>50</v>
      </c>
      <c r="BE9">
        <v>166</v>
      </c>
      <c r="BF9">
        <v>70</v>
      </c>
      <c r="BG9">
        <v>166</v>
      </c>
      <c r="BH9">
        <v>115</v>
      </c>
      <c r="BI9">
        <v>100</v>
      </c>
      <c r="BJ9">
        <v>112</v>
      </c>
      <c r="BK9">
        <v>50</v>
      </c>
      <c r="BL9">
        <v>242</v>
      </c>
      <c r="BM9">
        <v>240</v>
      </c>
      <c r="BN9">
        <v>73</v>
      </c>
      <c r="BO9">
        <v>250</v>
      </c>
      <c r="BP9">
        <v>175</v>
      </c>
      <c r="BQ9">
        <v>80</v>
      </c>
      <c r="BR9">
        <v>250</v>
      </c>
      <c r="BS9">
        <v>280</v>
      </c>
      <c r="BT9">
        <v>60</v>
      </c>
      <c r="BV9">
        <v>71</v>
      </c>
      <c r="BW9">
        <v>80</v>
      </c>
      <c r="BX9">
        <v>68</v>
      </c>
      <c r="BY9">
        <v>48</v>
      </c>
      <c r="BZ9">
        <v>300</v>
      </c>
      <c r="CA9">
        <v>300</v>
      </c>
      <c r="CB9">
        <v>225</v>
      </c>
      <c r="CD9">
        <f t="shared" si="0"/>
        <v>76.350877192982452</v>
      </c>
      <c r="CE9">
        <f t="shared" si="1"/>
        <v>2</v>
      </c>
      <c r="CF9">
        <f t="shared" si="2"/>
        <v>300</v>
      </c>
      <c r="CG9">
        <f t="shared" si="3"/>
        <v>85.922824846334834</v>
      </c>
      <c r="CH9">
        <f t="shared" si="4"/>
        <v>1.1253678805701024</v>
      </c>
      <c r="CI9">
        <f t="shared" si="5"/>
        <v>57</v>
      </c>
    </row>
    <row r="10" spans="2:87" x14ac:dyDescent="0.2">
      <c r="B10" t="s">
        <v>5</v>
      </c>
      <c r="E10" t="s">
        <v>68</v>
      </c>
      <c r="F10">
        <v>7.75</v>
      </c>
      <c r="G10">
        <v>7.7</v>
      </c>
      <c r="H10">
        <v>8</v>
      </c>
      <c r="I10">
        <v>8</v>
      </c>
      <c r="J10">
        <v>8.35</v>
      </c>
      <c r="K10">
        <v>8.6</v>
      </c>
      <c r="L10">
        <v>8.35</v>
      </c>
      <c r="M10">
        <v>8.35</v>
      </c>
      <c r="N10">
        <v>8.25</v>
      </c>
      <c r="O10">
        <v>8.3000000000000007</v>
      </c>
      <c r="P10">
        <v>8.4</v>
      </c>
      <c r="Q10">
        <v>8.1999999999999993</v>
      </c>
      <c r="R10">
        <v>8.4</v>
      </c>
      <c r="S10">
        <v>8.25</v>
      </c>
      <c r="T10">
        <v>7.7</v>
      </c>
      <c r="U10">
        <v>7.65</v>
      </c>
      <c r="V10">
        <v>8.35</v>
      </c>
      <c r="W10">
        <v>8.6</v>
      </c>
      <c r="X10">
        <v>8.3000000000000007</v>
      </c>
      <c r="Y10">
        <v>7.6</v>
      </c>
      <c r="Z10">
        <v>8.4</v>
      </c>
      <c r="AA10">
        <v>8.5</v>
      </c>
      <c r="AB10">
        <v>8.1300000000000008</v>
      </c>
      <c r="AC10">
        <v>8.4</v>
      </c>
      <c r="AD10">
        <v>7.6</v>
      </c>
      <c r="AE10">
        <v>8.31</v>
      </c>
      <c r="AF10">
        <v>8.4700000000000006</v>
      </c>
      <c r="AG10">
        <v>8.7100000000000009</v>
      </c>
      <c r="AH10">
        <v>8.32</v>
      </c>
      <c r="AI10">
        <v>7.43</v>
      </c>
      <c r="AJ10">
        <v>8.51</v>
      </c>
      <c r="AK10">
        <v>8.15</v>
      </c>
      <c r="AL10">
        <v>8.3000000000000007</v>
      </c>
      <c r="AM10">
        <v>8.48</v>
      </c>
      <c r="AN10">
        <v>8</v>
      </c>
      <c r="AO10">
        <v>8.48</v>
      </c>
      <c r="AP10">
        <v>9.1999999999999993</v>
      </c>
      <c r="AQ10">
        <v>7.84</v>
      </c>
      <c r="AR10">
        <v>8.2200000000000006</v>
      </c>
      <c r="AS10">
        <v>8.01</v>
      </c>
      <c r="AT10">
        <v>8.16</v>
      </c>
      <c r="AU10">
        <v>7.82</v>
      </c>
      <c r="AV10">
        <v>8.43</v>
      </c>
      <c r="AW10">
        <v>8.31</v>
      </c>
      <c r="AX10">
        <v>8.32</v>
      </c>
      <c r="AY10">
        <v>8.31</v>
      </c>
      <c r="AZ10">
        <v>8.41</v>
      </c>
      <c r="BA10">
        <v>8.44</v>
      </c>
      <c r="BB10">
        <v>9.09</v>
      </c>
      <c r="BC10">
        <v>8.57</v>
      </c>
      <c r="BD10">
        <v>8.24</v>
      </c>
      <c r="BE10">
        <v>8.69</v>
      </c>
      <c r="BF10">
        <v>8.41</v>
      </c>
      <c r="BG10">
        <v>8.4600000000000009</v>
      </c>
      <c r="BH10">
        <v>8.32</v>
      </c>
      <c r="BI10">
        <v>8.27</v>
      </c>
      <c r="BJ10">
        <v>8.58</v>
      </c>
      <c r="BK10">
        <v>8.4499999999999993</v>
      </c>
      <c r="BL10">
        <v>8.3000000000000007</v>
      </c>
      <c r="BM10">
        <v>8.25</v>
      </c>
      <c r="BN10">
        <v>8.17</v>
      </c>
      <c r="BO10">
        <v>8.49</v>
      </c>
      <c r="BP10">
        <v>8.5</v>
      </c>
      <c r="BQ10">
        <v>8.18</v>
      </c>
      <c r="BR10">
        <v>8.3000000000000007</v>
      </c>
      <c r="BS10">
        <v>8.08</v>
      </c>
      <c r="BT10">
        <v>8.34</v>
      </c>
      <c r="BU10">
        <v>8.49</v>
      </c>
      <c r="BV10">
        <v>8.39</v>
      </c>
      <c r="BW10">
        <v>8.33</v>
      </c>
      <c r="BX10">
        <v>8.44</v>
      </c>
      <c r="BY10">
        <v>8.5</v>
      </c>
      <c r="BZ10">
        <v>8.8699999999999992</v>
      </c>
      <c r="CA10">
        <v>8.99</v>
      </c>
      <c r="CB10">
        <v>9.1</v>
      </c>
      <c r="CD10">
        <f t="shared" si="0"/>
        <v>8.3141333333333343</v>
      </c>
      <c r="CE10">
        <f t="shared" si="1"/>
        <v>7.43</v>
      </c>
      <c r="CF10">
        <f t="shared" si="2"/>
        <v>9.1999999999999993</v>
      </c>
      <c r="CG10">
        <f t="shared" si="3"/>
        <v>0.33266366966820576</v>
      </c>
      <c r="CH10">
        <f t="shared" si="4"/>
        <v>4.0011827611000431E-2</v>
      </c>
      <c r="CI10">
        <f t="shared" si="5"/>
        <v>75</v>
      </c>
    </row>
    <row r="11" spans="2:87" x14ac:dyDescent="0.2">
      <c r="B11" t="s">
        <v>6</v>
      </c>
      <c r="C11" t="s">
        <v>58</v>
      </c>
      <c r="E11" t="s">
        <v>68</v>
      </c>
      <c r="F11">
        <v>4.0999999999999996</v>
      </c>
      <c r="G11" t="s">
        <v>68</v>
      </c>
      <c r="H11">
        <v>5.8</v>
      </c>
      <c r="I11">
        <v>14.7</v>
      </c>
      <c r="J11">
        <v>17.5</v>
      </c>
      <c r="K11">
        <v>21.3</v>
      </c>
      <c r="L11">
        <v>14</v>
      </c>
      <c r="M11">
        <v>3</v>
      </c>
      <c r="N11">
        <v>3</v>
      </c>
      <c r="O11" t="s">
        <v>68</v>
      </c>
      <c r="P11">
        <v>10.5</v>
      </c>
      <c r="Q11">
        <v>22</v>
      </c>
      <c r="R11">
        <v>17.7</v>
      </c>
      <c r="S11" t="s">
        <v>68</v>
      </c>
      <c r="T11" t="s">
        <v>68</v>
      </c>
      <c r="U11" t="s">
        <v>68</v>
      </c>
      <c r="V11">
        <v>13.2</v>
      </c>
      <c r="W11" t="s">
        <v>68</v>
      </c>
      <c r="X11">
        <v>8</v>
      </c>
      <c r="Y11">
        <v>4</v>
      </c>
      <c r="Z11">
        <v>15</v>
      </c>
      <c r="AA11">
        <v>20.5</v>
      </c>
      <c r="AB11">
        <v>5.0999999999999996</v>
      </c>
      <c r="AC11">
        <v>9.3000000000000007</v>
      </c>
      <c r="AD11">
        <v>4.3</v>
      </c>
      <c r="AE11" t="s">
        <v>68</v>
      </c>
      <c r="AF11">
        <v>24</v>
      </c>
      <c r="AG11">
        <v>20.399999999999999</v>
      </c>
      <c r="AH11">
        <v>6.8</v>
      </c>
      <c r="AI11">
        <v>5.8</v>
      </c>
      <c r="AJ11">
        <v>8.1</v>
      </c>
      <c r="AK11">
        <v>16.600000000000001</v>
      </c>
      <c r="AL11">
        <v>21.2</v>
      </c>
      <c r="AM11">
        <v>20.5</v>
      </c>
      <c r="AN11">
        <v>6.2</v>
      </c>
      <c r="AO11">
        <v>10.7</v>
      </c>
      <c r="AP11">
        <v>22.1</v>
      </c>
      <c r="AQ11">
        <v>5.7</v>
      </c>
      <c r="AR11">
        <v>7.8</v>
      </c>
      <c r="AS11">
        <v>18.8</v>
      </c>
      <c r="AT11">
        <v>11.2</v>
      </c>
      <c r="AU11">
        <v>2.1</v>
      </c>
      <c r="AV11">
        <v>13.2</v>
      </c>
      <c r="AW11">
        <v>11.6</v>
      </c>
      <c r="AX11">
        <v>12</v>
      </c>
      <c r="AY11">
        <v>6.1</v>
      </c>
      <c r="AZ11">
        <v>12.6</v>
      </c>
      <c r="BA11">
        <v>5.0999999999999996</v>
      </c>
      <c r="BB11">
        <v>10.9</v>
      </c>
      <c r="BC11">
        <v>19.899999999999999</v>
      </c>
      <c r="BD11">
        <v>17.5</v>
      </c>
      <c r="BE11">
        <v>20</v>
      </c>
      <c r="BF11">
        <v>13.5</v>
      </c>
      <c r="BG11">
        <v>21.6</v>
      </c>
      <c r="BH11">
        <v>12</v>
      </c>
      <c r="BI11">
        <v>15.8</v>
      </c>
      <c r="BJ11">
        <v>21</v>
      </c>
      <c r="BK11">
        <v>6.5</v>
      </c>
      <c r="BL11">
        <v>9.1999999999999993</v>
      </c>
      <c r="BM11">
        <v>14.9</v>
      </c>
      <c r="BN11">
        <v>9.6999999999999993</v>
      </c>
      <c r="BO11">
        <v>17.2</v>
      </c>
      <c r="BP11">
        <v>17.399999999999999</v>
      </c>
      <c r="BQ11">
        <v>12.8</v>
      </c>
      <c r="BR11">
        <v>20.9</v>
      </c>
      <c r="BS11">
        <v>6.4</v>
      </c>
      <c r="BT11">
        <v>13.1</v>
      </c>
      <c r="BU11">
        <v>19.8</v>
      </c>
      <c r="BV11">
        <v>16.7</v>
      </c>
      <c r="BW11">
        <v>12.3</v>
      </c>
      <c r="BX11">
        <v>19.899999999999999</v>
      </c>
      <c r="BY11">
        <v>15.5</v>
      </c>
      <c r="BZ11">
        <v>21.4</v>
      </c>
      <c r="CA11">
        <v>14.6</v>
      </c>
      <c r="CB11">
        <v>20.7</v>
      </c>
      <c r="CD11">
        <f t="shared" si="0"/>
        <v>13.276470588235295</v>
      </c>
      <c r="CE11">
        <f t="shared" si="1"/>
        <v>2.1</v>
      </c>
      <c r="CF11">
        <f t="shared" si="2"/>
        <v>24</v>
      </c>
      <c r="CG11">
        <f t="shared" si="3"/>
        <v>6.0908082851363963</v>
      </c>
      <c r="CH11">
        <f t="shared" si="4"/>
        <v>0.45876712825573207</v>
      </c>
      <c r="CI11">
        <f t="shared" si="5"/>
        <v>68</v>
      </c>
    </row>
    <row r="12" spans="2:87" x14ac:dyDescent="0.2">
      <c r="B12" t="s">
        <v>7</v>
      </c>
      <c r="C12" t="s">
        <v>59</v>
      </c>
      <c r="E12" t="s">
        <v>68</v>
      </c>
      <c r="F12">
        <v>1.5</v>
      </c>
      <c r="G12">
        <v>1.6</v>
      </c>
      <c r="H12">
        <v>2.2999999999999998</v>
      </c>
      <c r="I12">
        <v>3.1</v>
      </c>
      <c r="J12">
        <v>3.5</v>
      </c>
      <c r="K12">
        <v>4.2</v>
      </c>
      <c r="L12">
        <v>2</v>
      </c>
      <c r="M12">
        <v>3.8</v>
      </c>
      <c r="N12">
        <v>1.3</v>
      </c>
      <c r="O12">
        <v>2.2999999999999998</v>
      </c>
      <c r="P12">
        <v>2.7</v>
      </c>
      <c r="Q12">
        <v>2.5</v>
      </c>
      <c r="R12">
        <v>2.1</v>
      </c>
      <c r="S12">
        <v>1.5</v>
      </c>
      <c r="T12">
        <v>0.84</v>
      </c>
      <c r="U12">
        <v>0.74</v>
      </c>
      <c r="V12">
        <v>3.3</v>
      </c>
      <c r="W12">
        <v>2.9</v>
      </c>
      <c r="X12">
        <v>2.2999999999999998</v>
      </c>
      <c r="Y12">
        <v>0.9</v>
      </c>
      <c r="Z12">
        <v>1.7</v>
      </c>
      <c r="AA12">
        <v>4.7</v>
      </c>
      <c r="AB12">
        <v>3.1</v>
      </c>
      <c r="AC12">
        <v>1.4</v>
      </c>
      <c r="AD12">
        <v>0.87</v>
      </c>
      <c r="AE12">
        <v>2.9</v>
      </c>
      <c r="AF12">
        <v>2</v>
      </c>
      <c r="AG12">
        <v>4.5</v>
      </c>
      <c r="AH12">
        <v>1.32</v>
      </c>
      <c r="AI12">
        <v>1.46</v>
      </c>
      <c r="AJ12">
        <v>2.54</v>
      </c>
      <c r="AK12">
        <v>2.12</v>
      </c>
      <c r="AL12">
        <v>3.3</v>
      </c>
      <c r="AM12">
        <v>1.9</v>
      </c>
      <c r="AN12">
        <v>0.42</v>
      </c>
      <c r="AO12">
        <v>0.99</v>
      </c>
      <c r="AP12">
        <v>8.1999999999999993</v>
      </c>
      <c r="AQ12">
        <v>1.01</v>
      </c>
      <c r="AR12">
        <v>2.48</v>
      </c>
      <c r="AS12">
        <v>2.71</v>
      </c>
      <c r="AT12">
        <v>3.6</v>
      </c>
      <c r="AU12">
        <v>1.2</v>
      </c>
      <c r="AV12">
        <v>7.24</v>
      </c>
      <c r="AW12">
        <v>5.44</v>
      </c>
      <c r="AX12">
        <v>1.68</v>
      </c>
      <c r="AY12">
        <v>5.5</v>
      </c>
      <c r="AZ12">
        <v>3.07</v>
      </c>
      <c r="BA12">
        <v>5.51</v>
      </c>
      <c r="BB12">
        <v>8.8699999999999992</v>
      </c>
      <c r="BC12">
        <v>11.8</v>
      </c>
      <c r="BD12">
        <v>3.46</v>
      </c>
      <c r="BE12">
        <v>20.6</v>
      </c>
      <c r="BF12">
        <v>7.72</v>
      </c>
      <c r="BG12">
        <v>9.65</v>
      </c>
      <c r="BH12">
        <v>6.16</v>
      </c>
      <c r="BI12">
        <v>5.54</v>
      </c>
      <c r="BJ12">
        <v>10.3</v>
      </c>
      <c r="BK12">
        <v>19.100000000000001</v>
      </c>
      <c r="BL12">
        <v>4.5</v>
      </c>
      <c r="BM12">
        <v>2.9</v>
      </c>
      <c r="BN12">
        <v>1.46</v>
      </c>
      <c r="BO12">
        <v>6.31</v>
      </c>
      <c r="BP12">
        <v>6.53</v>
      </c>
      <c r="BQ12">
        <v>2.29</v>
      </c>
      <c r="BR12">
        <v>5.03</v>
      </c>
      <c r="BS12">
        <v>3.29</v>
      </c>
      <c r="BT12">
        <v>2.0699999999999998</v>
      </c>
      <c r="BU12">
        <v>2.61</v>
      </c>
      <c r="BV12">
        <v>4.87</v>
      </c>
      <c r="BW12">
        <v>2.5099999999999998</v>
      </c>
      <c r="BX12">
        <v>3.81</v>
      </c>
      <c r="BY12">
        <v>1.96</v>
      </c>
      <c r="BZ12">
        <v>16.5</v>
      </c>
      <c r="CA12">
        <v>9.64</v>
      </c>
      <c r="CB12">
        <v>14.1</v>
      </c>
      <c r="CD12">
        <f t="shared" si="0"/>
        <v>4.2909333333333333</v>
      </c>
      <c r="CE12">
        <f t="shared" si="1"/>
        <v>0.42</v>
      </c>
      <c r="CF12">
        <f t="shared" si="2"/>
        <v>20.6</v>
      </c>
      <c r="CG12">
        <f t="shared" si="3"/>
        <v>4.0553888650592862</v>
      </c>
      <c r="CH12">
        <f t="shared" si="4"/>
        <v>0.94510647218770261</v>
      </c>
      <c r="CI12">
        <f t="shared" si="5"/>
        <v>75</v>
      </c>
    </row>
    <row r="13" spans="2:87" x14ac:dyDescent="0.2">
      <c r="B13" t="s">
        <v>8</v>
      </c>
      <c r="C13" t="s">
        <v>56</v>
      </c>
      <c r="BS13">
        <v>5</v>
      </c>
      <c r="BT13">
        <v>0</v>
      </c>
      <c r="BU13">
        <v>2</v>
      </c>
      <c r="BV13">
        <v>4</v>
      </c>
      <c r="BW13">
        <v>0</v>
      </c>
      <c r="BX13">
        <v>0</v>
      </c>
      <c r="BY13">
        <v>1</v>
      </c>
      <c r="BZ13">
        <v>8</v>
      </c>
      <c r="CA13">
        <v>6</v>
      </c>
      <c r="CB13">
        <v>7</v>
      </c>
      <c r="CD13">
        <f t="shared" si="0"/>
        <v>3.3</v>
      </c>
      <c r="CE13">
        <f t="shared" si="1"/>
        <v>0</v>
      </c>
      <c r="CF13">
        <f t="shared" si="2"/>
        <v>8</v>
      </c>
      <c r="CG13">
        <f t="shared" si="3"/>
        <v>3.0930028559098788</v>
      </c>
      <c r="CH13">
        <f t="shared" si="4"/>
        <v>0.93727359269996335</v>
      </c>
      <c r="CI13">
        <f t="shared" si="5"/>
        <v>10</v>
      </c>
    </row>
    <row r="14" spans="2:87" x14ac:dyDescent="0.2">
      <c r="B14" t="s">
        <v>9</v>
      </c>
      <c r="C14" t="s">
        <v>56</v>
      </c>
      <c r="BO14">
        <v>324</v>
      </c>
      <c r="BP14">
        <v>336</v>
      </c>
      <c r="BQ14">
        <v>378</v>
      </c>
      <c r="BR14">
        <v>304</v>
      </c>
      <c r="BS14">
        <v>386</v>
      </c>
      <c r="BT14">
        <v>290</v>
      </c>
      <c r="BU14">
        <v>292</v>
      </c>
      <c r="BV14">
        <v>320</v>
      </c>
      <c r="BW14">
        <v>316</v>
      </c>
      <c r="BX14">
        <v>366</v>
      </c>
      <c r="BY14">
        <v>414</v>
      </c>
      <c r="BZ14">
        <v>374</v>
      </c>
      <c r="CA14">
        <v>376</v>
      </c>
      <c r="CB14">
        <v>422</v>
      </c>
      <c r="CD14">
        <f>AVERAGE(D14:CC14)</f>
        <v>349.85714285714283</v>
      </c>
      <c r="CE14">
        <f>MIN(D14:CC14)</f>
        <v>290</v>
      </c>
      <c r="CF14">
        <f>MAX(D14:CC14)</f>
        <v>422</v>
      </c>
      <c r="CG14">
        <f>STDEV(D14:CC14)</f>
        <v>43.743759366525481</v>
      </c>
      <c r="CH14">
        <f t="shared" si="4"/>
        <v>0.12503320357928885</v>
      </c>
      <c r="CI14">
        <f>COUNT(D14:CC14)</f>
        <v>14</v>
      </c>
    </row>
    <row r="15" spans="2:87" x14ac:dyDescent="0.2">
      <c r="B15" t="s">
        <v>10</v>
      </c>
      <c r="C15" t="s">
        <v>56</v>
      </c>
      <c r="E15">
        <f t="shared" ref="E15:AO15" si="6">IF(AND(AND(AND(AND(AND(AND(E23&gt;0,E25&gt;0),E26&gt;0),E28&gt;0),E27&gt;0),E29&gt;0),E30&gt;0),SUM(E22:E30),"--")</f>
        <v>0</v>
      </c>
      <c r="F15">
        <f t="shared" si="6"/>
        <v>601.09999999999991</v>
      </c>
      <c r="G15">
        <f t="shared" si="6"/>
        <v>21.5</v>
      </c>
      <c r="H15">
        <f t="shared" si="6"/>
        <v>604.70000000000005</v>
      </c>
      <c r="I15">
        <f t="shared" si="6"/>
        <v>430.8</v>
      </c>
      <c r="J15" t="str">
        <f t="shared" si="6"/>
        <v>--</v>
      </c>
      <c r="K15">
        <f t="shared" si="6"/>
        <v>218</v>
      </c>
      <c r="L15">
        <f t="shared" si="6"/>
        <v>234.29999999999998</v>
      </c>
      <c r="M15">
        <f t="shared" si="6"/>
        <v>163</v>
      </c>
      <c r="N15">
        <f t="shared" si="6"/>
        <v>504.5</v>
      </c>
      <c r="O15">
        <f t="shared" si="6"/>
        <v>312</v>
      </c>
      <c r="P15">
        <f t="shared" si="6"/>
        <v>449.3</v>
      </c>
      <c r="Q15">
        <f t="shared" si="6"/>
        <v>363</v>
      </c>
      <c r="R15">
        <f t="shared" si="6"/>
        <v>231</v>
      </c>
      <c r="S15">
        <f t="shared" si="6"/>
        <v>212</v>
      </c>
      <c r="T15">
        <f t="shared" si="6"/>
        <v>280</v>
      </c>
      <c r="U15">
        <f t="shared" si="6"/>
        <v>431</v>
      </c>
      <c r="V15">
        <f t="shared" si="6"/>
        <v>227</v>
      </c>
      <c r="W15">
        <f t="shared" si="6"/>
        <v>65</v>
      </c>
      <c r="X15">
        <f t="shared" si="6"/>
        <v>276</v>
      </c>
      <c r="Y15">
        <f t="shared" si="6"/>
        <v>485</v>
      </c>
      <c r="Z15">
        <f t="shared" si="6"/>
        <v>401</v>
      </c>
      <c r="AA15">
        <f t="shared" si="6"/>
        <v>355</v>
      </c>
      <c r="AB15">
        <f t="shared" si="6"/>
        <v>271</v>
      </c>
      <c r="AC15">
        <f t="shared" si="6"/>
        <v>401.94</v>
      </c>
      <c r="AD15">
        <f t="shared" si="6"/>
        <v>565</v>
      </c>
      <c r="AE15">
        <f t="shared" si="6"/>
        <v>409.6</v>
      </c>
      <c r="AF15">
        <f t="shared" si="6"/>
        <v>371.3</v>
      </c>
      <c r="AG15">
        <f t="shared" si="6"/>
        <v>352.7</v>
      </c>
      <c r="AH15">
        <f t="shared" si="6"/>
        <v>376.8</v>
      </c>
      <c r="AI15">
        <f t="shared" si="6"/>
        <v>475.3</v>
      </c>
      <c r="AJ15">
        <f t="shared" si="6"/>
        <v>385.7</v>
      </c>
      <c r="AK15">
        <f t="shared" si="6"/>
        <v>366.2</v>
      </c>
      <c r="AL15">
        <f t="shared" si="6"/>
        <v>340.29999999999995</v>
      </c>
      <c r="AM15">
        <f t="shared" si="6"/>
        <v>352.2</v>
      </c>
      <c r="AN15">
        <f t="shared" si="6"/>
        <v>451.1</v>
      </c>
      <c r="AO15">
        <f t="shared" si="6"/>
        <v>318.79999999999995</v>
      </c>
      <c r="AP15">
        <f>SUM(AP22:AP30,AP38)</f>
        <v>239.81</v>
      </c>
      <c r="AQ15">
        <f t="shared" ref="AQ15:CB15" si="7">IF(AND(AND(AND(AND(AND(AND(AQ23&gt;0,AQ25&gt;0),AQ26&gt;0),AQ28&gt;0),AQ27&gt;0),AQ29&gt;0),AQ30&gt;0),SUM(AQ22:AQ30),"--")</f>
        <v>455.1</v>
      </c>
      <c r="AR15">
        <f t="shared" si="7"/>
        <v>399.5</v>
      </c>
      <c r="AS15">
        <f t="shared" si="7"/>
        <v>417</v>
      </c>
      <c r="AT15">
        <f t="shared" si="7"/>
        <v>367</v>
      </c>
      <c r="AU15">
        <f t="shared" si="7"/>
        <v>404</v>
      </c>
      <c r="AV15">
        <f t="shared" si="7"/>
        <v>384.5</v>
      </c>
      <c r="AW15">
        <f t="shared" si="7"/>
        <v>359.5</v>
      </c>
      <c r="AX15">
        <f t="shared" si="7"/>
        <v>447</v>
      </c>
      <c r="AY15">
        <f t="shared" si="7"/>
        <v>380.8</v>
      </c>
      <c r="AZ15">
        <f t="shared" si="7"/>
        <v>346.59999999999997</v>
      </c>
      <c r="BA15">
        <f t="shared" si="7"/>
        <v>457.40000000000003</v>
      </c>
      <c r="BB15">
        <f t="shared" si="7"/>
        <v>376.79999999999995</v>
      </c>
      <c r="BC15">
        <f t="shared" si="7"/>
        <v>431.2</v>
      </c>
      <c r="BD15">
        <f t="shared" si="7"/>
        <v>460.5</v>
      </c>
      <c r="BE15">
        <f t="shared" si="7"/>
        <v>350.80000000000007</v>
      </c>
      <c r="BF15">
        <f t="shared" si="7"/>
        <v>461.30000000000007</v>
      </c>
      <c r="BG15">
        <f t="shared" si="7"/>
        <v>366.5</v>
      </c>
      <c r="BH15">
        <f t="shared" si="7"/>
        <v>413.2</v>
      </c>
      <c r="BI15">
        <f t="shared" si="7"/>
        <v>470</v>
      </c>
      <c r="BJ15">
        <f t="shared" si="7"/>
        <v>395.3</v>
      </c>
      <c r="BK15">
        <f t="shared" si="7"/>
        <v>415.7</v>
      </c>
      <c r="BL15">
        <f t="shared" si="7"/>
        <v>428.3</v>
      </c>
      <c r="BM15">
        <f t="shared" si="7"/>
        <v>373.38000000000005</v>
      </c>
      <c r="BN15">
        <f t="shared" si="7"/>
        <v>381.28999999999996</v>
      </c>
      <c r="BO15">
        <f t="shared" si="7"/>
        <v>417.8</v>
      </c>
      <c r="BP15">
        <f t="shared" si="7"/>
        <v>405</v>
      </c>
      <c r="BQ15">
        <f t="shared" si="7"/>
        <v>453.34000000000003</v>
      </c>
      <c r="BR15">
        <f t="shared" si="7"/>
        <v>378.18000000000006</v>
      </c>
      <c r="BS15">
        <f t="shared" si="7"/>
        <v>504.8</v>
      </c>
      <c r="BT15">
        <f t="shared" si="7"/>
        <v>374.08999999999992</v>
      </c>
      <c r="BU15">
        <f t="shared" si="7"/>
        <v>368.32499999999999</v>
      </c>
      <c r="BV15">
        <f t="shared" si="7"/>
        <v>376.90499999999997</v>
      </c>
      <c r="BW15">
        <f t="shared" si="7"/>
        <v>398.55799999999999</v>
      </c>
      <c r="BX15">
        <f t="shared" si="7"/>
        <v>481.738</v>
      </c>
      <c r="BY15">
        <f t="shared" si="7"/>
        <v>503.6450000000001</v>
      </c>
      <c r="BZ15">
        <f t="shared" si="7"/>
        <v>450.34900000000005</v>
      </c>
      <c r="CA15">
        <f t="shared" si="7"/>
        <v>464.53999999999996</v>
      </c>
      <c r="CB15">
        <f t="shared" si="7"/>
        <v>450.91</v>
      </c>
      <c r="CD15">
        <f>AVERAGE(C15:CC15)</f>
        <v>377.51733333333334</v>
      </c>
      <c r="CE15">
        <f>MIN(C15:CC15)</f>
        <v>0</v>
      </c>
      <c r="CF15">
        <f>MAX(C15:CC15)</f>
        <v>604.70000000000005</v>
      </c>
      <c r="CG15">
        <f>STDEV(C15:CC15)</f>
        <v>110.73942167469902</v>
      </c>
      <c r="CH15">
        <f t="shared" si="4"/>
        <v>0.29333599254082554</v>
      </c>
      <c r="CI15">
        <f>COUNT(C15:CC15)</f>
        <v>75</v>
      </c>
    </row>
    <row r="17" spans="2:87" x14ac:dyDescent="0.2">
      <c r="B17" t="s">
        <v>11</v>
      </c>
    </row>
    <row r="19" spans="2:87" x14ac:dyDescent="0.2">
      <c r="B19" t="s">
        <v>12</v>
      </c>
      <c r="C19" t="s">
        <v>60</v>
      </c>
      <c r="E19" t="s">
        <v>68</v>
      </c>
      <c r="F19">
        <v>0</v>
      </c>
      <c r="G19" t="s">
        <v>68</v>
      </c>
      <c r="H19">
        <v>0</v>
      </c>
      <c r="I19">
        <v>0</v>
      </c>
      <c r="J19">
        <v>4</v>
      </c>
      <c r="K19">
        <v>6</v>
      </c>
      <c r="L19">
        <v>0</v>
      </c>
      <c r="M19" t="s">
        <v>68</v>
      </c>
      <c r="N19">
        <v>0</v>
      </c>
      <c r="O19">
        <v>1</v>
      </c>
      <c r="P19">
        <v>4</v>
      </c>
      <c r="Q19">
        <v>0</v>
      </c>
      <c r="R19">
        <v>4</v>
      </c>
      <c r="S19">
        <v>1</v>
      </c>
      <c r="T19">
        <v>0</v>
      </c>
      <c r="U19">
        <v>0</v>
      </c>
      <c r="V19">
        <v>4</v>
      </c>
      <c r="W19" t="s">
        <v>68</v>
      </c>
      <c r="X19">
        <v>1</v>
      </c>
      <c r="Y19">
        <v>0</v>
      </c>
      <c r="Z19">
        <v>1</v>
      </c>
      <c r="AA19">
        <v>3</v>
      </c>
      <c r="AB19">
        <v>0</v>
      </c>
      <c r="AC19">
        <v>0</v>
      </c>
      <c r="AD19">
        <v>0</v>
      </c>
      <c r="AE19">
        <v>3</v>
      </c>
      <c r="AF19">
        <v>0</v>
      </c>
      <c r="AG19">
        <v>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2.1</v>
      </c>
      <c r="AN19">
        <v>0</v>
      </c>
      <c r="AO19">
        <v>2</v>
      </c>
      <c r="AP19">
        <v>13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2</v>
      </c>
      <c r="AY19">
        <v>1</v>
      </c>
      <c r="AZ19">
        <v>0</v>
      </c>
      <c r="BA19">
        <v>0</v>
      </c>
      <c r="BB19">
        <v>10</v>
      </c>
      <c r="BC19">
        <v>3</v>
      </c>
      <c r="BD19">
        <v>0</v>
      </c>
      <c r="BE19">
        <v>6</v>
      </c>
      <c r="BF19">
        <v>2</v>
      </c>
      <c r="BG19">
        <v>1</v>
      </c>
      <c r="BH19">
        <v>1</v>
      </c>
      <c r="BI19">
        <v>0</v>
      </c>
      <c r="BJ19">
        <v>5</v>
      </c>
      <c r="BK19">
        <v>4</v>
      </c>
      <c r="BL19">
        <v>3</v>
      </c>
      <c r="BM19">
        <v>0</v>
      </c>
      <c r="BN19">
        <v>0</v>
      </c>
      <c r="BO19">
        <v>2.12</v>
      </c>
      <c r="BP19">
        <v>3</v>
      </c>
      <c r="BQ19">
        <v>0</v>
      </c>
      <c r="BR19" t="s">
        <v>76</v>
      </c>
      <c r="BS19">
        <v>0</v>
      </c>
      <c r="BT19">
        <v>1</v>
      </c>
      <c r="BU19">
        <v>3</v>
      </c>
      <c r="BV19">
        <v>1.1000000000000001</v>
      </c>
      <c r="BW19">
        <v>1</v>
      </c>
      <c r="BX19">
        <v>2.5</v>
      </c>
      <c r="BY19">
        <v>4.5</v>
      </c>
      <c r="BZ19">
        <v>8.5</v>
      </c>
      <c r="CA19">
        <v>12</v>
      </c>
      <c r="CB19">
        <v>12</v>
      </c>
      <c r="CD19">
        <f t="shared" ref="CD19:CD30" si="8">AVERAGE(C19:CC19)</f>
        <v>2.0256338028169014</v>
      </c>
      <c r="CE19">
        <f t="shared" ref="CE19:CE30" si="9">MIN(C19:CC19)</f>
        <v>0</v>
      </c>
      <c r="CF19">
        <f t="shared" ref="CF19:CF30" si="10">MAX(C19:CC19)</f>
        <v>13</v>
      </c>
      <c r="CG19">
        <f t="shared" ref="CG19:CG30" si="11">STDEV(C19:CC19)</f>
        <v>3.039120517703561</v>
      </c>
      <c r="CH19">
        <f t="shared" ref="CH19:CH30" si="12">CG19/CD19</f>
        <v>1.5003306685923572</v>
      </c>
      <c r="CI19">
        <f t="shared" ref="CI19:CI30" si="13">COUNT(C19:CC19)</f>
        <v>71</v>
      </c>
    </row>
    <row r="20" spans="2:87" x14ac:dyDescent="0.2">
      <c r="B20" t="s">
        <v>13</v>
      </c>
      <c r="C20" t="s">
        <v>60</v>
      </c>
      <c r="E20" t="s">
        <v>68</v>
      </c>
      <c r="F20">
        <v>217</v>
      </c>
      <c r="G20" t="s">
        <v>68</v>
      </c>
      <c r="H20">
        <v>226</v>
      </c>
      <c r="I20">
        <v>178</v>
      </c>
      <c r="J20">
        <v>191</v>
      </c>
      <c r="K20">
        <v>185</v>
      </c>
      <c r="L20">
        <v>149</v>
      </c>
      <c r="M20">
        <v>156</v>
      </c>
      <c r="N20">
        <v>193</v>
      </c>
      <c r="O20">
        <v>197</v>
      </c>
      <c r="P20">
        <v>176</v>
      </c>
      <c r="Q20">
        <v>150</v>
      </c>
      <c r="R20">
        <v>135</v>
      </c>
      <c r="S20">
        <v>134</v>
      </c>
      <c r="T20">
        <v>175</v>
      </c>
      <c r="U20">
        <v>190</v>
      </c>
      <c r="V20">
        <v>131</v>
      </c>
      <c r="W20">
        <v>115</v>
      </c>
      <c r="X20">
        <v>132</v>
      </c>
      <c r="Y20">
        <v>204</v>
      </c>
      <c r="Z20">
        <v>176</v>
      </c>
      <c r="AA20">
        <v>166</v>
      </c>
      <c r="AB20">
        <v>222</v>
      </c>
      <c r="AC20">
        <v>167</v>
      </c>
      <c r="AD20">
        <v>242</v>
      </c>
      <c r="AE20">
        <v>179</v>
      </c>
      <c r="AF20">
        <v>159</v>
      </c>
      <c r="AG20">
        <v>155</v>
      </c>
      <c r="AH20">
        <v>148</v>
      </c>
      <c r="AI20">
        <v>203</v>
      </c>
      <c r="AJ20">
        <v>164</v>
      </c>
      <c r="AK20">
        <v>145</v>
      </c>
      <c r="AL20">
        <v>141</v>
      </c>
      <c r="AM20">
        <v>128</v>
      </c>
      <c r="AN20">
        <v>186</v>
      </c>
      <c r="AO20">
        <v>141</v>
      </c>
      <c r="AP20">
        <v>112</v>
      </c>
      <c r="AQ20">
        <v>171</v>
      </c>
      <c r="AR20">
        <v>160</v>
      </c>
      <c r="AS20">
        <v>167</v>
      </c>
      <c r="AT20">
        <v>157</v>
      </c>
      <c r="AU20">
        <v>172</v>
      </c>
      <c r="AV20">
        <v>175</v>
      </c>
      <c r="AW20">
        <v>157</v>
      </c>
      <c r="AX20">
        <v>180</v>
      </c>
      <c r="AY20">
        <v>161</v>
      </c>
      <c r="AZ20">
        <v>149.5</v>
      </c>
      <c r="BA20">
        <v>123</v>
      </c>
      <c r="BB20">
        <v>141</v>
      </c>
      <c r="BC20">
        <v>140</v>
      </c>
      <c r="BD20">
        <v>171</v>
      </c>
      <c r="BE20">
        <v>131</v>
      </c>
      <c r="BF20">
        <v>166</v>
      </c>
      <c r="BG20">
        <v>140</v>
      </c>
      <c r="BH20">
        <v>149</v>
      </c>
      <c r="BI20">
        <v>175</v>
      </c>
      <c r="BJ20">
        <v>146</v>
      </c>
      <c r="BK20">
        <v>157</v>
      </c>
      <c r="BL20">
        <v>174</v>
      </c>
      <c r="BM20">
        <v>148.6</v>
      </c>
      <c r="BN20">
        <v>149.27000000000001</v>
      </c>
      <c r="BO20">
        <v>150.71</v>
      </c>
      <c r="BP20">
        <v>149.69999999999999</v>
      </c>
      <c r="BQ20">
        <v>173</v>
      </c>
      <c r="BR20">
        <v>144.9</v>
      </c>
      <c r="BS20">
        <v>208</v>
      </c>
      <c r="BT20">
        <v>154.1</v>
      </c>
      <c r="BU20">
        <v>149</v>
      </c>
      <c r="BV20">
        <v>149.30000000000001</v>
      </c>
      <c r="BW20">
        <v>158.5</v>
      </c>
      <c r="BX20">
        <v>153</v>
      </c>
      <c r="BY20">
        <v>169</v>
      </c>
      <c r="BZ20">
        <v>141.5</v>
      </c>
      <c r="CA20">
        <v>144</v>
      </c>
      <c r="CB20">
        <v>145</v>
      </c>
      <c r="CD20">
        <f t="shared" si="8"/>
        <v>162.40648648648647</v>
      </c>
      <c r="CE20">
        <f t="shared" si="9"/>
        <v>112</v>
      </c>
      <c r="CF20">
        <f t="shared" si="10"/>
        <v>242</v>
      </c>
      <c r="CG20">
        <f t="shared" si="11"/>
        <v>25.645902737321403</v>
      </c>
      <c r="CH20">
        <f t="shared" si="12"/>
        <v>0.15791181308177213</v>
      </c>
      <c r="CI20">
        <f t="shared" si="13"/>
        <v>74</v>
      </c>
    </row>
    <row r="21" spans="2:87" x14ac:dyDescent="0.2">
      <c r="B21" t="s">
        <v>14</v>
      </c>
      <c r="C21" t="s">
        <v>60</v>
      </c>
      <c r="E21" t="s">
        <v>68</v>
      </c>
      <c r="F21">
        <v>245</v>
      </c>
      <c r="G21" t="s">
        <v>68</v>
      </c>
      <c r="H21">
        <v>245</v>
      </c>
      <c r="I21">
        <v>189</v>
      </c>
      <c r="J21">
        <v>199</v>
      </c>
      <c r="K21">
        <v>184</v>
      </c>
      <c r="L21">
        <v>155</v>
      </c>
      <c r="M21">
        <v>167</v>
      </c>
      <c r="N21">
        <v>208</v>
      </c>
      <c r="O21">
        <v>211</v>
      </c>
      <c r="P21">
        <v>179</v>
      </c>
      <c r="Q21">
        <v>152</v>
      </c>
      <c r="R21">
        <v>146</v>
      </c>
      <c r="S21">
        <v>153</v>
      </c>
      <c r="T21">
        <v>201</v>
      </c>
      <c r="U21">
        <v>209</v>
      </c>
      <c r="V21">
        <v>141</v>
      </c>
      <c r="W21">
        <v>122</v>
      </c>
      <c r="X21">
        <v>142</v>
      </c>
      <c r="Y21">
        <v>204</v>
      </c>
      <c r="Z21">
        <v>178</v>
      </c>
      <c r="AA21">
        <v>176</v>
      </c>
      <c r="AB21">
        <v>206</v>
      </c>
      <c r="AC21">
        <v>191</v>
      </c>
      <c r="AD21">
        <v>266</v>
      </c>
      <c r="AE21">
        <v>191</v>
      </c>
      <c r="AF21">
        <v>173</v>
      </c>
      <c r="AG21">
        <v>167</v>
      </c>
      <c r="AH21">
        <v>182</v>
      </c>
      <c r="AI21">
        <v>235</v>
      </c>
      <c r="AJ21">
        <v>190</v>
      </c>
      <c r="AK21">
        <v>185</v>
      </c>
      <c r="AL21">
        <v>168</v>
      </c>
      <c r="AM21">
        <v>154</v>
      </c>
      <c r="AN21">
        <v>217</v>
      </c>
      <c r="AO21">
        <v>164</v>
      </c>
      <c r="AP21">
        <v>125</v>
      </c>
      <c r="AQ21">
        <v>208</v>
      </c>
      <c r="AR21">
        <v>182</v>
      </c>
      <c r="AS21">
        <v>190</v>
      </c>
      <c r="AT21">
        <v>181</v>
      </c>
      <c r="AU21">
        <v>202</v>
      </c>
      <c r="AV21">
        <v>187</v>
      </c>
      <c r="AW21">
        <v>152</v>
      </c>
      <c r="AX21">
        <v>178</v>
      </c>
      <c r="AY21">
        <v>163</v>
      </c>
      <c r="AZ21">
        <v>153.5</v>
      </c>
      <c r="BA21">
        <v>176</v>
      </c>
      <c r="BB21">
        <v>170</v>
      </c>
      <c r="BC21">
        <v>168</v>
      </c>
      <c r="BD21">
        <v>195</v>
      </c>
      <c r="BE21">
        <v>147</v>
      </c>
      <c r="BF21">
        <v>216</v>
      </c>
      <c r="BG21">
        <v>161</v>
      </c>
      <c r="BH21">
        <v>187</v>
      </c>
      <c r="BI21">
        <v>220</v>
      </c>
      <c r="BJ21">
        <v>185</v>
      </c>
      <c r="BK21">
        <v>197</v>
      </c>
      <c r="BL21">
        <v>216</v>
      </c>
      <c r="BM21">
        <v>182.5</v>
      </c>
      <c r="BN21">
        <v>183</v>
      </c>
      <c r="BO21">
        <v>188.24</v>
      </c>
      <c r="BP21">
        <v>181.8</v>
      </c>
      <c r="BQ21">
        <v>204</v>
      </c>
      <c r="BR21">
        <v>167.5</v>
      </c>
      <c r="BS21">
        <v>249.2</v>
      </c>
      <c r="BT21">
        <v>181.2</v>
      </c>
      <c r="BU21">
        <v>177</v>
      </c>
      <c r="BV21">
        <v>175.9</v>
      </c>
      <c r="BW21">
        <v>189.6</v>
      </c>
      <c r="BX21">
        <v>194.6</v>
      </c>
      <c r="BY21">
        <v>216</v>
      </c>
      <c r="BZ21">
        <v>181</v>
      </c>
      <c r="CA21">
        <v>180</v>
      </c>
      <c r="CB21">
        <v>187</v>
      </c>
      <c r="CD21">
        <f t="shared" si="8"/>
        <v>185.0410810810811</v>
      </c>
      <c r="CE21">
        <f t="shared" si="9"/>
        <v>122</v>
      </c>
      <c r="CF21">
        <f t="shared" si="10"/>
        <v>266</v>
      </c>
      <c r="CG21">
        <f t="shared" si="11"/>
        <v>27.342719026219122</v>
      </c>
      <c r="CH21">
        <f t="shared" si="12"/>
        <v>0.14776566839359373</v>
      </c>
      <c r="CI21">
        <f t="shared" si="13"/>
        <v>74</v>
      </c>
    </row>
    <row r="22" spans="2:87" x14ac:dyDescent="0.2">
      <c r="B22" t="s">
        <v>15</v>
      </c>
      <c r="C22" t="s">
        <v>56</v>
      </c>
      <c r="E22" t="s">
        <v>68</v>
      </c>
      <c r="F22">
        <v>0</v>
      </c>
      <c r="G22" t="s">
        <v>68</v>
      </c>
      <c r="H22">
        <v>0</v>
      </c>
      <c r="I22">
        <v>0</v>
      </c>
      <c r="J22">
        <v>5</v>
      </c>
      <c r="K22">
        <v>7</v>
      </c>
      <c r="L22">
        <v>0</v>
      </c>
      <c r="M22" t="s">
        <v>68</v>
      </c>
      <c r="N22">
        <v>0</v>
      </c>
      <c r="O22">
        <v>1.2</v>
      </c>
      <c r="P22">
        <v>5</v>
      </c>
      <c r="Q22">
        <v>0</v>
      </c>
      <c r="R22">
        <v>5</v>
      </c>
      <c r="S22">
        <v>1</v>
      </c>
      <c r="T22">
        <v>0</v>
      </c>
      <c r="U22">
        <v>0</v>
      </c>
      <c r="V22">
        <v>5</v>
      </c>
      <c r="W22" t="s">
        <v>68</v>
      </c>
      <c r="X22">
        <v>1</v>
      </c>
      <c r="Y22">
        <v>0</v>
      </c>
      <c r="Z22">
        <v>2</v>
      </c>
      <c r="AA22">
        <v>6</v>
      </c>
      <c r="AB22">
        <v>0</v>
      </c>
      <c r="AC22">
        <f>(AC19*2*0.6)</f>
        <v>0</v>
      </c>
      <c r="AD22">
        <v>0</v>
      </c>
      <c r="AE22">
        <v>4</v>
      </c>
      <c r="AF22">
        <v>0</v>
      </c>
      <c r="AG22">
        <v>5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2.5</v>
      </c>
      <c r="AN22">
        <v>0</v>
      </c>
      <c r="AO22">
        <v>2</v>
      </c>
      <c r="AP22">
        <v>15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0</v>
      </c>
      <c r="AX22">
        <v>3</v>
      </c>
      <c r="AY22">
        <v>1</v>
      </c>
      <c r="AZ22">
        <v>0</v>
      </c>
      <c r="BA22">
        <v>0</v>
      </c>
      <c r="BB22">
        <v>12</v>
      </c>
      <c r="BC22">
        <v>4</v>
      </c>
      <c r="BD22">
        <v>0</v>
      </c>
      <c r="BE22">
        <v>7</v>
      </c>
      <c r="BF22">
        <v>2.4</v>
      </c>
      <c r="BG22">
        <v>1</v>
      </c>
      <c r="BH22">
        <v>1</v>
      </c>
      <c r="BI22">
        <v>0</v>
      </c>
      <c r="BJ22">
        <v>6</v>
      </c>
      <c r="BK22">
        <v>5</v>
      </c>
      <c r="BL22">
        <v>4</v>
      </c>
      <c r="BM22">
        <v>0</v>
      </c>
      <c r="BN22">
        <v>0</v>
      </c>
      <c r="BO22">
        <v>2.54</v>
      </c>
      <c r="BP22">
        <v>3.6</v>
      </c>
      <c r="BQ22">
        <v>0</v>
      </c>
      <c r="BR22">
        <v>0</v>
      </c>
      <c r="BS22">
        <v>0</v>
      </c>
      <c r="BT22">
        <v>1.2</v>
      </c>
      <c r="BU22">
        <v>3.6</v>
      </c>
      <c r="BV22">
        <v>1.3</v>
      </c>
      <c r="BW22">
        <v>1.2</v>
      </c>
      <c r="BX22">
        <v>3</v>
      </c>
      <c r="BY22">
        <v>5.4</v>
      </c>
      <c r="BZ22">
        <v>10</v>
      </c>
      <c r="CA22">
        <v>14</v>
      </c>
      <c r="CB22">
        <v>15</v>
      </c>
      <c r="CD22">
        <f t="shared" si="8"/>
        <v>2.4436111111111112</v>
      </c>
      <c r="CE22">
        <f t="shared" si="9"/>
        <v>0</v>
      </c>
      <c r="CF22">
        <f t="shared" si="10"/>
        <v>15</v>
      </c>
      <c r="CG22">
        <f t="shared" si="11"/>
        <v>3.6436760982018148</v>
      </c>
      <c r="CH22">
        <f t="shared" si="12"/>
        <v>1.4911030980478042</v>
      </c>
      <c r="CI22">
        <f t="shared" si="13"/>
        <v>72</v>
      </c>
    </row>
    <row r="23" spans="2:87" x14ac:dyDescent="0.2">
      <c r="B23" t="s">
        <v>16</v>
      </c>
      <c r="C23" t="s">
        <v>56</v>
      </c>
      <c r="E23" t="s">
        <v>68</v>
      </c>
      <c r="F23">
        <v>265</v>
      </c>
      <c r="G23" t="s">
        <v>68</v>
      </c>
      <c r="H23">
        <v>276</v>
      </c>
      <c r="I23">
        <v>217</v>
      </c>
      <c r="J23">
        <v>223</v>
      </c>
      <c r="K23">
        <v>211</v>
      </c>
      <c r="L23">
        <v>182</v>
      </c>
      <c r="M23" t="s">
        <v>68</v>
      </c>
      <c r="N23">
        <v>235</v>
      </c>
      <c r="O23">
        <v>240</v>
      </c>
      <c r="P23">
        <v>210</v>
      </c>
      <c r="Q23">
        <v>183</v>
      </c>
      <c r="R23">
        <v>155</v>
      </c>
      <c r="S23">
        <v>161</v>
      </c>
      <c r="T23">
        <v>213</v>
      </c>
      <c r="U23">
        <v>232</v>
      </c>
      <c r="V23">
        <v>150</v>
      </c>
      <c r="W23" t="s">
        <v>68</v>
      </c>
      <c r="X23">
        <v>159</v>
      </c>
      <c r="Y23">
        <v>249</v>
      </c>
      <c r="Z23">
        <v>212</v>
      </c>
      <c r="AA23">
        <v>195</v>
      </c>
      <c r="AB23">
        <v>271</v>
      </c>
      <c r="AC23">
        <f>((AC20-(2*AC19))*2*0.61)</f>
        <v>203.74</v>
      </c>
      <c r="AD23">
        <v>295</v>
      </c>
      <c r="AE23">
        <v>210</v>
      </c>
      <c r="AF23">
        <v>194</v>
      </c>
      <c r="AG23">
        <v>179</v>
      </c>
      <c r="AH23">
        <v>181</v>
      </c>
      <c r="AI23">
        <v>248</v>
      </c>
      <c r="AJ23">
        <v>200</v>
      </c>
      <c r="AK23">
        <v>177</v>
      </c>
      <c r="AL23">
        <v>162</v>
      </c>
      <c r="AM23">
        <v>151</v>
      </c>
      <c r="AN23">
        <v>227</v>
      </c>
      <c r="AO23">
        <v>167</v>
      </c>
      <c r="AP23">
        <v>106</v>
      </c>
      <c r="AQ23">
        <v>208</v>
      </c>
      <c r="AR23">
        <v>195</v>
      </c>
      <c r="AS23">
        <v>204</v>
      </c>
      <c r="AT23">
        <v>191</v>
      </c>
      <c r="AU23">
        <v>209</v>
      </c>
      <c r="AV23">
        <v>208</v>
      </c>
      <c r="AW23">
        <v>191</v>
      </c>
      <c r="AX23">
        <v>214</v>
      </c>
      <c r="AY23">
        <v>194</v>
      </c>
      <c r="AZ23">
        <v>182.2</v>
      </c>
      <c r="BA23">
        <v>215</v>
      </c>
      <c r="BB23">
        <v>148</v>
      </c>
      <c r="BC23">
        <v>163</v>
      </c>
      <c r="BD23">
        <v>208</v>
      </c>
      <c r="BE23">
        <v>145</v>
      </c>
      <c r="BF23">
        <v>197</v>
      </c>
      <c r="BG23">
        <v>168</v>
      </c>
      <c r="BH23">
        <v>179</v>
      </c>
      <c r="BI23">
        <v>213</v>
      </c>
      <c r="BJ23">
        <v>166</v>
      </c>
      <c r="BK23">
        <v>182</v>
      </c>
      <c r="BL23">
        <v>205</v>
      </c>
      <c r="BM23">
        <v>181.2</v>
      </c>
      <c r="BN23">
        <v>181.96</v>
      </c>
      <c r="BO23">
        <v>178.55</v>
      </c>
      <c r="BP23">
        <v>175.17</v>
      </c>
      <c r="BQ23">
        <v>211</v>
      </c>
      <c r="BR23">
        <v>176.6</v>
      </c>
      <c r="BS23">
        <v>253.55</v>
      </c>
      <c r="BT23">
        <v>185.4</v>
      </c>
      <c r="BU23">
        <v>174.3</v>
      </c>
      <c r="BV23">
        <v>179.3</v>
      </c>
      <c r="BW23">
        <v>190.8</v>
      </c>
      <c r="BX23">
        <v>180.4</v>
      </c>
      <c r="BY23">
        <v>195</v>
      </c>
      <c r="BZ23">
        <v>152</v>
      </c>
      <c r="CA23">
        <v>146</v>
      </c>
      <c r="CB23">
        <v>146</v>
      </c>
      <c r="CD23">
        <f t="shared" si="8"/>
        <v>194.89124999999996</v>
      </c>
      <c r="CE23">
        <f t="shared" si="9"/>
        <v>106</v>
      </c>
      <c r="CF23">
        <f t="shared" si="10"/>
        <v>295</v>
      </c>
      <c r="CG23">
        <f t="shared" si="11"/>
        <v>34.223435588583939</v>
      </c>
      <c r="CH23">
        <f t="shared" si="12"/>
        <v>0.17560273018200637</v>
      </c>
      <c r="CI23">
        <f t="shared" si="13"/>
        <v>72</v>
      </c>
    </row>
    <row r="24" spans="2:87" x14ac:dyDescent="0.2">
      <c r="B24" t="s">
        <v>17</v>
      </c>
      <c r="C24" t="s">
        <v>56</v>
      </c>
      <c r="BS24">
        <v>0</v>
      </c>
      <c r="BT24">
        <v>0.02</v>
      </c>
      <c r="BU24">
        <v>0.02</v>
      </c>
      <c r="BV24">
        <v>3.5000000000000003E-2</v>
      </c>
      <c r="BW24">
        <v>2.8000000000000001E-2</v>
      </c>
      <c r="BX24">
        <v>4.8000000000000001E-2</v>
      </c>
      <c r="BY24">
        <v>0.08</v>
      </c>
      <c r="BZ24">
        <v>8.8999999999999996E-2</v>
      </c>
      <c r="CA24">
        <v>0.06</v>
      </c>
      <c r="CB24">
        <v>0.02</v>
      </c>
      <c r="CD24">
        <f t="shared" si="8"/>
        <v>4.0000000000000008E-2</v>
      </c>
      <c r="CE24">
        <f t="shared" si="9"/>
        <v>0</v>
      </c>
      <c r="CF24">
        <f t="shared" si="10"/>
        <v>8.8999999999999996E-2</v>
      </c>
      <c r="CG24">
        <f t="shared" si="11"/>
        <v>2.8740215726399815E-2</v>
      </c>
      <c r="CH24">
        <f t="shared" si="12"/>
        <v>0.71850539315999518</v>
      </c>
      <c r="CI24">
        <f t="shared" si="13"/>
        <v>10</v>
      </c>
    </row>
    <row r="25" spans="2:87" x14ac:dyDescent="0.2">
      <c r="B25" t="s">
        <v>18</v>
      </c>
      <c r="C25" t="s">
        <v>56</v>
      </c>
      <c r="E25" t="s">
        <v>68</v>
      </c>
      <c r="F25">
        <v>19</v>
      </c>
      <c r="G25">
        <v>21.5</v>
      </c>
      <c r="H25" t="s">
        <v>68</v>
      </c>
      <c r="I25">
        <v>14.5</v>
      </c>
      <c r="J25" t="s">
        <v>68</v>
      </c>
      <c r="K25" t="s">
        <v>68</v>
      </c>
      <c r="L25" t="s">
        <v>68</v>
      </c>
      <c r="M25" t="s">
        <v>68</v>
      </c>
      <c r="N25">
        <v>15.5</v>
      </c>
      <c r="O25" t="s">
        <v>68</v>
      </c>
      <c r="P25">
        <v>13.5</v>
      </c>
      <c r="Q25" t="s">
        <v>68</v>
      </c>
      <c r="R25" t="s">
        <v>68</v>
      </c>
      <c r="S25" t="s">
        <v>68</v>
      </c>
      <c r="T25" t="s">
        <v>68</v>
      </c>
      <c r="U25">
        <v>9</v>
      </c>
      <c r="V25" t="s">
        <v>68</v>
      </c>
      <c r="W25" t="s">
        <v>68</v>
      </c>
      <c r="X25" t="s">
        <v>68</v>
      </c>
      <c r="Y25">
        <v>19</v>
      </c>
      <c r="Z25" t="s">
        <v>68</v>
      </c>
      <c r="AA25">
        <v>16</v>
      </c>
      <c r="AB25" t="s">
        <v>68</v>
      </c>
      <c r="AC25">
        <v>8.9</v>
      </c>
      <c r="AD25">
        <v>12.5</v>
      </c>
      <c r="AE25">
        <v>8.6</v>
      </c>
      <c r="AF25">
        <v>7.4</v>
      </c>
      <c r="AG25">
        <v>7.7</v>
      </c>
      <c r="AH25">
        <v>5.9</v>
      </c>
      <c r="AI25">
        <v>9.1999999999999993</v>
      </c>
      <c r="AJ25">
        <v>8.4</v>
      </c>
      <c r="AK25">
        <v>8.6999999999999993</v>
      </c>
      <c r="AL25">
        <v>8.1999999999999993</v>
      </c>
      <c r="AM25">
        <v>7.7</v>
      </c>
      <c r="AN25">
        <v>11</v>
      </c>
      <c r="AO25">
        <v>7.6</v>
      </c>
      <c r="AP25">
        <v>5.5</v>
      </c>
      <c r="AQ25">
        <v>12.6</v>
      </c>
      <c r="AR25">
        <v>10.3</v>
      </c>
      <c r="AS25">
        <v>10.4</v>
      </c>
      <c r="AT25">
        <v>7.5</v>
      </c>
      <c r="AU25">
        <v>8.4</v>
      </c>
      <c r="AV25">
        <v>7.5</v>
      </c>
      <c r="AW25">
        <v>8</v>
      </c>
      <c r="AX25">
        <v>14.1</v>
      </c>
      <c r="AY25">
        <v>8.9</v>
      </c>
      <c r="AZ25">
        <v>7.8</v>
      </c>
      <c r="BA25">
        <v>14.1</v>
      </c>
      <c r="BB25">
        <v>10.199999999999999</v>
      </c>
      <c r="BC25">
        <v>16.600000000000001</v>
      </c>
      <c r="BD25">
        <v>14.9</v>
      </c>
      <c r="BE25">
        <v>11.8</v>
      </c>
      <c r="BF25">
        <v>14.8</v>
      </c>
      <c r="BG25">
        <v>10.3</v>
      </c>
      <c r="BH25">
        <v>11.1</v>
      </c>
      <c r="BI25">
        <v>12.2</v>
      </c>
      <c r="BJ25">
        <v>10.8</v>
      </c>
      <c r="BK25">
        <v>11.5</v>
      </c>
      <c r="BL25">
        <v>10.7</v>
      </c>
      <c r="BM25">
        <v>9.8000000000000007</v>
      </c>
      <c r="BN25">
        <v>11.6</v>
      </c>
      <c r="BO25">
        <v>13.86</v>
      </c>
      <c r="BP25">
        <v>13.3</v>
      </c>
      <c r="BQ25">
        <v>13.1</v>
      </c>
      <c r="BR25">
        <v>11.18</v>
      </c>
      <c r="BS25">
        <v>13</v>
      </c>
      <c r="BT25">
        <v>10.1</v>
      </c>
      <c r="BU25">
        <v>10.16</v>
      </c>
      <c r="BV25">
        <v>12.34</v>
      </c>
      <c r="BW25">
        <v>12.03</v>
      </c>
      <c r="BX25">
        <v>15.92</v>
      </c>
      <c r="BY25">
        <v>16.739999999999998</v>
      </c>
      <c r="BZ25">
        <v>15.79</v>
      </c>
      <c r="CA25">
        <v>17.760000000000002</v>
      </c>
      <c r="CB25">
        <v>16.059999999999999</v>
      </c>
      <c r="CD25">
        <f t="shared" si="8"/>
        <v>11.708999999999998</v>
      </c>
      <c r="CE25">
        <f t="shared" si="9"/>
        <v>5.5</v>
      </c>
      <c r="CF25">
        <f t="shared" si="10"/>
        <v>21.5</v>
      </c>
      <c r="CG25">
        <f t="shared" si="11"/>
        <v>3.5309348164425498</v>
      </c>
      <c r="CH25">
        <f t="shared" si="12"/>
        <v>0.30155733337112911</v>
      </c>
      <c r="CI25">
        <f t="shared" si="13"/>
        <v>60</v>
      </c>
    </row>
    <row r="26" spans="2:87" x14ac:dyDescent="0.2">
      <c r="B26" t="s">
        <v>19</v>
      </c>
      <c r="C26" t="s">
        <v>56</v>
      </c>
      <c r="E26" t="s">
        <v>68</v>
      </c>
      <c r="F26">
        <v>52.4</v>
      </c>
      <c r="G26" t="s">
        <v>68</v>
      </c>
      <c r="H26">
        <v>64</v>
      </c>
      <c r="I26">
        <v>46.8</v>
      </c>
      <c r="J26" t="s">
        <v>68</v>
      </c>
      <c r="K26" t="s">
        <v>68</v>
      </c>
      <c r="L26">
        <v>37.200000000000003</v>
      </c>
      <c r="M26">
        <v>44</v>
      </c>
      <c r="N26">
        <v>54</v>
      </c>
      <c r="O26">
        <v>48.8</v>
      </c>
      <c r="P26">
        <v>44.8</v>
      </c>
      <c r="Q26">
        <v>36</v>
      </c>
      <c r="R26">
        <v>34</v>
      </c>
      <c r="S26">
        <v>33</v>
      </c>
      <c r="T26">
        <v>45</v>
      </c>
      <c r="U26">
        <v>45</v>
      </c>
      <c r="V26">
        <v>34</v>
      </c>
      <c r="W26" t="s">
        <v>68</v>
      </c>
      <c r="X26">
        <v>30</v>
      </c>
      <c r="Y26">
        <v>45</v>
      </c>
      <c r="Z26">
        <v>41</v>
      </c>
      <c r="AA26">
        <v>38</v>
      </c>
      <c r="AB26" t="s">
        <v>68</v>
      </c>
      <c r="AC26">
        <v>42</v>
      </c>
      <c r="AD26">
        <v>59</v>
      </c>
      <c r="AE26">
        <v>46</v>
      </c>
      <c r="AF26">
        <v>39</v>
      </c>
      <c r="AG26">
        <v>35</v>
      </c>
      <c r="AH26">
        <v>40</v>
      </c>
      <c r="AI26">
        <v>55</v>
      </c>
      <c r="AJ26">
        <v>45</v>
      </c>
      <c r="AK26">
        <v>44</v>
      </c>
      <c r="AL26">
        <v>38</v>
      </c>
      <c r="AM26">
        <v>34</v>
      </c>
      <c r="AN26">
        <v>51</v>
      </c>
      <c r="AO26">
        <v>38</v>
      </c>
      <c r="AP26">
        <v>23</v>
      </c>
      <c r="AQ26">
        <v>50</v>
      </c>
      <c r="AR26">
        <v>46</v>
      </c>
      <c r="AS26">
        <v>47</v>
      </c>
      <c r="AT26">
        <v>45</v>
      </c>
      <c r="AU26">
        <v>51</v>
      </c>
      <c r="AV26">
        <v>46</v>
      </c>
      <c r="AW26">
        <v>40.799999999999997</v>
      </c>
      <c r="AX26">
        <v>43</v>
      </c>
      <c r="AY26">
        <v>36</v>
      </c>
      <c r="AZ26">
        <v>37.200000000000003</v>
      </c>
      <c r="BA26">
        <v>41</v>
      </c>
      <c r="BB26">
        <v>41</v>
      </c>
      <c r="BC26">
        <v>36</v>
      </c>
      <c r="BD26">
        <v>46</v>
      </c>
      <c r="BE26">
        <v>38</v>
      </c>
      <c r="BF26">
        <v>47</v>
      </c>
      <c r="BG26">
        <v>34</v>
      </c>
      <c r="BH26">
        <v>43</v>
      </c>
      <c r="BI26">
        <v>53</v>
      </c>
      <c r="BJ26">
        <v>46</v>
      </c>
      <c r="BK26">
        <v>46</v>
      </c>
      <c r="BL26">
        <v>50</v>
      </c>
      <c r="BM26">
        <v>44.36</v>
      </c>
      <c r="BN26">
        <v>42.85</v>
      </c>
      <c r="BO26">
        <v>45.47</v>
      </c>
      <c r="BP26">
        <v>42.08</v>
      </c>
      <c r="BQ26">
        <v>49.2</v>
      </c>
      <c r="BR26">
        <v>37.200000000000003</v>
      </c>
      <c r="BS26">
        <v>59.2</v>
      </c>
      <c r="BT26">
        <v>44.4</v>
      </c>
      <c r="BU26">
        <v>43.6</v>
      </c>
      <c r="BV26">
        <v>39.76</v>
      </c>
      <c r="BW26">
        <v>45.2</v>
      </c>
      <c r="BX26">
        <v>45.8</v>
      </c>
      <c r="BY26">
        <v>49.6</v>
      </c>
      <c r="BZ26">
        <v>38.9</v>
      </c>
      <c r="CA26">
        <v>35.200000000000003</v>
      </c>
      <c r="CB26">
        <v>41.6</v>
      </c>
      <c r="CD26">
        <f t="shared" si="8"/>
        <v>43.277428571428558</v>
      </c>
      <c r="CE26">
        <f t="shared" si="9"/>
        <v>23</v>
      </c>
      <c r="CF26">
        <f t="shared" si="10"/>
        <v>64</v>
      </c>
      <c r="CG26">
        <f t="shared" si="11"/>
        <v>7.0571367281053066</v>
      </c>
      <c r="CH26">
        <f t="shared" si="12"/>
        <v>0.16306737625267265</v>
      </c>
      <c r="CI26">
        <f t="shared" si="13"/>
        <v>70</v>
      </c>
    </row>
    <row r="27" spans="2:87" x14ac:dyDescent="0.2">
      <c r="B27" t="s">
        <v>20</v>
      </c>
      <c r="C27" t="s">
        <v>56</v>
      </c>
      <c r="E27" t="s">
        <v>68</v>
      </c>
      <c r="F27" t="s">
        <v>68</v>
      </c>
      <c r="G27" t="s">
        <v>68</v>
      </c>
      <c r="H27" t="s">
        <v>68</v>
      </c>
      <c r="I27" t="s">
        <v>68</v>
      </c>
      <c r="J27" t="s">
        <v>68</v>
      </c>
      <c r="K27" t="s">
        <v>68</v>
      </c>
      <c r="L27" t="s">
        <v>68</v>
      </c>
      <c r="M27" t="s">
        <v>68</v>
      </c>
      <c r="N27" t="s">
        <v>68</v>
      </c>
      <c r="O27" t="s">
        <v>68</v>
      </c>
      <c r="P27" t="s">
        <v>68</v>
      </c>
      <c r="Q27" t="s">
        <v>68</v>
      </c>
      <c r="R27" t="s">
        <v>68</v>
      </c>
      <c r="S27" t="s">
        <v>68</v>
      </c>
      <c r="T27" t="s">
        <v>68</v>
      </c>
      <c r="U27" t="s">
        <v>68</v>
      </c>
      <c r="V27" t="s">
        <v>68</v>
      </c>
      <c r="W27" t="s">
        <v>68</v>
      </c>
      <c r="X27" t="s">
        <v>68</v>
      </c>
      <c r="Y27" t="s">
        <v>68</v>
      </c>
      <c r="Z27" t="s">
        <v>68</v>
      </c>
      <c r="AA27" t="s">
        <v>68</v>
      </c>
      <c r="AB27" t="s">
        <v>68</v>
      </c>
      <c r="AC27">
        <v>4.3</v>
      </c>
      <c r="AD27">
        <v>5.5</v>
      </c>
      <c r="AE27">
        <v>3</v>
      </c>
      <c r="AF27">
        <v>2.9</v>
      </c>
      <c r="AG27">
        <v>3</v>
      </c>
      <c r="AH27">
        <v>2.9</v>
      </c>
      <c r="AI27">
        <v>4.0999999999999996</v>
      </c>
      <c r="AJ27">
        <v>3.3</v>
      </c>
      <c r="AK27">
        <v>3.5</v>
      </c>
      <c r="AL27">
        <v>3.1</v>
      </c>
      <c r="AM27">
        <v>3</v>
      </c>
      <c r="AN27">
        <v>3.1</v>
      </c>
      <c r="AO27">
        <v>2.2000000000000002</v>
      </c>
      <c r="AP27">
        <v>2.2999999999999998</v>
      </c>
      <c r="AQ27">
        <v>4.5</v>
      </c>
      <c r="AR27">
        <v>4.2</v>
      </c>
      <c r="AS27">
        <v>4.5999999999999996</v>
      </c>
      <c r="AT27">
        <v>3.5</v>
      </c>
      <c r="AU27">
        <v>3.6</v>
      </c>
      <c r="AV27">
        <v>3</v>
      </c>
      <c r="AW27">
        <v>4.3</v>
      </c>
      <c r="AX27">
        <v>4.9000000000000004</v>
      </c>
      <c r="AY27">
        <v>3.9</v>
      </c>
      <c r="AZ27">
        <v>4.7</v>
      </c>
      <c r="BA27">
        <v>5.3</v>
      </c>
      <c r="BB27">
        <v>6.6</v>
      </c>
      <c r="BC27">
        <v>7.6</v>
      </c>
      <c r="BD27">
        <v>6.6</v>
      </c>
      <c r="BE27">
        <v>5.4</v>
      </c>
      <c r="BF27">
        <v>5.0999999999999996</v>
      </c>
      <c r="BG27">
        <v>4.2</v>
      </c>
      <c r="BH27">
        <v>5.0999999999999996</v>
      </c>
      <c r="BI27">
        <v>4.8</v>
      </c>
      <c r="BJ27">
        <v>4.5</v>
      </c>
      <c r="BK27">
        <v>4.2</v>
      </c>
      <c r="BL27">
        <v>3.6</v>
      </c>
      <c r="BM27">
        <v>3.52</v>
      </c>
      <c r="BN27">
        <v>4.38</v>
      </c>
      <c r="BO27">
        <v>5.63</v>
      </c>
      <c r="BP27">
        <v>6.33</v>
      </c>
      <c r="BQ27">
        <v>5.54</v>
      </c>
      <c r="BR27">
        <v>4.72</v>
      </c>
      <c r="BS27">
        <v>4.5</v>
      </c>
      <c r="BT27">
        <v>3.92</v>
      </c>
      <c r="BU27">
        <v>4.0449999999999999</v>
      </c>
      <c r="BV27">
        <v>4.09</v>
      </c>
      <c r="BW27">
        <v>4.21</v>
      </c>
      <c r="BX27">
        <v>7.67</v>
      </c>
      <c r="BY27">
        <v>6.3650000000000002</v>
      </c>
      <c r="BZ27">
        <v>6.27</v>
      </c>
      <c r="CA27">
        <v>6.22</v>
      </c>
      <c r="CB27">
        <v>8.73</v>
      </c>
      <c r="CD27">
        <f t="shared" si="8"/>
        <v>4.5488461538461529</v>
      </c>
      <c r="CE27">
        <f t="shared" si="9"/>
        <v>2.2000000000000002</v>
      </c>
      <c r="CF27">
        <f t="shared" si="10"/>
        <v>8.73</v>
      </c>
      <c r="CG27">
        <f t="shared" si="11"/>
        <v>1.4066611892554193</v>
      </c>
      <c r="CH27">
        <f t="shared" si="12"/>
        <v>0.30923472495680149</v>
      </c>
      <c r="CI27">
        <f t="shared" si="13"/>
        <v>52</v>
      </c>
    </row>
    <row r="28" spans="2:87" x14ac:dyDescent="0.2">
      <c r="B28" t="s">
        <v>21</v>
      </c>
      <c r="C28" t="s">
        <v>56</v>
      </c>
      <c r="E28" t="s">
        <v>68</v>
      </c>
      <c r="F28">
        <v>27.7</v>
      </c>
      <c r="G28" t="s">
        <v>68</v>
      </c>
      <c r="H28">
        <v>20.7</v>
      </c>
      <c r="I28">
        <v>17.5</v>
      </c>
      <c r="J28" t="s">
        <v>68</v>
      </c>
      <c r="K28" t="s">
        <v>68</v>
      </c>
      <c r="L28">
        <v>15.1</v>
      </c>
      <c r="M28">
        <v>14</v>
      </c>
      <c r="N28">
        <v>17</v>
      </c>
      <c r="O28">
        <v>22</v>
      </c>
      <c r="P28">
        <v>16</v>
      </c>
      <c r="Q28">
        <v>15</v>
      </c>
      <c r="R28">
        <v>15</v>
      </c>
      <c r="S28">
        <v>17</v>
      </c>
      <c r="T28">
        <v>22</v>
      </c>
      <c r="U28">
        <v>23</v>
      </c>
      <c r="V28">
        <v>13</v>
      </c>
      <c r="W28" t="s">
        <v>68</v>
      </c>
      <c r="X28">
        <v>16</v>
      </c>
      <c r="Y28">
        <v>22</v>
      </c>
      <c r="Z28">
        <v>19</v>
      </c>
      <c r="AA28">
        <v>20</v>
      </c>
      <c r="AB28" t="s">
        <v>68</v>
      </c>
      <c r="AC28">
        <v>21</v>
      </c>
      <c r="AD28">
        <v>29</v>
      </c>
      <c r="AE28">
        <v>19</v>
      </c>
      <c r="AF28">
        <v>18</v>
      </c>
      <c r="AG28">
        <v>19</v>
      </c>
      <c r="AH28">
        <v>20</v>
      </c>
      <c r="AI28">
        <v>24</v>
      </c>
      <c r="AJ28">
        <v>14</v>
      </c>
      <c r="AK28">
        <v>18</v>
      </c>
      <c r="AL28">
        <v>17</v>
      </c>
      <c r="AM28">
        <v>17</v>
      </c>
      <c r="AN28">
        <v>22</v>
      </c>
      <c r="AO28">
        <v>17</v>
      </c>
      <c r="AP28">
        <v>17</v>
      </c>
      <c r="AQ28">
        <v>22</v>
      </c>
      <c r="AR28">
        <v>16</v>
      </c>
      <c r="AS28">
        <v>18</v>
      </c>
      <c r="AT28">
        <v>17</v>
      </c>
      <c r="AU28">
        <v>18</v>
      </c>
      <c r="AV28">
        <v>18</v>
      </c>
      <c r="AW28">
        <v>12.4</v>
      </c>
      <c r="AX28">
        <v>17</v>
      </c>
      <c r="AY28">
        <v>17</v>
      </c>
      <c r="AZ28">
        <v>14.7</v>
      </c>
      <c r="BA28">
        <v>18</v>
      </c>
      <c r="BB28">
        <v>16</v>
      </c>
      <c r="BC28">
        <v>19</v>
      </c>
      <c r="BD28">
        <v>19</v>
      </c>
      <c r="BE28">
        <v>13</v>
      </c>
      <c r="BF28">
        <v>24</v>
      </c>
      <c r="BG28">
        <v>18</v>
      </c>
      <c r="BH28">
        <v>19</v>
      </c>
      <c r="BI28">
        <v>21</v>
      </c>
      <c r="BJ28">
        <v>17</v>
      </c>
      <c r="BK28">
        <v>20</v>
      </c>
      <c r="BL28">
        <v>22</v>
      </c>
      <c r="BM28">
        <v>17.399999999999999</v>
      </c>
      <c r="BN28">
        <v>18.399999999999999</v>
      </c>
      <c r="BO28">
        <v>19.100000000000001</v>
      </c>
      <c r="BP28">
        <v>19.2</v>
      </c>
      <c r="BQ28">
        <v>20.5</v>
      </c>
      <c r="BR28">
        <v>19</v>
      </c>
      <c r="BS28">
        <v>24.25</v>
      </c>
      <c r="BT28">
        <v>17</v>
      </c>
      <c r="BU28">
        <v>17.399999999999999</v>
      </c>
      <c r="BV28">
        <v>18.55</v>
      </c>
      <c r="BW28">
        <v>19.399999999999999</v>
      </c>
      <c r="BX28">
        <v>20.89</v>
      </c>
      <c r="BY28">
        <v>23.42</v>
      </c>
      <c r="BZ28">
        <v>21.2</v>
      </c>
      <c r="CA28">
        <v>23.1</v>
      </c>
      <c r="CB28">
        <v>20.3</v>
      </c>
      <c r="CD28">
        <f t="shared" si="8"/>
        <v>18.845857142857145</v>
      </c>
      <c r="CE28">
        <f t="shared" si="9"/>
        <v>12.4</v>
      </c>
      <c r="CF28">
        <f t="shared" si="10"/>
        <v>29</v>
      </c>
      <c r="CG28">
        <f t="shared" si="11"/>
        <v>3.2090910234343957</v>
      </c>
      <c r="CH28">
        <f t="shared" si="12"/>
        <v>0.17028098001107303</v>
      </c>
      <c r="CI28">
        <f t="shared" si="13"/>
        <v>70</v>
      </c>
    </row>
    <row r="29" spans="2:87" x14ac:dyDescent="0.2">
      <c r="B29" t="s">
        <v>22</v>
      </c>
      <c r="C29" t="s">
        <v>56</v>
      </c>
      <c r="E29" t="s">
        <v>68</v>
      </c>
      <c r="F29">
        <v>62</v>
      </c>
      <c r="G29" t="s">
        <v>68</v>
      </c>
      <c r="H29">
        <v>64</v>
      </c>
      <c r="I29" t="s">
        <v>68</v>
      </c>
      <c r="K29" t="s">
        <v>68</v>
      </c>
      <c r="L29" t="s">
        <v>68</v>
      </c>
      <c r="M29" t="s">
        <v>68</v>
      </c>
      <c r="N29">
        <v>48</v>
      </c>
      <c r="O29" t="s">
        <v>68</v>
      </c>
      <c r="P29">
        <v>44</v>
      </c>
      <c r="Q29">
        <v>37</v>
      </c>
      <c r="R29">
        <v>22</v>
      </c>
      <c r="S29" t="s">
        <v>68</v>
      </c>
      <c r="T29" t="s">
        <v>68</v>
      </c>
      <c r="U29">
        <v>37</v>
      </c>
      <c r="V29">
        <v>25</v>
      </c>
      <c r="W29" t="s">
        <v>68</v>
      </c>
      <c r="X29" t="s">
        <v>68</v>
      </c>
      <c r="Y29">
        <v>55</v>
      </c>
      <c r="Z29">
        <v>47</v>
      </c>
      <c r="AA29" t="s">
        <v>68</v>
      </c>
      <c r="AB29" t="s">
        <v>68</v>
      </c>
      <c r="AC29">
        <v>31</v>
      </c>
      <c r="AD29">
        <v>39</v>
      </c>
      <c r="AE29">
        <v>28</v>
      </c>
      <c r="AF29">
        <v>29</v>
      </c>
      <c r="AG29">
        <v>28</v>
      </c>
      <c r="AH29">
        <v>29</v>
      </c>
      <c r="AI29">
        <v>37</v>
      </c>
      <c r="AJ29">
        <v>31</v>
      </c>
      <c r="AK29">
        <v>32</v>
      </c>
      <c r="AL29">
        <v>31</v>
      </c>
      <c r="AM29">
        <v>30</v>
      </c>
      <c r="AN29">
        <v>30</v>
      </c>
      <c r="AO29">
        <v>17</v>
      </c>
      <c r="AP29">
        <v>30</v>
      </c>
      <c r="AQ29">
        <v>43</v>
      </c>
      <c r="AR29">
        <v>35</v>
      </c>
      <c r="AS29">
        <v>38</v>
      </c>
      <c r="AT29">
        <v>29</v>
      </c>
      <c r="AU29">
        <v>32</v>
      </c>
      <c r="AV29">
        <v>28</v>
      </c>
      <c r="AW29">
        <v>32</v>
      </c>
      <c r="AX29">
        <v>45</v>
      </c>
      <c r="AY29">
        <v>35</v>
      </c>
      <c r="AZ29">
        <v>29</v>
      </c>
      <c r="BA29">
        <v>52</v>
      </c>
      <c r="BB29">
        <v>44</v>
      </c>
      <c r="BC29">
        <v>58</v>
      </c>
      <c r="BD29">
        <v>52</v>
      </c>
      <c r="BE29">
        <v>40</v>
      </c>
      <c r="BF29">
        <v>52</v>
      </c>
      <c r="BG29">
        <v>40</v>
      </c>
      <c r="BH29">
        <v>42</v>
      </c>
      <c r="BI29">
        <v>44</v>
      </c>
      <c r="BJ29">
        <v>40</v>
      </c>
      <c r="BK29">
        <v>39</v>
      </c>
      <c r="BL29">
        <v>36</v>
      </c>
      <c r="BM29">
        <v>31.3</v>
      </c>
      <c r="BN29">
        <v>33.200000000000003</v>
      </c>
      <c r="BO29">
        <v>42.85</v>
      </c>
      <c r="BP29">
        <v>41.86</v>
      </c>
      <c r="BQ29">
        <v>43.4</v>
      </c>
      <c r="BR29">
        <v>37.25</v>
      </c>
      <c r="BS29">
        <v>40.799999999999997</v>
      </c>
      <c r="BT29">
        <v>30.45</v>
      </c>
      <c r="BU29">
        <v>31.7</v>
      </c>
      <c r="BV29">
        <v>35</v>
      </c>
      <c r="BW29">
        <v>35.9</v>
      </c>
      <c r="BX29">
        <v>58.5</v>
      </c>
      <c r="BY29">
        <v>52.44</v>
      </c>
      <c r="BZ29">
        <v>57.7</v>
      </c>
      <c r="CA29">
        <v>67.099999999999994</v>
      </c>
      <c r="CB29">
        <v>55.5</v>
      </c>
      <c r="CD29">
        <f t="shared" si="8"/>
        <v>39.402419354838699</v>
      </c>
      <c r="CE29">
        <f t="shared" si="9"/>
        <v>17</v>
      </c>
      <c r="CF29">
        <f t="shared" si="10"/>
        <v>67.099999999999994</v>
      </c>
      <c r="CG29">
        <f t="shared" si="11"/>
        <v>10.853714584430337</v>
      </c>
      <c r="CH29">
        <f t="shared" si="12"/>
        <v>0.27545807496456376</v>
      </c>
      <c r="CI29">
        <f t="shared" si="13"/>
        <v>62</v>
      </c>
    </row>
    <row r="30" spans="2:87" x14ac:dyDescent="0.2">
      <c r="B30" t="s">
        <v>23</v>
      </c>
      <c r="C30" t="s">
        <v>56</v>
      </c>
      <c r="E30" t="s">
        <v>68</v>
      </c>
      <c r="F30">
        <v>175</v>
      </c>
      <c r="G30" t="s">
        <v>68</v>
      </c>
      <c r="H30">
        <v>180</v>
      </c>
      <c r="I30">
        <v>135</v>
      </c>
      <c r="J30" t="s">
        <v>68</v>
      </c>
      <c r="K30" t="s">
        <v>68</v>
      </c>
      <c r="L30" t="s">
        <v>68</v>
      </c>
      <c r="M30">
        <v>105</v>
      </c>
      <c r="N30">
        <v>135</v>
      </c>
      <c r="O30" t="s">
        <v>68</v>
      </c>
      <c r="P30">
        <v>116</v>
      </c>
      <c r="Q30">
        <v>92</v>
      </c>
      <c r="R30" t="s">
        <v>68</v>
      </c>
      <c r="S30" t="s">
        <v>68</v>
      </c>
      <c r="T30" t="s">
        <v>68</v>
      </c>
      <c r="U30">
        <v>85</v>
      </c>
      <c r="V30" t="s">
        <v>68</v>
      </c>
      <c r="W30">
        <v>65</v>
      </c>
      <c r="X30">
        <v>70</v>
      </c>
      <c r="Y30">
        <v>95</v>
      </c>
      <c r="Z30">
        <v>80</v>
      </c>
      <c r="AA30">
        <v>80</v>
      </c>
      <c r="AB30" t="s">
        <v>68</v>
      </c>
      <c r="AC30">
        <v>91</v>
      </c>
      <c r="AD30">
        <v>125</v>
      </c>
      <c r="AE30">
        <v>91</v>
      </c>
      <c r="AF30">
        <v>81</v>
      </c>
      <c r="AG30">
        <v>76</v>
      </c>
      <c r="AH30">
        <v>98</v>
      </c>
      <c r="AI30">
        <v>98</v>
      </c>
      <c r="AJ30">
        <v>84</v>
      </c>
      <c r="AK30">
        <v>83</v>
      </c>
      <c r="AL30">
        <v>81</v>
      </c>
      <c r="AM30">
        <v>107</v>
      </c>
      <c r="AN30">
        <v>107</v>
      </c>
      <c r="AO30">
        <v>68</v>
      </c>
      <c r="AP30">
        <v>41</v>
      </c>
      <c r="AQ30">
        <v>115</v>
      </c>
      <c r="AR30">
        <v>93</v>
      </c>
      <c r="AS30">
        <v>95</v>
      </c>
      <c r="AT30">
        <v>74</v>
      </c>
      <c r="AU30">
        <v>82</v>
      </c>
      <c r="AV30">
        <v>72</v>
      </c>
      <c r="AW30">
        <v>71</v>
      </c>
      <c r="AX30">
        <v>106</v>
      </c>
      <c r="AY30">
        <v>85</v>
      </c>
      <c r="AZ30">
        <v>71</v>
      </c>
      <c r="BA30">
        <v>112</v>
      </c>
      <c r="BB30">
        <v>99</v>
      </c>
      <c r="BC30">
        <v>127</v>
      </c>
      <c r="BD30">
        <v>114</v>
      </c>
      <c r="BE30">
        <v>90.6</v>
      </c>
      <c r="BF30">
        <v>119</v>
      </c>
      <c r="BG30">
        <v>91</v>
      </c>
      <c r="BH30">
        <v>113</v>
      </c>
      <c r="BI30">
        <v>122</v>
      </c>
      <c r="BJ30">
        <v>105</v>
      </c>
      <c r="BK30">
        <v>108</v>
      </c>
      <c r="BL30">
        <v>97</v>
      </c>
      <c r="BM30">
        <v>85.8</v>
      </c>
      <c r="BN30">
        <v>88.9</v>
      </c>
      <c r="BO30">
        <v>109.8</v>
      </c>
      <c r="BP30">
        <v>103.46</v>
      </c>
      <c r="BQ30">
        <v>110.6</v>
      </c>
      <c r="BR30">
        <v>92.23</v>
      </c>
      <c r="BS30">
        <v>109.5</v>
      </c>
      <c r="BT30">
        <v>81.599999999999994</v>
      </c>
      <c r="BU30">
        <v>83.5</v>
      </c>
      <c r="BV30">
        <v>86.53</v>
      </c>
      <c r="BW30">
        <v>89.79</v>
      </c>
      <c r="BX30">
        <v>149.51</v>
      </c>
      <c r="BY30">
        <v>154.6</v>
      </c>
      <c r="BZ30">
        <v>148.4</v>
      </c>
      <c r="CA30">
        <v>155.1</v>
      </c>
      <c r="CB30">
        <v>147.69999999999999</v>
      </c>
      <c r="CD30">
        <f t="shared" si="8"/>
        <v>101.57876923076924</v>
      </c>
      <c r="CE30">
        <f t="shared" si="9"/>
        <v>41</v>
      </c>
      <c r="CF30">
        <f t="shared" si="10"/>
        <v>180</v>
      </c>
      <c r="CG30">
        <f t="shared" si="11"/>
        <v>26.847353891241106</v>
      </c>
      <c r="CH30">
        <f t="shared" si="12"/>
        <v>0.26430083859599246</v>
      </c>
      <c r="CI30">
        <f t="shared" si="13"/>
        <v>65</v>
      </c>
    </row>
    <row r="32" spans="2:87" x14ac:dyDescent="0.2">
      <c r="B32" t="s">
        <v>24</v>
      </c>
    </row>
    <row r="34" spans="2:87" ht="15" customHeight="1" x14ac:dyDescent="0.2">
      <c r="B34" t="s">
        <v>25</v>
      </c>
      <c r="C34" t="s">
        <v>56</v>
      </c>
      <c r="E34" t="s">
        <v>68</v>
      </c>
      <c r="F34">
        <v>0.14000000000000001</v>
      </c>
      <c r="G34" t="s">
        <v>68</v>
      </c>
      <c r="H34" t="s">
        <v>68</v>
      </c>
      <c r="I34" t="s">
        <v>68</v>
      </c>
      <c r="J34">
        <v>0.18</v>
      </c>
      <c r="K34">
        <v>0.1</v>
      </c>
      <c r="L34">
        <v>0.42</v>
      </c>
      <c r="M34" t="s">
        <v>68</v>
      </c>
      <c r="N34">
        <v>0.08</v>
      </c>
      <c r="O34">
        <v>0.12</v>
      </c>
      <c r="P34">
        <v>0.16</v>
      </c>
      <c r="Q34">
        <v>0</v>
      </c>
      <c r="R34">
        <v>0.24</v>
      </c>
      <c r="S34" t="s">
        <v>68</v>
      </c>
      <c r="T34" t="s">
        <v>68</v>
      </c>
      <c r="U34">
        <v>0.16</v>
      </c>
      <c r="V34">
        <v>0.27</v>
      </c>
      <c r="W34" t="s">
        <v>68</v>
      </c>
      <c r="X34" t="s">
        <v>68</v>
      </c>
      <c r="Y34">
        <v>0.14000000000000001</v>
      </c>
      <c r="Z34">
        <v>0.14000000000000001</v>
      </c>
      <c r="AA34">
        <v>0.13</v>
      </c>
      <c r="AB34" t="s">
        <v>68</v>
      </c>
      <c r="AC34">
        <v>0.17</v>
      </c>
      <c r="AD34">
        <v>0.11</v>
      </c>
      <c r="AE34">
        <v>0.08</v>
      </c>
      <c r="AF34">
        <v>0.16</v>
      </c>
      <c r="AG34">
        <v>0.19</v>
      </c>
      <c r="AH34">
        <v>0.11</v>
      </c>
      <c r="AI34">
        <v>0</v>
      </c>
      <c r="AJ34">
        <v>0.06</v>
      </c>
      <c r="AK34" t="s">
        <v>68</v>
      </c>
      <c r="AL34">
        <v>0.13</v>
      </c>
      <c r="AM34">
        <v>0</v>
      </c>
      <c r="AN34">
        <v>0.02</v>
      </c>
      <c r="AO34">
        <v>0.02</v>
      </c>
      <c r="AP34">
        <v>0.06</v>
      </c>
      <c r="AQ34">
        <v>0.08</v>
      </c>
      <c r="AR34">
        <v>0.08</v>
      </c>
      <c r="AS34">
        <v>0.1</v>
      </c>
      <c r="AT34">
        <v>0.37</v>
      </c>
      <c r="AU34">
        <v>0.18</v>
      </c>
      <c r="AV34">
        <v>0.04</v>
      </c>
      <c r="AW34">
        <v>0.05</v>
      </c>
      <c r="AX34">
        <v>0.06</v>
      </c>
      <c r="AY34">
        <v>0.16</v>
      </c>
      <c r="AZ34">
        <v>0.08</v>
      </c>
      <c r="BA34">
        <v>0.22</v>
      </c>
      <c r="BB34">
        <v>0.2</v>
      </c>
      <c r="BC34">
        <v>0.28000000000000003</v>
      </c>
      <c r="BD34">
        <v>0.15</v>
      </c>
      <c r="BE34">
        <v>0.25</v>
      </c>
      <c r="BF34">
        <v>0.17</v>
      </c>
      <c r="BG34">
        <v>0.2</v>
      </c>
      <c r="BH34">
        <v>0.16</v>
      </c>
      <c r="BI34">
        <v>0.12</v>
      </c>
      <c r="BJ34">
        <v>0.1</v>
      </c>
      <c r="BK34">
        <v>0.48</v>
      </c>
      <c r="BL34">
        <v>0.12</v>
      </c>
      <c r="BM34">
        <v>0</v>
      </c>
      <c r="BN34">
        <v>0.02</v>
      </c>
      <c r="BO34">
        <v>0.03</v>
      </c>
      <c r="BP34">
        <v>0.01</v>
      </c>
      <c r="BQ34">
        <v>0</v>
      </c>
      <c r="BR34" t="s">
        <v>76</v>
      </c>
      <c r="BS34">
        <v>0</v>
      </c>
      <c r="BT34">
        <v>0</v>
      </c>
      <c r="BV34">
        <v>1.2E-2</v>
      </c>
      <c r="BW34">
        <v>0</v>
      </c>
      <c r="BX34">
        <v>0</v>
      </c>
      <c r="BY34">
        <v>1.0999999999999999E-2</v>
      </c>
      <c r="BZ34">
        <v>0</v>
      </c>
      <c r="CA34">
        <v>0</v>
      </c>
      <c r="CB34">
        <v>0</v>
      </c>
      <c r="CD34">
        <f t="shared" ref="CD34:CD43" si="14">AVERAGE(C34:CC34)</f>
        <v>0.11306349206349205</v>
      </c>
      <c r="CE34">
        <f t="shared" ref="CE34:CE43" si="15">MIN(C34:CC34)</f>
        <v>0</v>
      </c>
      <c r="CF34">
        <f t="shared" ref="CF34:CF43" si="16">MAX(C34:CC34)</f>
        <v>0.48</v>
      </c>
      <c r="CG34">
        <f t="shared" ref="CG34:CG43" si="17">STDEV(C34:CC34)</f>
        <v>0.10524271073001849</v>
      </c>
      <c r="CH34">
        <f t="shared" ref="CH34:CH43" si="18">CG34/CD34</f>
        <v>0.93082841162307539</v>
      </c>
      <c r="CI34">
        <f t="shared" ref="CI34:CI43" si="19">COUNT(C34:CC34)</f>
        <v>63</v>
      </c>
    </row>
    <row r="35" spans="2:87" x14ac:dyDescent="0.2">
      <c r="B35" t="s">
        <v>26</v>
      </c>
      <c r="C35" t="s">
        <v>56</v>
      </c>
      <c r="E35" t="s">
        <v>68</v>
      </c>
      <c r="F35">
        <v>0.5</v>
      </c>
      <c r="G35" t="s">
        <v>68</v>
      </c>
      <c r="H35" t="s">
        <v>68</v>
      </c>
      <c r="I35" t="s">
        <v>68</v>
      </c>
      <c r="J35">
        <v>0.15</v>
      </c>
      <c r="K35">
        <v>0.1</v>
      </c>
      <c r="L35">
        <v>0.1</v>
      </c>
      <c r="M35" t="s">
        <v>68</v>
      </c>
      <c r="N35">
        <v>0.1</v>
      </c>
      <c r="O35" t="s">
        <v>68</v>
      </c>
      <c r="P35">
        <v>0</v>
      </c>
      <c r="Q35" t="s">
        <v>68</v>
      </c>
      <c r="R35" t="s">
        <v>68</v>
      </c>
      <c r="S35" t="s">
        <v>68</v>
      </c>
      <c r="T35" t="s">
        <v>68</v>
      </c>
      <c r="U35">
        <v>0.63</v>
      </c>
      <c r="V35">
        <v>0.05</v>
      </c>
      <c r="W35" t="s">
        <v>68</v>
      </c>
      <c r="X35" t="s">
        <v>68</v>
      </c>
      <c r="Y35">
        <v>0.34</v>
      </c>
      <c r="Z35">
        <v>0</v>
      </c>
      <c r="AA35">
        <v>0</v>
      </c>
      <c r="AB35" t="s">
        <v>68</v>
      </c>
      <c r="AC35">
        <v>0.01</v>
      </c>
      <c r="AD35">
        <v>0.42</v>
      </c>
      <c r="AE35">
        <v>0</v>
      </c>
      <c r="AF35">
        <v>0.03</v>
      </c>
      <c r="AG35">
        <v>0.02</v>
      </c>
      <c r="AH35">
        <v>0.01</v>
      </c>
      <c r="AI35">
        <v>0.03</v>
      </c>
      <c r="AJ35">
        <v>0.03</v>
      </c>
      <c r="AK35" t="s">
        <v>68</v>
      </c>
      <c r="AL35">
        <v>0.02</v>
      </c>
      <c r="AM35">
        <v>0.03</v>
      </c>
      <c r="AN35">
        <v>0</v>
      </c>
      <c r="AO35">
        <v>0</v>
      </c>
      <c r="AP35">
        <v>0.1</v>
      </c>
      <c r="AQ35">
        <v>0.122</v>
      </c>
      <c r="AR35">
        <v>0.02</v>
      </c>
      <c r="AS35">
        <v>0.01</v>
      </c>
      <c r="AT35">
        <v>0.03</v>
      </c>
      <c r="AU35">
        <v>0.01</v>
      </c>
      <c r="AV35">
        <v>0.02</v>
      </c>
      <c r="AW35">
        <v>0.02</v>
      </c>
      <c r="AX35">
        <v>0.02</v>
      </c>
      <c r="AY35">
        <v>0.01</v>
      </c>
      <c r="AZ35">
        <v>0.02</v>
      </c>
      <c r="BA35">
        <v>0.01</v>
      </c>
      <c r="BB35">
        <v>0.04</v>
      </c>
      <c r="BC35">
        <v>0.1</v>
      </c>
      <c r="BD35">
        <v>0.01</v>
      </c>
      <c r="BE35">
        <v>0.1</v>
      </c>
      <c r="BF35">
        <v>0.08</v>
      </c>
      <c r="BG35">
        <v>0.1</v>
      </c>
      <c r="BH35">
        <v>0.05</v>
      </c>
      <c r="BI35">
        <v>0.04</v>
      </c>
      <c r="BJ35">
        <v>0.06</v>
      </c>
      <c r="BK35">
        <v>0.05</v>
      </c>
      <c r="BL35">
        <v>0.04</v>
      </c>
      <c r="BM35">
        <v>0</v>
      </c>
      <c r="BN35">
        <v>0.01</v>
      </c>
      <c r="BO35">
        <v>0</v>
      </c>
      <c r="BP35">
        <v>6.0000000000000001E-3</v>
      </c>
      <c r="BQ35">
        <v>1.2E-2</v>
      </c>
      <c r="BR35">
        <v>1.0999999999999999E-2</v>
      </c>
      <c r="BS35">
        <v>0.10299999999999999</v>
      </c>
      <c r="BT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1.0999999999999999E-2</v>
      </c>
      <c r="CB35">
        <v>0</v>
      </c>
      <c r="CD35">
        <f t="shared" si="14"/>
        <v>6.2049180327868825E-2</v>
      </c>
      <c r="CE35">
        <f t="shared" si="15"/>
        <v>0</v>
      </c>
      <c r="CF35">
        <f t="shared" si="16"/>
        <v>0.63</v>
      </c>
      <c r="CG35">
        <f t="shared" si="17"/>
        <v>0.11922379883081342</v>
      </c>
      <c r="CH35">
        <f t="shared" si="18"/>
        <v>1.9214403510382092</v>
      </c>
      <c r="CI35">
        <f t="shared" si="19"/>
        <v>61</v>
      </c>
    </row>
    <row r="36" spans="2:87" x14ac:dyDescent="0.2">
      <c r="B36" t="s">
        <v>27</v>
      </c>
      <c r="C36" t="s">
        <v>56</v>
      </c>
      <c r="E36" t="s">
        <v>68</v>
      </c>
      <c r="F36" t="s">
        <v>68</v>
      </c>
      <c r="G36" t="s">
        <v>68</v>
      </c>
      <c r="H36">
        <v>0.4</v>
      </c>
      <c r="I36">
        <v>0.12</v>
      </c>
      <c r="J36" t="s">
        <v>68</v>
      </c>
      <c r="K36" t="s">
        <v>68</v>
      </c>
      <c r="L36" t="s">
        <v>68</v>
      </c>
      <c r="M36" t="s">
        <v>68</v>
      </c>
      <c r="N36" t="s">
        <v>68</v>
      </c>
      <c r="O36" t="s">
        <v>68</v>
      </c>
      <c r="P36">
        <v>0.06</v>
      </c>
      <c r="Q36" t="s">
        <v>68</v>
      </c>
      <c r="R36" t="s">
        <v>68</v>
      </c>
      <c r="S36" t="s">
        <v>68</v>
      </c>
      <c r="T36" t="s">
        <v>68</v>
      </c>
      <c r="U36" t="s">
        <v>68</v>
      </c>
      <c r="V36" t="s">
        <v>68</v>
      </c>
      <c r="W36" t="s">
        <v>68</v>
      </c>
      <c r="X36" t="s">
        <v>68</v>
      </c>
      <c r="Y36" t="s">
        <v>68</v>
      </c>
      <c r="Z36" t="s">
        <v>68</v>
      </c>
      <c r="AA36">
        <v>0.08</v>
      </c>
      <c r="AB36" t="s">
        <v>68</v>
      </c>
      <c r="AC36">
        <v>0.12</v>
      </c>
      <c r="AD36">
        <v>0.18</v>
      </c>
      <c r="AE36" t="s">
        <v>68</v>
      </c>
      <c r="AF36">
        <v>0.04</v>
      </c>
      <c r="AG36">
        <v>0.11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0.09</v>
      </c>
      <c r="AV36">
        <v>0.06</v>
      </c>
      <c r="AW36">
        <v>7.0000000000000007E-2</v>
      </c>
      <c r="AX36">
        <v>0</v>
      </c>
      <c r="AY36">
        <v>0.06</v>
      </c>
      <c r="AZ36">
        <v>0.06</v>
      </c>
      <c r="BA36">
        <v>0.14000000000000001</v>
      </c>
      <c r="BB36">
        <v>0.08</v>
      </c>
      <c r="BC36">
        <v>0.05</v>
      </c>
      <c r="BD36">
        <v>7.0000000000000007E-2</v>
      </c>
      <c r="BE36">
        <v>0.05</v>
      </c>
      <c r="BF36">
        <v>0.04</v>
      </c>
      <c r="BG36">
        <v>0.14000000000000001</v>
      </c>
      <c r="BH36">
        <v>0</v>
      </c>
      <c r="BI36">
        <v>0.06</v>
      </c>
      <c r="BJ36">
        <v>0.06</v>
      </c>
      <c r="BK36">
        <v>0.06</v>
      </c>
      <c r="BL36">
        <v>0.15</v>
      </c>
      <c r="BM36">
        <v>0</v>
      </c>
      <c r="BN36">
        <v>0.01</v>
      </c>
      <c r="BO36">
        <v>0</v>
      </c>
      <c r="BP36">
        <v>1.09E-2</v>
      </c>
      <c r="BQ36">
        <v>0</v>
      </c>
      <c r="BR36">
        <v>7.0000000000000007E-2</v>
      </c>
      <c r="BS36">
        <v>0.24</v>
      </c>
      <c r="BT36">
        <v>0</v>
      </c>
      <c r="BU36">
        <v>0</v>
      </c>
      <c r="BV36">
        <v>0.1</v>
      </c>
      <c r="BW36">
        <v>0.04</v>
      </c>
      <c r="BX36">
        <v>0.18</v>
      </c>
      <c r="BY36">
        <v>0.09</v>
      </c>
      <c r="BZ36">
        <v>0.06</v>
      </c>
      <c r="CA36">
        <v>0</v>
      </c>
      <c r="CB36">
        <v>0.13</v>
      </c>
      <c r="CD36">
        <f t="shared" si="14"/>
        <v>6.147090909090909E-2</v>
      </c>
      <c r="CE36">
        <f t="shared" si="15"/>
        <v>0</v>
      </c>
      <c r="CF36">
        <f t="shared" si="16"/>
        <v>0.4</v>
      </c>
      <c r="CG36">
        <f t="shared" si="17"/>
        <v>7.4111004512818407E-2</v>
      </c>
      <c r="CH36">
        <f t="shared" si="18"/>
        <v>1.2056272732719135</v>
      </c>
      <c r="CI36">
        <f t="shared" si="19"/>
        <v>55</v>
      </c>
    </row>
    <row r="37" spans="2:87" x14ac:dyDescent="0.2">
      <c r="B37" t="s">
        <v>28</v>
      </c>
      <c r="C37" t="s">
        <v>56</v>
      </c>
      <c r="E37" t="s">
        <v>68</v>
      </c>
      <c r="F37">
        <v>0.98</v>
      </c>
      <c r="G37" t="s">
        <v>68</v>
      </c>
      <c r="H37">
        <v>1.05</v>
      </c>
      <c r="I37">
        <v>0.84</v>
      </c>
      <c r="J37" t="s">
        <v>68</v>
      </c>
      <c r="K37">
        <v>1.1399999999999999</v>
      </c>
      <c r="L37">
        <v>1.29</v>
      </c>
      <c r="M37" t="s">
        <v>68</v>
      </c>
      <c r="N37">
        <v>0.57999999999999996</v>
      </c>
      <c r="O37" t="s">
        <v>68</v>
      </c>
      <c r="P37">
        <v>1.03</v>
      </c>
      <c r="Q37">
        <v>0.91</v>
      </c>
      <c r="R37" t="s">
        <v>68</v>
      </c>
      <c r="S37" t="s">
        <v>68</v>
      </c>
      <c r="T37">
        <v>0.72</v>
      </c>
      <c r="U37" t="s">
        <v>68</v>
      </c>
      <c r="V37">
        <v>0.6</v>
      </c>
      <c r="W37" t="s">
        <v>68</v>
      </c>
      <c r="X37">
        <v>0.63</v>
      </c>
      <c r="Y37">
        <v>0.72</v>
      </c>
      <c r="Z37">
        <v>0.47</v>
      </c>
      <c r="AA37">
        <v>0.6</v>
      </c>
      <c r="AB37">
        <v>0.74</v>
      </c>
      <c r="AC37">
        <v>0.42</v>
      </c>
      <c r="AD37">
        <v>0.37</v>
      </c>
      <c r="AE37" t="s">
        <v>68</v>
      </c>
      <c r="AF37">
        <v>0.31</v>
      </c>
      <c r="AG37">
        <v>0.53</v>
      </c>
      <c r="AH37">
        <v>0.32</v>
      </c>
      <c r="AI37">
        <v>0.37</v>
      </c>
      <c r="AJ37">
        <v>0.37</v>
      </c>
      <c r="AK37">
        <v>0.36</v>
      </c>
      <c r="AL37">
        <v>0.49</v>
      </c>
      <c r="AM37">
        <v>0.49</v>
      </c>
      <c r="AN37">
        <v>0.38</v>
      </c>
      <c r="AO37">
        <v>0.28999999999999998</v>
      </c>
      <c r="AP37">
        <v>1.18</v>
      </c>
      <c r="AQ37">
        <v>0.7</v>
      </c>
      <c r="AR37">
        <v>0.28000000000000003</v>
      </c>
      <c r="AS37">
        <v>0.47</v>
      </c>
      <c r="AT37">
        <v>0.61</v>
      </c>
      <c r="AU37">
        <v>0.54</v>
      </c>
      <c r="AV37">
        <v>0.75</v>
      </c>
      <c r="AW37">
        <v>0.81</v>
      </c>
      <c r="AX37">
        <v>0.52</v>
      </c>
      <c r="AY37">
        <v>0.64</v>
      </c>
      <c r="AZ37">
        <v>0.74</v>
      </c>
      <c r="BA37">
        <v>1</v>
      </c>
      <c r="BB37">
        <v>1.06</v>
      </c>
      <c r="BC37">
        <v>1.61</v>
      </c>
      <c r="BD37">
        <v>0.82</v>
      </c>
      <c r="BE37">
        <v>1.49</v>
      </c>
      <c r="BF37">
        <v>0.8</v>
      </c>
      <c r="BG37">
        <v>1.25</v>
      </c>
      <c r="BH37">
        <v>0.8</v>
      </c>
      <c r="BI37">
        <v>0.59</v>
      </c>
      <c r="BJ37">
        <v>0.9</v>
      </c>
      <c r="BK37">
        <v>1.6</v>
      </c>
      <c r="BL37">
        <v>0.54</v>
      </c>
      <c r="BM37">
        <v>0.51</v>
      </c>
      <c r="BN37">
        <v>0.5</v>
      </c>
      <c r="BO37">
        <v>0.92</v>
      </c>
      <c r="BP37">
        <v>0.93840000000000001</v>
      </c>
      <c r="BQ37">
        <v>0.35759999999999997</v>
      </c>
      <c r="BR37">
        <v>0.88</v>
      </c>
      <c r="BS37">
        <v>0.64</v>
      </c>
      <c r="BT37">
        <v>0.38</v>
      </c>
      <c r="BU37">
        <v>0.45</v>
      </c>
      <c r="BV37">
        <v>0.35</v>
      </c>
      <c r="BW37">
        <v>0.47</v>
      </c>
      <c r="BX37">
        <v>0.63</v>
      </c>
      <c r="BY37">
        <v>0.43</v>
      </c>
      <c r="BZ37">
        <v>1.31</v>
      </c>
      <c r="CA37">
        <v>0.84</v>
      </c>
      <c r="CB37">
        <v>1.23</v>
      </c>
      <c r="CD37">
        <f t="shared" si="14"/>
        <v>0.72024242424242424</v>
      </c>
      <c r="CE37">
        <f t="shared" si="15"/>
        <v>0.28000000000000003</v>
      </c>
      <c r="CF37">
        <f t="shared" si="16"/>
        <v>1.61</v>
      </c>
      <c r="CG37">
        <f t="shared" si="17"/>
        <v>0.32944775332743442</v>
      </c>
      <c r="CH37">
        <f t="shared" si="18"/>
        <v>0.45741231318602055</v>
      </c>
      <c r="CI37">
        <f t="shared" si="19"/>
        <v>66</v>
      </c>
    </row>
    <row r="38" spans="2:87" x14ac:dyDescent="0.2">
      <c r="B38" t="s">
        <v>29</v>
      </c>
      <c r="C38" t="s">
        <v>56</v>
      </c>
      <c r="E38" t="s">
        <v>68</v>
      </c>
      <c r="F38">
        <v>0.02</v>
      </c>
      <c r="G38" t="s">
        <v>68</v>
      </c>
      <c r="H38">
        <v>0.01</v>
      </c>
      <c r="I38">
        <v>0</v>
      </c>
      <c r="J38">
        <v>0.02</v>
      </c>
      <c r="K38" t="s">
        <v>68</v>
      </c>
      <c r="L38" t="s">
        <v>68</v>
      </c>
      <c r="M38" t="s">
        <v>68</v>
      </c>
      <c r="N38">
        <v>0</v>
      </c>
      <c r="O38">
        <v>0</v>
      </c>
      <c r="P38">
        <v>0</v>
      </c>
      <c r="Q38">
        <v>0</v>
      </c>
      <c r="R38">
        <v>0.03</v>
      </c>
      <c r="S38">
        <v>0.03</v>
      </c>
      <c r="T38">
        <v>0.02</v>
      </c>
      <c r="U38">
        <v>0.02</v>
      </c>
      <c r="V38">
        <v>0.02</v>
      </c>
      <c r="W38">
        <v>0.01</v>
      </c>
      <c r="X38" t="s">
        <v>68</v>
      </c>
      <c r="Y38">
        <v>0.05</v>
      </c>
      <c r="Z38">
        <v>0.02</v>
      </c>
      <c r="AA38">
        <v>0.03</v>
      </c>
      <c r="AB38">
        <v>0.02</v>
      </c>
      <c r="AC38">
        <v>0.1</v>
      </c>
      <c r="AD38">
        <v>0.21</v>
      </c>
      <c r="AE38">
        <v>0.02</v>
      </c>
      <c r="AF38">
        <v>0</v>
      </c>
      <c r="AG38">
        <v>0</v>
      </c>
      <c r="AH38">
        <v>0.92</v>
      </c>
      <c r="AI38">
        <v>0</v>
      </c>
      <c r="AJ38">
        <v>0</v>
      </c>
      <c r="AK38">
        <v>0</v>
      </c>
      <c r="AL38">
        <v>0</v>
      </c>
      <c r="AM38">
        <v>0.35</v>
      </c>
      <c r="AN38">
        <v>0.3</v>
      </c>
      <c r="AO38">
        <v>7.0000000000000007E-2</v>
      </c>
      <c r="AP38">
        <v>0.01</v>
      </c>
      <c r="AQ38">
        <v>0.25</v>
      </c>
      <c r="AR38">
        <v>0.01</v>
      </c>
      <c r="AS38">
        <v>0.04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0.28000000000000003</v>
      </c>
      <c r="BB38">
        <v>0</v>
      </c>
      <c r="BC38">
        <v>7.0000000000000007E-2</v>
      </c>
      <c r="BD38">
        <v>0</v>
      </c>
      <c r="BE38">
        <v>0.25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 t="s">
        <v>76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0.105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0.11899999999999999</v>
      </c>
      <c r="BY38">
        <v>6.4000000000000001E-2</v>
      </c>
      <c r="BZ38">
        <v>0.03</v>
      </c>
      <c r="CA38">
        <v>0.08</v>
      </c>
      <c r="CB38">
        <v>0.04</v>
      </c>
      <c r="CD38">
        <f t="shared" si="14"/>
        <v>5.3999999999999986E-2</v>
      </c>
      <c r="CE38">
        <f t="shared" si="15"/>
        <v>0</v>
      </c>
      <c r="CF38">
        <f t="shared" si="16"/>
        <v>0.92</v>
      </c>
      <c r="CG38">
        <f t="shared" si="17"/>
        <v>0.13367815260860128</v>
      </c>
      <c r="CH38">
        <f t="shared" si="18"/>
        <v>2.4755213446037279</v>
      </c>
      <c r="CI38">
        <f t="shared" si="19"/>
        <v>67</v>
      </c>
    </row>
    <row r="39" spans="2:87" x14ac:dyDescent="0.2">
      <c r="B39" t="s">
        <v>30</v>
      </c>
      <c r="C39" t="s">
        <v>61</v>
      </c>
      <c r="E39" t="s">
        <v>68</v>
      </c>
      <c r="F39" t="s">
        <v>68</v>
      </c>
      <c r="G39" t="s">
        <v>68</v>
      </c>
      <c r="H39">
        <v>12</v>
      </c>
      <c r="I39" t="s">
        <v>68</v>
      </c>
      <c r="J39" t="s">
        <v>68</v>
      </c>
      <c r="K39" t="s">
        <v>68</v>
      </c>
      <c r="L39" t="s">
        <v>68</v>
      </c>
      <c r="M39" t="s">
        <v>68</v>
      </c>
      <c r="N39" t="s">
        <v>68</v>
      </c>
      <c r="O39" t="s">
        <v>68</v>
      </c>
      <c r="P39" t="s">
        <v>68</v>
      </c>
      <c r="Q39" t="s">
        <v>68</v>
      </c>
      <c r="R39" t="s">
        <v>68</v>
      </c>
      <c r="S39" t="s">
        <v>68</v>
      </c>
      <c r="T39" t="s">
        <v>68</v>
      </c>
      <c r="U39" t="s">
        <v>68</v>
      </c>
      <c r="V39" t="s">
        <v>68</v>
      </c>
      <c r="W39" t="s">
        <v>68</v>
      </c>
      <c r="X39" t="s">
        <v>68</v>
      </c>
      <c r="Y39">
        <v>146</v>
      </c>
      <c r="Z39">
        <v>20</v>
      </c>
      <c r="AA39">
        <v>26</v>
      </c>
      <c r="AB39">
        <v>0</v>
      </c>
      <c r="AC39">
        <v>25</v>
      </c>
      <c r="AD39">
        <v>36</v>
      </c>
      <c r="AE39" t="s">
        <v>68</v>
      </c>
      <c r="AF39">
        <v>6</v>
      </c>
      <c r="AG39">
        <v>2</v>
      </c>
      <c r="AH39">
        <v>12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</v>
      </c>
      <c r="AP39">
        <v>90</v>
      </c>
      <c r="AQ39">
        <v>22</v>
      </c>
      <c r="AR39">
        <v>5</v>
      </c>
      <c r="AS39">
        <v>14</v>
      </c>
      <c r="AT39">
        <v>0</v>
      </c>
      <c r="AU39">
        <v>5</v>
      </c>
      <c r="AV39">
        <v>8</v>
      </c>
      <c r="AW39">
        <v>13</v>
      </c>
      <c r="AX39">
        <v>5</v>
      </c>
      <c r="AY39">
        <v>6</v>
      </c>
      <c r="AZ39">
        <v>7</v>
      </c>
      <c r="BA39">
        <v>45</v>
      </c>
      <c r="BB39">
        <v>12</v>
      </c>
      <c r="BC39">
        <v>13</v>
      </c>
      <c r="BD39">
        <v>22</v>
      </c>
      <c r="BE39">
        <v>42</v>
      </c>
      <c r="BF39">
        <v>4</v>
      </c>
      <c r="BG39">
        <v>30</v>
      </c>
      <c r="BH39">
        <v>12</v>
      </c>
      <c r="BI39">
        <v>14</v>
      </c>
      <c r="BJ39">
        <v>6</v>
      </c>
      <c r="BK39">
        <v>16</v>
      </c>
      <c r="BL39">
        <v>2</v>
      </c>
      <c r="BM39">
        <v>7</v>
      </c>
      <c r="BN39">
        <v>12</v>
      </c>
      <c r="BO39">
        <v>3.44</v>
      </c>
      <c r="BP39">
        <v>3.4</v>
      </c>
      <c r="BQ39">
        <v>3</v>
      </c>
      <c r="BR39" t="s">
        <v>76</v>
      </c>
      <c r="BS39">
        <v>7</v>
      </c>
      <c r="BT39">
        <v>0</v>
      </c>
      <c r="BU39">
        <v>6</v>
      </c>
      <c r="BV39">
        <v>18.899999999999999</v>
      </c>
      <c r="BW39">
        <v>0</v>
      </c>
      <c r="BX39">
        <v>9</v>
      </c>
      <c r="BY39">
        <v>7.3</v>
      </c>
      <c r="BZ39">
        <v>6</v>
      </c>
      <c r="CA39">
        <v>20</v>
      </c>
      <c r="CB39">
        <v>0</v>
      </c>
      <c r="CD39">
        <f t="shared" si="14"/>
        <v>14.255272727272727</v>
      </c>
      <c r="CE39">
        <f t="shared" si="15"/>
        <v>0</v>
      </c>
      <c r="CF39">
        <f t="shared" si="16"/>
        <v>146</v>
      </c>
      <c r="CG39">
        <f t="shared" si="17"/>
        <v>23.578941314981755</v>
      </c>
      <c r="CH39">
        <f t="shared" si="18"/>
        <v>1.6540505233457432</v>
      </c>
      <c r="CI39">
        <f t="shared" si="19"/>
        <v>55</v>
      </c>
    </row>
    <row r="40" spans="2:87" x14ac:dyDescent="0.2">
      <c r="B40" t="s">
        <v>31</v>
      </c>
      <c r="C40" t="s">
        <v>61</v>
      </c>
      <c r="E40" t="s">
        <v>68</v>
      </c>
      <c r="F40">
        <v>42</v>
      </c>
      <c r="G40" t="s">
        <v>68</v>
      </c>
      <c r="H40">
        <v>64</v>
      </c>
      <c r="I40">
        <v>26</v>
      </c>
      <c r="J40">
        <v>26</v>
      </c>
      <c r="K40">
        <v>0</v>
      </c>
      <c r="L40">
        <v>0.14000000000000001</v>
      </c>
      <c r="M40" t="s">
        <v>68</v>
      </c>
      <c r="N40">
        <v>60</v>
      </c>
      <c r="O40" t="s">
        <v>68</v>
      </c>
      <c r="P40">
        <v>57</v>
      </c>
      <c r="Q40">
        <v>76</v>
      </c>
      <c r="R40">
        <v>90</v>
      </c>
      <c r="S40" t="s">
        <v>68</v>
      </c>
      <c r="T40">
        <v>56</v>
      </c>
      <c r="U40" t="s">
        <v>68</v>
      </c>
      <c r="V40">
        <v>50</v>
      </c>
      <c r="W40">
        <v>76</v>
      </c>
      <c r="X40">
        <v>83</v>
      </c>
      <c r="Y40">
        <v>219</v>
      </c>
      <c r="Z40">
        <v>84</v>
      </c>
      <c r="AA40">
        <v>131</v>
      </c>
      <c r="AB40">
        <v>68</v>
      </c>
      <c r="AC40">
        <v>86</v>
      </c>
      <c r="AD40">
        <v>95</v>
      </c>
      <c r="AE40" t="s">
        <v>68</v>
      </c>
      <c r="AF40">
        <v>68</v>
      </c>
      <c r="AG40">
        <v>60</v>
      </c>
      <c r="AH40">
        <v>44</v>
      </c>
      <c r="AI40">
        <v>30</v>
      </c>
      <c r="AJ40">
        <v>31</v>
      </c>
      <c r="AK40">
        <v>4</v>
      </c>
      <c r="AL40">
        <v>66</v>
      </c>
      <c r="AM40">
        <v>24</v>
      </c>
      <c r="AN40">
        <v>17</v>
      </c>
      <c r="AO40">
        <v>31</v>
      </c>
      <c r="AP40">
        <v>208</v>
      </c>
      <c r="AQ40">
        <v>102</v>
      </c>
      <c r="AR40">
        <v>34</v>
      </c>
      <c r="AS40">
        <v>46</v>
      </c>
      <c r="AT40">
        <v>70</v>
      </c>
      <c r="AU40">
        <v>52</v>
      </c>
      <c r="AV40">
        <v>65</v>
      </c>
      <c r="AW40">
        <v>61</v>
      </c>
      <c r="AX40">
        <v>38</v>
      </c>
      <c r="AY40">
        <v>52</v>
      </c>
      <c r="AZ40">
        <v>60</v>
      </c>
      <c r="BA40">
        <v>98</v>
      </c>
      <c r="BB40">
        <v>100</v>
      </c>
      <c r="BC40">
        <v>128</v>
      </c>
      <c r="BD40">
        <v>66</v>
      </c>
      <c r="BE40">
        <v>157</v>
      </c>
      <c r="BF40">
        <v>83</v>
      </c>
      <c r="BG40">
        <v>99</v>
      </c>
      <c r="BH40">
        <v>90</v>
      </c>
      <c r="BI40">
        <v>70</v>
      </c>
      <c r="BJ40">
        <v>100</v>
      </c>
      <c r="BK40">
        <v>148</v>
      </c>
      <c r="BL40">
        <v>62</v>
      </c>
      <c r="BM40">
        <v>22</v>
      </c>
      <c r="BN40">
        <v>40</v>
      </c>
      <c r="BO40">
        <v>76.86</v>
      </c>
      <c r="BP40">
        <v>61.5</v>
      </c>
      <c r="BQ40">
        <v>41</v>
      </c>
      <c r="BR40">
        <v>71.8</v>
      </c>
      <c r="BS40">
        <v>64</v>
      </c>
      <c r="BT40">
        <v>46</v>
      </c>
      <c r="BU40">
        <v>36</v>
      </c>
      <c r="BV40">
        <v>76</v>
      </c>
      <c r="BW40">
        <v>33</v>
      </c>
      <c r="BX40">
        <v>72</v>
      </c>
      <c r="BY40">
        <v>44.86</v>
      </c>
      <c r="BZ40">
        <v>102</v>
      </c>
      <c r="CA40">
        <v>91</v>
      </c>
      <c r="CB40">
        <v>104</v>
      </c>
      <c r="CD40">
        <f t="shared" si="14"/>
        <v>68.625507246376813</v>
      </c>
      <c r="CE40">
        <f t="shared" si="15"/>
        <v>0</v>
      </c>
      <c r="CF40">
        <f t="shared" si="16"/>
        <v>219</v>
      </c>
      <c r="CG40">
        <f t="shared" si="17"/>
        <v>40.778568460587231</v>
      </c>
      <c r="CH40">
        <f t="shared" si="18"/>
        <v>0.59421882761733902</v>
      </c>
      <c r="CI40">
        <f t="shared" si="19"/>
        <v>69</v>
      </c>
    </row>
    <row r="41" spans="2:87" s="99" customFormat="1" x14ac:dyDescent="0.2">
      <c r="B41" s="99" t="s">
        <v>32</v>
      </c>
      <c r="C41" s="99" t="s">
        <v>61</v>
      </c>
      <c r="E41" s="99" t="s">
        <v>68</v>
      </c>
      <c r="F41" s="99" t="s">
        <v>68</v>
      </c>
      <c r="G41" s="99" t="s">
        <v>68</v>
      </c>
      <c r="H41" s="99" t="s">
        <v>68</v>
      </c>
      <c r="I41" s="99" t="s">
        <v>68</v>
      </c>
      <c r="J41" s="99" t="s">
        <v>68</v>
      </c>
      <c r="K41" s="99" t="s">
        <v>68</v>
      </c>
      <c r="L41" s="99" t="s">
        <v>68</v>
      </c>
      <c r="M41" s="99" t="s">
        <v>68</v>
      </c>
      <c r="N41" s="99" t="s">
        <v>68</v>
      </c>
      <c r="O41" s="99" t="s">
        <v>68</v>
      </c>
      <c r="P41" s="99" t="s">
        <v>68</v>
      </c>
      <c r="Q41" s="99" t="s">
        <v>68</v>
      </c>
      <c r="R41" s="99" t="s">
        <v>68</v>
      </c>
      <c r="S41" s="99" t="s">
        <v>68</v>
      </c>
      <c r="T41" s="99" t="s">
        <v>68</v>
      </c>
      <c r="U41" s="99" t="s">
        <v>68</v>
      </c>
      <c r="V41" s="99" t="s">
        <v>68</v>
      </c>
      <c r="W41" s="99" t="s">
        <v>68</v>
      </c>
      <c r="X41" s="99" t="s">
        <v>68</v>
      </c>
      <c r="Y41" s="99" t="s">
        <v>68</v>
      </c>
      <c r="Z41" s="99">
        <v>4</v>
      </c>
      <c r="AA41" s="99">
        <v>24</v>
      </c>
      <c r="AB41" s="99">
        <v>57</v>
      </c>
      <c r="AC41" s="99">
        <v>7</v>
      </c>
      <c r="AD41" s="99">
        <v>7</v>
      </c>
      <c r="AE41" s="99" t="s">
        <v>68</v>
      </c>
      <c r="AF41" s="99">
        <v>9</v>
      </c>
      <c r="AG41" s="99">
        <v>28</v>
      </c>
      <c r="AH41" s="99">
        <v>0</v>
      </c>
      <c r="AI41" s="99">
        <v>13</v>
      </c>
      <c r="AJ41" s="99">
        <v>2</v>
      </c>
      <c r="AK41" s="99">
        <v>1</v>
      </c>
      <c r="AL41" s="99" t="s">
        <v>68</v>
      </c>
      <c r="AM41" s="99">
        <v>5</v>
      </c>
      <c r="AN41" s="99">
        <v>4</v>
      </c>
      <c r="AO41" s="99">
        <v>32</v>
      </c>
      <c r="AP41" s="99">
        <v>89</v>
      </c>
      <c r="AQ41" s="99">
        <v>29</v>
      </c>
      <c r="AR41" s="99">
        <v>7</v>
      </c>
      <c r="AS41" s="99">
        <v>5</v>
      </c>
      <c r="AT41" s="99">
        <v>11</v>
      </c>
      <c r="AU41" s="99">
        <v>12</v>
      </c>
      <c r="AV41" s="99">
        <v>4</v>
      </c>
      <c r="AW41" s="99">
        <v>10</v>
      </c>
      <c r="AX41" s="99">
        <v>28</v>
      </c>
      <c r="AY41" s="99">
        <v>15</v>
      </c>
      <c r="AZ41" s="99">
        <v>6</v>
      </c>
      <c r="BA41" s="99">
        <v>18</v>
      </c>
      <c r="BB41" s="99">
        <v>29.9</v>
      </c>
      <c r="BC41" s="99">
        <v>83</v>
      </c>
      <c r="BD41" s="99">
        <v>9</v>
      </c>
      <c r="BE41" s="99">
        <v>59</v>
      </c>
      <c r="BF41" s="99">
        <v>21</v>
      </c>
      <c r="BG41" s="99">
        <v>52</v>
      </c>
      <c r="BH41" s="99">
        <v>24</v>
      </c>
      <c r="BI41" s="99">
        <v>10</v>
      </c>
      <c r="BJ41" s="99">
        <v>44</v>
      </c>
      <c r="BK41" s="99">
        <v>25</v>
      </c>
      <c r="BL41" s="99">
        <v>9</v>
      </c>
      <c r="BM41" s="99">
        <v>14</v>
      </c>
      <c r="BN41" s="99">
        <v>5</v>
      </c>
      <c r="BO41" s="99">
        <v>27</v>
      </c>
      <c r="BP41" s="99">
        <v>31</v>
      </c>
      <c r="BQ41" s="99">
        <v>6.9</v>
      </c>
      <c r="BR41" s="99">
        <v>32</v>
      </c>
      <c r="BS41" s="99">
        <v>29</v>
      </c>
      <c r="BT41" s="99">
        <v>5</v>
      </c>
      <c r="BU41" s="99">
        <v>10</v>
      </c>
      <c r="BV41" s="99">
        <v>13</v>
      </c>
      <c r="BW41" s="99">
        <v>4</v>
      </c>
      <c r="BX41" s="99">
        <v>18</v>
      </c>
      <c r="BY41" s="99">
        <v>7</v>
      </c>
      <c r="BZ41" s="99">
        <v>107</v>
      </c>
      <c r="CA41" s="99">
        <v>20</v>
      </c>
      <c r="CB41" s="99">
        <v>80</v>
      </c>
      <c r="CD41" s="99">
        <f t="shared" si="14"/>
        <v>22.675471698113206</v>
      </c>
      <c r="CE41" s="99">
        <f t="shared" si="15"/>
        <v>0</v>
      </c>
      <c r="CF41" s="99">
        <f t="shared" si="16"/>
        <v>107</v>
      </c>
      <c r="CG41" s="99">
        <f t="shared" si="17"/>
        <v>23.995687959268988</v>
      </c>
      <c r="CH41" s="99">
        <f t="shared" si="18"/>
        <v>1.0582222182070697</v>
      </c>
      <c r="CI41" s="99">
        <f t="shared" si="19"/>
        <v>53</v>
      </c>
    </row>
    <row r="42" spans="2:87" x14ac:dyDescent="0.2">
      <c r="B42" t="s">
        <v>33</v>
      </c>
      <c r="C42" t="s">
        <v>56</v>
      </c>
      <c r="E42" t="s">
        <v>68</v>
      </c>
      <c r="F42">
        <v>9.6</v>
      </c>
      <c r="G42" t="s">
        <v>68</v>
      </c>
      <c r="H42">
        <v>9.9</v>
      </c>
      <c r="I42">
        <v>8</v>
      </c>
      <c r="J42">
        <v>8.4</v>
      </c>
      <c r="K42">
        <v>8.9</v>
      </c>
      <c r="L42">
        <v>10.9</v>
      </c>
      <c r="M42">
        <v>9</v>
      </c>
      <c r="N42">
        <v>9.8000000000000007</v>
      </c>
      <c r="O42">
        <v>10.6</v>
      </c>
      <c r="P42">
        <v>8.6</v>
      </c>
      <c r="Q42">
        <v>8.4</v>
      </c>
      <c r="R42">
        <v>7.3</v>
      </c>
      <c r="S42" t="s">
        <v>68</v>
      </c>
      <c r="T42">
        <v>5.8</v>
      </c>
      <c r="U42" t="s">
        <v>68</v>
      </c>
      <c r="V42" t="s">
        <v>68</v>
      </c>
      <c r="W42" t="s">
        <v>68</v>
      </c>
      <c r="X42" t="s">
        <v>68</v>
      </c>
      <c r="Y42">
        <v>7.5</v>
      </c>
      <c r="Z42">
        <v>7.8</v>
      </c>
      <c r="AA42">
        <v>8.4</v>
      </c>
      <c r="AB42">
        <v>10.1</v>
      </c>
      <c r="AC42">
        <v>5.6</v>
      </c>
      <c r="AD42">
        <v>5.0999999999999996</v>
      </c>
      <c r="AE42">
        <v>3.37</v>
      </c>
      <c r="AF42">
        <v>3.6</v>
      </c>
      <c r="AG42">
        <v>4.16</v>
      </c>
      <c r="AH42">
        <v>3.46</v>
      </c>
      <c r="AI42">
        <v>3.98</v>
      </c>
      <c r="AJ42">
        <v>3.21</v>
      </c>
      <c r="AK42">
        <v>3.61</v>
      </c>
      <c r="AL42">
        <v>3.83</v>
      </c>
      <c r="AM42">
        <v>4.62</v>
      </c>
      <c r="AN42">
        <v>5.5</v>
      </c>
      <c r="AO42">
        <v>4</v>
      </c>
      <c r="AP42">
        <v>1.2</v>
      </c>
      <c r="AQ42">
        <v>6.04</v>
      </c>
      <c r="AR42">
        <v>4.8</v>
      </c>
      <c r="AS42">
        <v>4.53</v>
      </c>
      <c r="AT42">
        <v>7.2</v>
      </c>
      <c r="AU42">
        <v>6.57</v>
      </c>
      <c r="AV42">
        <v>4.5</v>
      </c>
      <c r="AW42">
        <v>6.4</v>
      </c>
      <c r="AX42">
        <v>6.6</v>
      </c>
      <c r="AY42">
        <v>5.9</v>
      </c>
      <c r="AZ42">
        <v>7</v>
      </c>
      <c r="BA42">
        <v>10.4</v>
      </c>
      <c r="BB42">
        <v>9.6</v>
      </c>
      <c r="BC42">
        <v>10.7</v>
      </c>
      <c r="BD42">
        <v>8.4</v>
      </c>
      <c r="BE42">
        <v>11.2</v>
      </c>
      <c r="BF42">
        <v>8.4</v>
      </c>
      <c r="BG42">
        <v>8.8000000000000007</v>
      </c>
      <c r="BH42">
        <v>8</v>
      </c>
      <c r="BI42">
        <v>6.8</v>
      </c>
      <c r="BJ42">
        <v>7</v>
      </c>
      <c r="BK42">
        <v>7.6</v>
      </c>
      <c r="BL42">
        <v>5.6</v>
      </c>
      <c r="BM42">
        <v>4.9000000000000004</v>
      </c>
      <c r="BN42">
        <v>5.39</v>
      </c>
      <c r="BO42">
        <v>5.37</v>
      </c>
      <c r="BP42">
        <v>7.05</v>
      </c>
      <c r="BQ42">
        <v>4.5</v>
      </c>
      <c r="BR42">
        <v>4.9000000000000004</v>
      </c>
      <c r="BS42">
        <v>6.4</v>
      </c>
      <c r="BT42">
        <v>4.58</v>
      </c>
      <c r="BU42">
        <v>4.5599999999999996</v>
      </c>
      <c r="BV42">
        <v>4.9000000000000004</v>
      </c>
      <c r="BW42">
        <v>4.8</v>
      </c>
      <c r="BX42">
        <v>6.48</v>
      </c>
      <c r="BY42">
        <v>5.4</v>
      </c>
      <c r="BZ42">
        <v>6.3</v>
      </c>
      <c r="CA42">
        <v>5.4</v>
      </c>
      <c r="CB42">
        <v>8.3000000000000007</v>
      </c>
      <c r="CD42">
        <f t="shared" si="14"/>
        <v>6.601594202898549</v>
      </c>
      <c r="CE42">
        <f t="shared" si="15"/>
        <v>1.2</v>
      </c>
      <c r="CF42">
        <f t="shared" si="16"/>
        <v>11.2</v>
      </c>
      <c r="CG42">
        <f t="shared" si="17"/>
        <v>2.2535629457714639</v>
      </c>
      <c r="CH42">
        <f t="shared" si="18"/>
        <v>0.34136647550708227</v>
      </c>
      <c r="CI42">
        <f t="shared" si="19"/>
        <v>69</v>
      </c>
    </row>
    <row r="43" spans="2:87" x14ac:dyDescent="0.2">
      <c r="B43" t="s">
        <v>34</v>
      </c>
      <c r="C43" t="s">
        <v>62</v>
      </c>
      <c r="BN43">
        <v>0.96560000000000001</v>
      </c>
      <c r="BO43">
        <v>1.1008</v>
      </c>
      <c r="BP43">
        <v>1.2077</v>
      </c>
      <c r="BQ43">
        <v>0.76659999999999995</v>
      </c>
      <c r="BR43">
        <v>0.8427</v>
      </c>
      <c r="BS43">
        <v>0.98740000000000006</v>
      </c>
      <c r="BT43">
        <v>0.91849999999999998</v>
      </c>
      <c r="BU43">
        <v>0.83599999999999997</v>
      </c>
      <c r="BV43">
        <v>0.90010000000000001</v>
      </c>
      <c r="BW43">
        <v>0.82210000000000005</v>
      </c>
      <c r="BX43">
        <v>1.5034000000000001</v>
      </c>
      <c r="BY43">
        <v>0.96160000000000001</v>
      </c>
      <c r="BZ43">
        <v>1.0832999999999999</v>
      </c>
      <c r="CA43">
        <v>1.0445</v>
      </c>
      <c r="CB43">
        <v>1.9071</v>
      </c>
      <c r="CD43">
        <f t="shared" si="14"/>
        <v>1.0564933333333333</v>
      </c>
      <c r="CE43">
        <f t="shared" si="15"/>
        <v>0.76659999999999995</v>
      </c>
      <c r="CF43">
        <f t="shared" si="16"/>
        <v>1.9071</v>
      </c>
      <c r="CG43">
        <f t="shared" si="17"/>
        <v>0.29854298438216526</v>
      </c>
      <c r="CH43">
        <f t="shared" si="18"/>
        <v>0.28257914646771576</v>
      </c>
      <c r="CI43">
        <f t="shared" si="19"/>
        <v>15</v>
      </c>
    </row>
    <row r="45" spans="2:87" ht="15" customHeight="1" x14ac:dyDescent="0.2">
      <c r="B45" t="s">
        <v>35</v>
      </c>
    </row>
    <row r="46" spans="2:87" ht="15" customHeight="1" x14ac:dyDescent="0.2"/>
    <row r="47" spans="2:87" x14ac:dyDescent="0.2">
      <c r="B47" t="s">
        <v>36</v>
      </c>
      <c r="C47" t="s">
        <v>63</v>
      </c>
      <c r="AC47">
        <v>2200</v>
      </c>
      <c r="AD47">
        <v>1200</v>
      </c>
      <c r="AE47">
        <v>236</v>
      </c>
      <c r="AF47">
        <v>412</v>
      </c>
      <c r="AG47">
        <v>13000</v>
      </c>
      <c r="AH47">
        <v>74</v>
      </c>
      <c r="AI47">
        <v>12100</v>
      </c>
      <c r="AJ47">
        <v>20000</v>
      </c>
      <c r="AK47">
        <v>600</v>
      </c>
      <c r="AL47">
        <v>10700</v>
      </c>
      <c r="AN47">
        <v>484</v>
      </c>
      <c r="AO47">
        <v>3450</v>
      </c>
      <c r="AP47">
        <v>26000</v>
      </c>
      <c r="AQ47">
        <v>1056</v>
      </c>
      <c r="AR47">
        <v>180</v>
      </c>
      <c r="AS47">
        <v>50</v>
      </c>
      <c r="AT47">
        <v>480</v>
      </c>
      <c r="AU47">
        <v>9</v>
      </c>
      <c r="AV47">
        <v>3.8</v>
      </c>
      <c r="AW47">
        <v>49</v>
      </c>
      <c r="AX47">
        <v>82</v>
      </c>
      <c r="AY47">
        <v>101</v>
      </c>
      <c r="AZ47">
        <v>252</v>
      </c>
      <c r="BA47">
        <v>164</v>
      </c>
      <c r="BB47">
        <v>270</v>
      </c>
      <c r="BC47">
        <v>2180</v>
      </c>
      <c r="BD47">
        <v>69</v>
      </c>
      <c r="BE47">
        <v>62</v>
      </c>
      <c r="BF47">
        <v>66.2</v>
      </c>
      <c r="BG47">
        <v>266</v>
      </c>
      <c r="BH47">
        <v>60</v>
      </c>
      <c r="BI47">
        <v>27</v>
      </c>
      <c r="BJ47">
        <v>370</v>
      </c>
      <c r="BK47">
        <v>234</v>
      </c>
      <c r="BL47">
        <v>33</v>
      </c>
      <c r="BM47">
        <v>143</v>
      </c>
      <c r="BN47">
        <v>108</v>
      </c>
      <c r="BO47">
        <v>1344</v>
      </c>
      <c r="BP47">
        <v>330</v>
      </c>
      <c r="BQ47">
        <v>26</v>
      </c>
      <c r="BR47">
        <v>690</v>
      </c>
      <c r="BS47">
        <v>180</v>
      </c>
      <c r="BT47">
        <v>51</v>
      </c>
      <c r="BV47">
        <v>105</v>
      </c>
      <c r="BW47">
        <v>46</v>
      </c>
      <c r="BY47">
        <v>210</v>
      </c>
      <c r="BZ47">
        <v>390</v>
      </c>
      <c r="CA47">
        <v>296</v>
      </c>
      <c r="CB47">
        <v>360</v>
      </c>
      <c r="CD47">
        <f>AVERAGE(C47:CC47)</f>
        <v>2057.1224489795918</v>
      </c>
      <c r="CE47">
        <f>MIN(C47:CC47)</f>
        <v>3.8</v>
      </c>
      <c r="CF47">
        <f>MAX(C47:CC47)</f>
        <v>26000</v>
      </c>
      <c r="CG47">
        <f>STDEV(C47:CC47)</f>
        <v>5257.9975674864927</v>
      </c>
      <c r="CH47">
        <f>CG47/CD47</f>
        <v>2.5559963968574899</v>
      </c>
      <c r="CI47">
        <f>COUNT(C47:CC47)</f>
        <v>49</v>
      </c>
    </row>
    <row r="48" spans="2:87" x14ac:dyDescent="0.2">
      <c r="B48" t="s">
        <v>37</v>
      </c>
      <c r="C48" t="s">
        <v>64</v>
      </c>
      <c r="AC48">
        <v>10</v>
      </c>
      <c r="AD48">
        <v>2</v>
      </c>
      <c r="AE48">
        <v>10</v>
      </c>
      <c r="AF48">
        <v>0</v>
      </c>
      <c r="AG48">
        <v>8</v>
      </c>
      <c r="AH48">
        <v>2</v>
      </c>
      <c r="AI48">
        <v>0</v>
      </c>
      <c r="AJ48">
        <v>12</v>
      </c>
      <c r="AK48">
        <v>16</v>
      </c>
      <c r="AL48" t="s">
        <v>96</v>
      </c>
      <c r="AN48">
        <v>36</v>
      </c>
      <c r="AO48">
        <v>10</v>
      </c>
      <c r="AP48">
        <v>3</v>
      </c>
      <c r="AQ48">
        <v>0</v>
      </c>
      <c r="AR48">
        <v>0</v>
      </c>
      <c r="AS48">
        <v>50</v>
      </c>
      <c r="AT48">
        <v>0</v>
      </c>
      <c r="AU48">
        <v>0</v>
      </c>
      <c r="AV48">
        <v>0</v>
      </c>
      <c r="AW48">
        <v>8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100</v>
      </c>
      <c r="BE48">
        <v>50</v>
      </c>
      <c r="BF48">
        <v>71</v>
      </c>
      <c r="BG48">
        <v>0</v>
      </c>
      <c r="BH48">
        <v>0</v>
      </c>
      <c r="BI48">
        <v>40</v>
      </c>
      <c r="BJ48">
        <v>0</v>
      </c>
      <c r="BK48">
        <v>200</v>
      </c>
      <c r="BL48">
        <v>70</v>
      </c>
      <c r="BM48">
        <v>0</v>
      </c>
      <c r="BN48">
        <v>0</v>
      </c>
      <c r="BO48">
        <v>70</v>
      </c>
      <c r="BP48">
        <v>40</v>
      </c>
      <c r="BQ48">
        <v>0</v>
      </c>
      <c r="BR48">
        <v>2000</v>
      </c>
      <c r="BS48">
        <v>0</v>
      </c>
      <c r="BT48">
        <v>20</v>
      </c>
      <c r="BV48">
        <v>1200</v>
      </c>
      <c r="BW48">
        <v>60</v>
      </c>
      <c r="BX48">
        <v>40</v>
      </c>
      <c r="BY48">
        <v>200</v>
      </c>
      <c r="BZ48">
        <v>5200</v>
      </c>
      <c r="CA48">
        <v>600</v>
      </c>
      <c r="CB48">
        <v>3600</v>
      </c>
      <c r="CD48">
        <f>AVERAGE(C48:CC48)</f>
        <v>280.16326530612247</v>
      </c>
      <c r="CE48">
        <f>MIN(C48:CC48)</f>
        <v>0</v>
      </c>
      <c r="CF48">
        <f>MAX(C48:CC48)</f>
        <v>5200</v>
      </c>
      <c r="CG48">
        <f>STDEV(C48:CC48)</f>
        <v>936.24583548114231</v>
      </c>
      <c r="CH48">
        <f>CG48/CD48</f>
        <v>3.3417865631247063</v>
      </c>
      <c r="CI48">
        <f>COUNT(C48:CC48)</f>
        <v>49</v>
      </c>
    </row>
    <row r="49" spans="2:87" x14ac:dyDescent="0.2">
      <c r="B49" t="s">
        <v>38</v>
      </c>
      <c r="C49" t="s">
        <v>64</v>
      </c>
      <c r="AC49">
        <v>1</v>
      </c>
      <c r="AD49">
        <v>0</v>
      </c>
      <c r="AE49" t="s">
        <v>71</v>
      </c>
      <c r="AF49">
        <v>4</v>
      </c>
      <c r="AG49">
        <v>1</v>
      </c>
      <c r="AH49">
        <v>0</v>
      </c>
      <c r="AI49">
        <v>0</v>
      </c>
      <c r="AJ49">
        <v>6</v>
      </c>
      <c r="AK49">
        <v>3</v>
      </c>
      <c r="AL49">
        <v>2</v>
      </c>
      <c r="AN49">
        <v>2</v>
      </c>
      <c r="AO49">
        <v>1</v>
      </c>
      <c r="AP49">
        <v>2</v>
      </c>
      <c r="AQ49">
        <v>0</v>
      </c>
      <c r="AR49">
        <v>0</v>
      </c>
      <c r="AS49">
        <v>2</v>
      </c>
      <c r="AT49">
        <v>1.5</v>
      </c>
      <c r="AU49">
        <v>0</v>
      </c>
      <c r="AV49">
        <v>0</v>
      </c>
      <c r="AW49">
        <v>1</v>
      </c>
      <c r="AX49">
        <v>0</v>
      </c>
      <c r="AY49">
        <v>11</v>
      </c>
      <c r="AZ49">
        <v>0</v>
      </c>
      <c r="BA49">
        <v>91</v>
      </c>
      <c r="BB49">
        <v>0</v>
      </c>
      <c r="BC49">
        <v>5</v>
      </c>
      <c r="BD49">
        <v>2</v>
      </c>
      <c r="BE49">
        <v>10</v>
      </c>
      <c r="BF49">
        <v>0</v>
      </c>
      <c r="BG49">
        <v>21</v>
      </c>
      <c r="BH49">
        <v>7</v>
      </c>
      <c r="BI49">
        <v>1</v>
      </c>
      <c r="BJ49">
        <v>4</v>
      </c>
      <c r="BK49">
        <v>7</v>
      </c>
      <c r="BL49" t="s">
        <v>76</v>
      </c>
      <c r="BM49">
        <v>6</v>
      </c>
      <c r="BN49">
        <v>0</v>
      </c>
      <c r="BO49">
        <v>2</v>
      </c>
      <c r="BP49">
        <v>6</v>
      </c>
      <c r="BQ49">
        <v>4</v>
      </c>
      <c r="BR49">
        <v>16</v>
      </c>
      <c r="BS49">
        <v>0</v>
      </c>
      <c r="BT49">
        <v>340</v>
      </c>
      <c r="BV49">
        <v>11</v>
      </c>
      <c r="BW49">
        <v>7</v>
      </c>
      <c r="BX49">
        <v>0</v>
      </c>
      <c r="BY49">
        <v>1</v>
      </c>
      <c r="BZ49">
        <v>1</v>
      </c>
      <c r="CA49">
        <v>102</v>
      </c>
      <c r="CB49">
        <v>0</v>
      </c>
      <c r="CD49">
        <f>AVERAGE(C49:CC49)</f>
        <v>14.197916666666666</v>
      </c>
      <c r="CE49">
        <f>MIN(C49:CC49)</f>
        <v>0</v>
      </c>
      <c r="CF49">
        <f>MAX(C49:CC49)</f>
        <v>340</v>
      </c>
      <c r="CG49">
        <f>STDEV(C49:CC49)</f>
        <v>51.780709829636294</v>
      </c>
      <c r="CH49">
        <f>CG49/CD49</f>
        <v>3.6470639351761442</v>
      </c>
      <c r="CI49">
        <f>COUNT(C49:CC49)</f>
        <v>48</v>
      </c>
    </row>
    <row r="50" spans="2:87" x14ac:dyDescent="0.2">
      <c r="B50" t="s">
        <v>39</v>
      </c>
      <c r="C50" t="s">
        <v>64</v>
      </c>
      <c r="AC50">
        <v>0</v>
      </c>
      <c r="AD50">
        <v>70</v>
      </c>
      <c r="AE50" t="s">
        <v>71</v>
      </c>
      <c r="AF50">
        <v>1</v>
      </c>
      <c r="AG50">
        <v>3</v>
      </c>
      <c r="AH50">
        <v>0</v>
      </c>
      <c r="AI50">
        <v>0</v>
      </c>
      <c r="AK50">
        <v>0</v>
      </c>
      <c r="AL50">
        <v>2</v>
      </c>
      <c r="AN50">
        <v>0</v>
      </c>
      <c r="AO50">
        <v>0</v>
      </c>
      <c r="AP50">
        <v>2</v>
      </c>
      <c r="AQ50">
        <v>0</v>
      </c>
      <c r="AR50">
        <v>0</v>
      </c>
      <c r="AS50" t="s">
        <v>68</v>
      </c>
      <c r="AT50">
        <v>6</v>
      </c>
      <c r="AU50">
        <v>1</v>
      </c>
      <c r="AV50">
        <v>4</v>
      </c>
      <c r="AW50">
        <v>13</v>
      </c>
      <c r="AX50">
        <v>10</v>
      </c>
      <c r="AY50">
        <v>6</v>
      </c>
      <c r="AZ50">
        <v>4</v>
      </c>
      <c r="BA50">
        <v>11</v>
      </c>
      <c r="BB50">
        <v>19</v>
      </c>
      <c r="BC50">
        <v>44</v>
      </c>
      <c r="BD50">
        <v>4</v>
      </c>
      <c r="BE50">
        <v>3</v>
      </c>
      <c r="BF50">
        <v>1</v>
      </c>
      <c r="BG50">
        <v>3</v>
      </c>
      <c r="BH50">
        <v>47</v>
      </c>
      <c r="BI50">
        <v>7</v>
      </c>
      <c r="BJ50">
        <v>7</v>
      </c>
      <c r="BK50">
        <v>118</v>
      </c>
      <c r="BL50" t="s">
        <v>76</v>
      </c>
      <c r="CD50">
        <f>AVERAGE(C50:CC50)</f>
        <v>12.451612903225806</v>
      </c>
      <c r="CE50">
        <f>MIN(C50:CC50)</f>
        <v>0</v>
      </c>
      <c r="CF50">
        <f>MAX(C50:CC50)</f>
        <v>118</v>
      </c>
      <c r="CG50">
        <f>STDEV(C50:CC50)</f>
        <v>25.278236633749358</v>
      </c>
      <c r="CH50">
        <f>CG50/CD50</f>
        <v>2.0301174498607</v>
      </c>
      <c r="CI50">
        <f>COUNT(C50:CC50)</f>
        <v>31</v>
      </c>
    </row>
    <row r="52" spans="2:87" x14ac:dyDescent="0.2">
      <c r="B52" t="s">
        <v>40</v>
      </c>
    </row>
    <row r="54" spans="2:87" x14ac:dyDescent="0.2">
      <c r="B54" t="s">
        <v>41</v>
      </c>
      <c r="C54" t="s">
        <v>65</v>
      </c>
      <c r="AS54">
        <v>60000</v>
      </c>
      <c r="AT54">
        <v>520000</v>
      </c>
      <c r="AU54">
        <v>200</v>
      </c>
      <c r="AX54">
        <v>2400</v>
      </c>
      <c r="AY54">
        <v>60000</v>
      </c>
      <c r="AZ54">
        <v>5000</v>
      </c>
      <c r="BA54">
        <v>120000</v>
      </c>
      <c r="BB54">
        <v>0</v>
      </c>
      <c r="BC54">
        <v>2740000</v>
      </c>
      <c r="BD54">
        <v>13800</v>
      </c>
      <c r="BE54">
        <v>2240000</v>
      </c>
      <c r="BF54">
        <v>48600</v>
      </c>
      <c r="BG54">
        <v>1700000</v>
      </c>
      <c r="BH54">
        <v>380000</v>
      </c>
      <c r="BI54">
        <v>69200</v>
      </c>
      <c r="BJ54">
        <v>1770000</v>
      </c>
      <c r="BK54">
        <v>15120000</v>
      </c>
      <c r="BL54">
        <v>440000</v>
      </c>
      <c r="BM54">
        <v>2000000</v>
      </c>
      <c r="BN54">
        <v>0</v>
      </c>
      <c r="BO54">
        <v>1733316</v>
      </c>
      <c r="BP54">
        <v>1377764</v>
      </c>
      <c r="BQ54">
        <v>0</v>
      </c>
      <c r="BR54">
        <v>1011101</v>
      </c>
      <c r="BS54">
        <v>0</v>
      </c>
      <c r="BT54">
        <v>0</v>
      </c>
      <c r="BV54">
        <v>355552</v>
      </c>
      <c r="BW54">
        <v>66666</v>
      </c>
      <c r="BX54">
        <v>711104</v>
      </c>
      <c r="BY54">
        <v>122221</v>
      </c>
      <c r="BZ54">
        <v>4022182</v>
      </c>
      <c r="CA54">
        <v>5044394</v>
      </c>
      <c r="CB54">
        <v>2400000</v>
      </c>
      <c r="CD54">
        <f t="shared" ref="CD54:CD59" si="20">AVERAGE(C54:CC54)</f>
        <v>1337378.7878787878</v>
      </c>
      <c r="CE54">
        <f t="shared" ref="CE54:CE59" si="21">MIN(C54:CC54)</f>
        <v>0</v>
      </c>
      <c r="CF54">
        <f t="shared" ref="CF54:CF59" si="22">MAX(C54:CC54)</f>
        <v>15120000</v>
      </c>
      <c r="CG54">
        <f t="shared" ref="CG54:CG59" si="23">STDEV(C54:CC54)</f>
        <v>2776783.9741618219</v>
      </c>
      <c r="CH54">
        <f t="shared" ref="CH54:CH59" si="24">CG54/CD54</f>
        <v>2.0762883330653614</v>
      </c>
      <c r="CI54">
        <f t="shared" ref="CI54:CI59" si="25">COUNT(C54:CC54)</f>
        <v>33</v>
      </c>
    </row>
    <row r="55" spans="2:87" x14ac:dyDescent="0.2">
      <c r="B55" t="s">
        <v>42</v>
      </c>
      <c r="C55" t="s">
        <v>65</v>
      </c>
      <c r="AS55">
        <v>0</v>
      </c>
      <c r="AT55">
        <v>0</v>
      </c>
      <c r="AU55">
        <v>200</v>
      </c>
      <c r="AX55">
        <v>280000</v>
      </c>
      <c r="AY55">
        <v>5520000</v>
      </c>
      <c r="AZ55">
        <v>1140000</v>
      </c>
      <c r="BA55">
        <v>1140000</v>
      </c>
      <c r="BB55">
        <v>15120000</v>
      </c>
      <c r="BC55">
        <v>780000</v>
      </c>
      <c r="BD55">
        <v>300000</v>
      </c>
      <c r="BE55">
        <v>1560000</v>
      </c>
      <c r="BF55">
        <v>1160000</v>
      </c>
      <c r="BG55">
        <v>660000</v>
      </c>
      <c r="BH55">
        <v>720000</v>
      </c>
      <c r="BI55">
        <v>1380000</v>
      </c>
      <c r="BJ55">
        <v>1320000</v>
      </c>
      <c r="BK55">
        <v>720000</v>
      </c>
      <c r="BL55">
        <v>2080000</v>
      </c>
      <c r="BM55">
        <v>520000</v>
      </c>
      <c r="BN55">
        <v>100000</v>
      </c>
      <c r="BO55">
        <v>4444400</v>
      </c>
      <c r="BP55">
        <v>966657</v>
      </c>
      <c r="BQ55">
        <v>1855537</v>
      </c>
      <c r="BR55">
        <v>3555520</v>
      </c>
      <c r="BS55">
        <v>9666570</v>
      </c>
      <c r="BT55">
        <v>1511096</v>
      </c>
      <c r="BV55">
        <v>2444420</v>
      </c>
      <c r="BW55">
        <v>922213</v>
      </c>
      <c r="BX55">
        <v>2177756</v>
      </c>
      <c r="BY55">
        <v>1233321</v>
      </c>
      <c r="BZ55">
        <v>2822194</v>
      </c>
      <c r="CA55">
        <v>2755528</v>
      </c>
      <c r="CB55">
        <v>4622000</v>
      </c>
      <c r="CD55">
        <f t="shared" si="20"/>
        <v>2226588.2424242422</v>
      </c>
      <c r="CE55">
        <f t="shared" si="21"/>
        <v>0</v>
      </c>
      <c r="CF55">
        <f t="shared" si="22"/>
        <v>15120000</v>
      </c>
      <c r="CG55">
        <f t="shared" si="23"/>
        <v>3035569.6932286145</v>
      </c>
      <c r="CH55">
        <f t="shared" si="24"/>
        <v>1.3633278193922276</v>
      </c>
      <c r="CI55">
        <f t="shared" si="25"/>
        <v>33</v>
      </c>
    </row>
    <row r="56" spans="2:87" x14ac:dyDescent="0.2">
      <c r="B56" t="s">
        <v>43</v>
      </c>
      <c r="C56" t="s">
        <v>65</v>
      </c>
      <c r="AS56">
        <v>0</v>
      </c>
      <c r="AT56">
        <v>60000</v>
      </c>
      <c r="AU56">
        <v>2600</v>
      </c>
      <c r="AX56">
        <v>140000</v>
      </c>
      <c r="AY56">
        <v>420000</v>
      </c>
      <c r="AZ56">
        <v>440000</v>
      </c>
      <c r="BA56">
        <v>420000</v>
      </c>
      <c r="BB56">
        <v>360000</v>
      </c>
      <c r="BC56">
        <v>2160000</v>
      </c>
      <c r="BD56">
        <v>360000</v>
      </c>
      <c r="BE56">
        <v>440000</v>
      </c>
      <c r="BF56">
        <v>600000</v>
      </c>
      <c r="BG56">
        <v>2520000</v>
      </c>
      <c r="BH56">
        <v>340000</v>
      </c>
      <c r="BI56">
        <v>80000</v>
      </c>
      <c r="BJ56">
        <v>1300000</v>
      </c>
      <c r="BK56">
        <v>200000</v>
      </c>
      <c r="BL56">
        <v>1620000</v>
      </c>
      <c r="BM56">
        <v>620000</v>
      </c>
      <c r="BN56">
        <v>200000</v>
      </c>
      <c r="BO56">
        <v>199998</v>
      </c>
      <c r="BP56">
        <v>1177766</v>
      </c>
      <c r="BQ56">
        <v>566661</v>
      </c>
      <c r="BR56">
        <v>66666</v>
      </c>
      <c r="BS56">
        <v>1844426</v>
      </c>
      <c r="BT56">
        <v>66666</v>
      </c>
      <c r="BV56">
        <v>66666</v>
      </c>
      <c r="BW56">
        <v>199998</v>
      </c>
      <c r="BX56">
        <v>22222</v>
      </c>
      <c r="BY56">
        <v>433329</v>
      </c>
      <c r="BZ56">
        <v>266664</v>
      </c>
      <c r="CA56">
        <v>333330</v>
      </c>
      <c r="CB56">
        <v>133000</v>
      </c>
      <c r="CD56">
        <f t="shared" si="20"/>
        <v>535151.27272727271</v>
      </c>
      <c r="CE56">
        <f t="shared" si="21"/>
        <v>0</v>
      </c>
      <c r="CF56">
        <f t="shared" si="22"/>
        <v>2520000</v>
      </c>
      <c r="CG56">
        <f t="shared" si="23"/>
        <v>648076.26764709724</v>
      </c>
      <c r="CH56">
        <f t="shared" si="24"/>
        <v>1.2110150917596232</v>
      </c>
      <c r="CI56">
        <f t="shared" si="25"/>
        <v>33</v>
      </c>
    </row>
    <row r="57" spans="2:87" x14ac:dyDescent="0.2">
      <c r="B57" t="s">
        <v>44</v>
      </c>
      <c r="C57" t="s">
        <v>65</v>
      </c>
      <c r="AS57">
        <v>330000</v>
      </c>
      <c r="AT57">
        <v>390000</v>
      </c>
      <c r="AU57">
        <v>230400</v>
      </c>
      <c r="AX57">
        <v>1500000</v>
      </c>
      <c r="AY57">
        <v>980</v>
      </c>
      <c r="AZ57">
        <v>1540000</v>
      </c>
      <c r="BA57">
        <v>1140000</v>
      </c>
      <c r="BB57">
        <v>4600000</v>
      </c>
      <c r="BC57">
        <v>1160000</v>
      </c>
      <c r="BD57">
        <v>1440000</v>
      </c>
      <c r="BE57">
        <v>2100000</v>
      </c>
      <c r="BF57">
        <v>2800000</v>
      </c>
      <c r="BG57">
        <v>2880000</v>
      </c>
      <c r="BH57">
        <v>1740000</v>
      </c>
      <c r="BI57">
        <v>2680000</v>
      </c>
      <c r="BJ57">
        <v>4420000</v>
      </c>
      <c r="BK57">
        <v>220000</v>
      </c>
      <c r="BL57">
        <v>1780000</v>
      </c>
      <c r="BM57">
        <v>1640000</v>
      </c>
      <c r="BN57">
        <v>1000000</v>
      </c>
      <c r="BO57">
        <v>622216</v>
      </c>
      <c r="BP57">
        <v>2933304</v>
      </c>
      <c r="BQ57">
        <v>1399986</v>
      </c>
      <c r="BR57">
        <v>1144433</v>
      </c>
      <c r="BS57">
        <v>422218</v>
      </c>
      <c r="BT57">
        <v>433329</v>
      </c>
      <c r="BV57">
        <v>622216</v>
      </c>
      <c r="BW57">
        <v>444440</v>
      </c>
      <c r="BX57">
        <v>977768</v>
      </c>
      <c r="BY57">
        <v>311114</v>
      </c>
      <c r="BZ57">
        <v>2444420</v>
      </c>
      <c r="CA57">
        <v>1199988</v>
      </c>
      <c r="CB57">
        <v>467000</v>
      </c>
      <c r="CD57">
        <f t="shared" si="20"/>
        <v>1424660.9696969697</v>
      </c>
      <c r="CE57">
        <f t="shared" si="21"/>
        <v>980</v>
      </c>
      <c r="CF57">
        <f t="shared" si="22"/>
        <v>4600000</v>
      </c>
      <c r="CG57">
        <f t="shared" si="23"/>
        <v>1158269.8327067264</v>
      </c>
      <c r="CH57">
        <f t="shared" si="24"/>
        <v>0.81301436436003038</v>
      </c>
      <c r="CI57">
        <f t="shared" si="25"/>
        <v>33</v>
      </c>
    </row>
    <row r="58" spans="2:87" x14ac:dyDescent="0.2">
      <c r="B58" t="s">
        <v>45</v>
      </c>
      <c r="C58" t="s">
        <v>65</v>
      </c>
      <c r="AS58">
        <v>0</v>
      </c>
      <c r="AT58">
        <v>0</v>
      </c>
      <c r="AU58">
        <v>0</v>
      </c>
      <c r="AX58">
        <v>0</v>
      </c>
      <c r="AY58">
        <v>20000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K58">
        <v>0</v>
      </c>
      <c r="BO58">
        <v>22222</v>
      </c>
      <c r="BP58">
        <v>0</v>
      </c>
      <c r="BQ58">
        <v>0</v>
      </c>
      <c r="BR58" t="s">
        <v>76</v>
      </c>
      <c r="BS58">
        <v>0</v>
      </c>
      <c r="BT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22222</v>
      </c>
      <c r="CB58">
        <v>0</v>
      </c>
      <c r="CD58">
        <f t="shared" si="20"/>
        <v>2386.8148148148148</v>
      </c>
      <c r="CE58">
        <f t="shared" si="21"/>
        <v>0</v>
      </c>
      <c r="CF58">
        <f t="shared" si="22"/>
        <v>22222</v>
      </c>
      <c r="CG58">
        <f t="shared" si="23"/>
        <v>6888.7273416404278</v>
      </c>
      <c r="CH58">
        <f t="shared" si="24"/>
        <v>2.8861591183708577</v>
      </c>
      <c r="CI58">
        <f t="shared" si="25"/>
        <v>27</v>
      </c>
    </row>
    <row r="59" spans="2:87" x14ac:dyDescent="0.2">
      <c r="B59" t="s">
        <v>46</v>
      </c>
      <c r="C59" t="s">
        <v>65</v>
      </c>
      <c r="E59" t="str">
        <f t="shared" ref="E59:AJ59" si="26">IF(COUNT(E54:E57)&gt;0,SUM(E54:E57),"--")</f>
        <v>--</v>
      </c>
      <c r="F59" t="str">
        <f t="shared" si="26"/>
        <v>--</v>
      </c>
      <c r="G59" t="str">
        <f t="shared" si="26"/>
        <v>--</v>
      </c>
      <c r="H59" t="str">
        <f t="shared" si="26"/>
        <v>--</v>
      </c>
      <c r="I59" t="str">
        <f t="shared" si="26"/>
        <v>--</v>
      </c>
      <c r="J59" t="str">
        <f t="shared" si="26"/>
        <v>--</v>
      </c>
      <c r="K59" t="str">
        <f t="shared" si="26"/>
        <v>--</v>
      </c>
      <c r="L59" t="str">
        <f t="shared" si="26"/>
        <v>--</v>
      </c>
      <c r="M59" t="str">
        <f t="shared" si="26"/>
        <v>--</v>
      </c>
      <c r="N59" t="str">
        <f t="shared" si="26"/>
        <v>--</v>
      </c>
      <c r="O59" t="str">
        <f t="shared" si="26"/>
        <v>--</v>
      </c>
      <c r="P59" t="str">
        <f t="shared" si="26"/>
        <v>--</v>
      </c>
      <c r="Q59" t="str">
        <f t="shared" si="26"/>
        <v>--</v>
      </c>
      <c r="R59" t="str">
        <f t="shared" si="26"/>
        <v>--</v>
      </c>
      <c r="S59" t="str">
        <f t="shared" si="26"/>
        <v>--</v>
      </c>
      <c r="T59" t="str">
        <f t="shared" si="26"/>
        <v>--</v>
      </c>
      <c r="U59" t="str">
        <f t="shared" si="26"/>
        <v>--</v>
      </c>
      <c r="V59" t="str">
        <f t="shared" si="26"/>
        <v>--</v>
      </c>
      <c r="W59" t="str">
        <f t="shared" si="26"/>
        <v>--</v>
      </c>
      <c r="X59" t="str">
        <f t="shared" si="26"/>
        <v>--</v>
      </c>
      <c r="Y59" t="str">
        <f t="shared" si="26"/>
        <v>--</v>
      </c>
      <c r="Z59" t="str">
        <f t="shared" si="26"/>
        <v>--</v>
      </c>
      <c r="AA59" t="str">
        <f t="shared" si="26"/>
        <v>--</v>
      </c>
      <c r="AB59" t="str">
        <f t="shared" si="26"/>
        <v>--</v>
      </c>
      <c r="AC59" t="str">
        <f t="shared" si="26"/>
        <v>--</v>
      </c>
      <c r="AD59" t="str">
        <f t="shared" si="26"/>
        <v>--</v>
      </c>
      <c r="AE59" t="str">
        <f t="shared" si="26"/>
        <v>--</v>
      </c>
      <c r="AF59" t="str">
        <f t="shared" si="26"/>
        <v>--</v>
      </c>
      <c r="AG59" t="str">
        <f t="shared" si="26"/>
        <v>--</v>
      </c>
      <c r="AH59" t="str">
        <f t="shared" si="26"/>
        <v>--</v>
      </c>
      <c r="AI59" t="str">
        <f t="shared" si="26"/>
        <v>--</v>
      </c>
      <c r="AJ59" t="str">
        <f t="shared" si="26"/>
        <v>--</v>
      </c>
      <c r="AK59" t="str">
        <f t="shared" ref="AK59:BP59" si="27">IF(COUNT(AK54:AK57)&gt;0,SUM(AK54:AK57),"--")</f>
        <v>--</v>
      </c>
      <c r="AL59" t="str">
        <f t="shared" si="27"/>
        <v>--</v>
      </c>
      <c r="AM59" t="str">
        <f t="shared" si="27"/>
        <v>--</v>
      </c>
      <c r="AN59" t="str">
        <f t="shared" si="27"/>
        <v>--</v>
      </c>
      <c r="AO59" t="str">
        <f t="shared" si="27"/>
        <v>--</v>
      </c>
      <c r="AP59" t="str">
        <f t="shared" si="27"/>
        <v>--</v>
      </c>
      <c r="AQ59" t="str">
        <f t="shared" si="27"/>
        <v>--</v>
      </c>
      <c r="AR59" t="str">
        <f t="shared" si="27"/>
        <v>--</v>
      </c>
      <c r="AS59">
        <f t="shared" si="27"/>
        <v>390000</v>
      </c>
      <c r="AT59">
        <f t="shared" si="27"/>
        <v>970000</v>
      </c>
      <c r="AU59">
        <f t="shared" si="27"/>
        <v>233400</v>
      </c>
      <c r="AV59" t="str">
        <f t="shared" si="27"/>
        <v>--</v>
      </c>
      <c r="AW59" t="str">
        <f t="shared" si="27"/>
        <v>--</v>
      </c>
      <c r="AX59">
        <f t="shared" si="27"/>
        <v>1922400</v>
      </c>
      <c r="AY59">
        <f t="shared" si="27"/>
        <v>6000980</v>
      </c>
      <c r="AZ59">
        <f t="shared" si="27"/>
        <v>3125000</v>
      </c>
      <c r="BA59">
        <f t="shared" si="27"/>
        <v>2820000</v>
      </c>
      <c r="BB59">
        <f t="shared" si="27"/>
        <v>20080000</v>
      </c>
      <c r="BC59">
        <f t="shared" si="27"/>
        <v>6840000</v>
      </c>
      <c r="BD59">
        <f t="shared" si="27"/>
        <v>2113800</v>
      </c>
      <c r="BE59">
        <f t="shared" si="27"/>
        <v>6340000</v>
      </c>
      <c r="BF59">
        <f t="shared" si="27"/>
        <v>4608600</v>
      </c>
      <c r="BG59">
        <f t="shared" si="27"/>
        <v>7760000</v>
      </c>
      <c r="BH59">
        <f t="shared" si="27"/>
        <v>3180000</v>
      </c>
      <c r="BI59">
        <f t="shared" si="27"/>
        <v>4209200</v>
      </c>
      <c r="BJ59">
        <f t="shared" si="27"/>
        <v>8810000</v>
      </c>
      <c r="BK59">
        <f t="shared" si="27"/>
        <v>16260000</v>
      </c>
      <c r="BL59">
        <f t="shared" si="27"/>
        <v>5920000</v>
      </c>
      <c r="BM59">
        <f t="shared" si="27"/>
        <v>4780000</v>
      </c>
      <c r="BN59">
        <f t="shared" si="27"/>
        <v>1300000</v>
      </c>
      <c r="BO59">
        <f t="shared" si="27"/>
        <v>6999930</v>
      </c>
      <c r="BP59">
        <f t="shared" si="27"/>
        <v>6455491</v>
      </c>
      <c r="BQ59">
        <f t="shared" ref="BQ59:CB59" si="28">IF(COUNT(BQ54:BQ57)&gt;0,SUM(BQ54:BQ57),"--")</f>
        <v>3822184</v>
      </c>
      <c r="BR59">
        <f t="shared" si="28"/>
        <v>5777720</v>
      </c>
      <c r="BS59">
        <f t="shared" si="28"/>
        <v>11933214</v>
      </c>
      <c r="BT59">
        <f t="shared" si="28"/>
        <v>2011091</v>
      </c>
      <c r="BU59" t="str">
        <f t="shared" si="28"/>
        <v>--</v>
      </c>
      <c r="BV59">
        <f t="shared" si="28"/>
        <v>3488854</v>
      </c>
      <c r="BW59">
        <f t="shared" si="28"/>
        <v>1633317</v>
      </c>
      <c r="BX59">
        <f t="shared" si="28"/>
        <v>3888850</v>
      </c>
      <c r="BY59">
        <f t="shared" si="28"/>
        <v>2099985</v>
      </c>
      <c r="BZ59">
        <f t="shared" si="28"/>
        <v>9555460</v>
      </c>
      <c r="CA59">
        <f t="shared" si="28"/>
        <v>9333240</v>
      </c>
      <c r="CB59">
        <f t="shared" si="28"/>
        <v>7622000</v>
      </c>
      <c r="CD59">
        <f t="shared" si="20"/>
        <v>5523779.2727272725</v>
      </c>
      <c r="CE59">
        <f t="shared" si="21"/>
        <v>233400</v>
      </c>
      <c r="CF59">
        <f t="shared" si="22"/>
        <v>20080000</v>
      </c>
      <c r="CG59">
        <f t="shared" si="23"/>
        <v>4377487.6834373651</v>
      </c>
      <c r="CH59">
        <f t="shared" si="24"/>
        <v>0.79248055856440014</v>
      </c>
      <c r="CI59">
        <f t="shared" si="25"/>
        <v>33</v>
      </c>
    </row>
    <row r="61" spans="2:87" x14ac:dyDescent="0.2">
      <c r="B61" t="s">
        <v>47</v>
      </c>
    </row>
    <row r="63" spans="2:87" x14ac:dyDescent="0.2">
      <c r="B63" t="s">
        <v>48</v>
      </c>
      <c r="C63" t="s">
        <v>66</v>
      </c>
      <c r="E63" t="e">
        <f t="shared" ref="E63:AC63" si="29">IF(AND(AND(AND(E26,E28),E29),E27&gt;0),(E26*0.0499)+(E28*0.0822)+(E29*0.0435)+(E27*0.0256),"--")</f>
        <v>#VALUE!</v>
      </c>
      <c r="F63" t="e">
        <f t="shared" si="29"/>
        <v>#VALUE!</v>
      </c>
      <c r="G63" t="e">
        <f t="shared" si="29"/>
        <v>#VALUE!</v>
      </c>
      <c r="H63" t="e">
        <f t="shared" si="29"/>
        <v>#VALUE!</v>
      </c>
      <c r="I63" t="e">
        <f t="shared" si="29"/>
        <v>#VALUE!</v>
      </c>
      <c r="J63" t="e">
        <f t="shared" si="29"/>
        <v>#VALUE!</v>
      </c>
      <c r="K63" t="e">
        <f t="shared" si="29"/>
        <v>#VALUE!</v>
      </c>
      <c r="L63" t="e">
        <f t="shared" si="29"/>
        <v>#VALUE!</v>
      </c>
      <c r="M63" t="e">
        <f t="shared" si="29"/>
        <v>#VALUE!</v>
      </c>
      <c r="N63" t="e">
        <f t="shared" si="29"/>
        <v>#VALUE!</v>
      </c>
      <c r="O63" t="e">
        <f t="shared" si="29"/>
        <v>#VALUE!</v>
      </c>
      <c r="P63" t="e">
        <f t="shared" si="29"/>
        <v>#VALUE!</v>
      </c>
      <c r="Q63" t="e">
        <f t="shared" si="29"/>
        <v>#VALUE!</v>
      </c>
      <c r="R63" t="e">
        <f t="shared" si="29"/>
        <v>#VALUE!</v>
      </c>
      <c r="S63" t="e">
        <f t="shared" si="29"/>
        <v>#VALUE!</v>
      </c>
      <c r="T63" t="e">
        <f t="shared" si="29"/>
        <v>#VALUE!</v>
      </c>
      <c r="U63" t="e">
        <f t="shared" si="29"/>
        <v>#VALUE!</v>
      </c>
      <c r="V63" t="e">
        <f t="shared" si="29"/>
        <v>#VALUE!</v>
      </c>
      <c r="W63" t="e">
        <f t="shared" si="29"/>
        <v>#VALUE!</v>
      </c>
      <c r="X63" t="e">
        <f t="shared" si="29"/>
        <v>#VALUE!</v>
      </c>
      <c r="Y63" t="e">
        <f t="shared" si="29"/>
        <v>#VALUE!</v>
      </c>
      <c r="Z63" t="e">
        <f t="shared" si="29"/>
        <v>#VALUE!</v>
      </c>
      <c r="AA63" t="e">
        <f t="shared" si="29"/>
        <v>#VALUE!</v>
      </c>
      <c r="AB63" t="e">
        <f t="shared" si="29"/>
        <v>#VALUE!</v>
      </c>
      <c r="AC63">
        <f t="shared" si="29"/>
        <v>5.2805799999999996</v>
      </c>
      <c r="AF63">
        <f t="shared" ref="AF63:BK63" si="30">IF(AND(AND(AND(AF26,AF28),AF29),AF27&gt;0),(AF26*0.0499)+(AF28*0.0822)+(AF29*0.0435)+(AF27*0.0256),"--")</f>
        <v>4.7614399999999995</v>
      </c>
      <c r="AG63">
        <f t="shared" si="30"/>
        <v>4.6031000000000004</v>
      </c>
      <c r="AH63">
        <f t="shared" si="30"/>
        <v>4.9757399999999992</v>
      </c>
      <c r="AI63">
        <f t="shared" si="30"/>
        <v>6.4317599999999997</v>
      </c>
      <c r="AJ63">
        <f t="shared" si="30"/>
        <v>4.8292799999999998</v>
      </c>
      <c r="AK63">
        <f t="shared" si="30"/>
        <v>5.1567999999999996</v>
      </c>
      <c r="AL63">
        <f t="shared" si="30"/>
        <v>4.7214599999999995</v>
      </c>
      <c r="AM63">
        <f t="shared" si="30"/>
        <v>4.4758000000000004</v>
      </c>
      <c r="AN63">
        <f t="shared" si="30"/>
        <v>5.73766</v>
      </c>
      <c r="AO63">
        <f t="shared" si="30"/>
        <v>4.0894199999999996</v>
      </c>
      <c r="AP63">
        <f t="shared" si="30"/>
        <v>3.9089799999999992</v>
      </c>
      <c r="AQ63">
        <f t="shared" si="30"/>
        <v>6.2890999999999995</v>
      </c>
      <c r="AR63">
        <f t="shared" si="30"/>
        <v>5.2406199999999998</v>
      </c>
      <c r="AS63">
        <f t="shared" si="30"/>
        <v>5.5956599999999996</v>
      </c>
      <c r="AT63">
        <f t="shared" si="30"/>
        <v>4.9939999999999998</v>
      </c>
      <c r="AU63">
        <f t="shared" si="30"/>
        <v>5.508659999999999</v>
      </c>
      <c r="AV63">
        <f t="shared" si="30"/>
        <v>5.0698000000000008</v>
      </c>
      <c r="AW63">
        <f t="shared" si="30"/>
        <v>4.5572800000000004</v>
      </c>
      <c r="AX63">
        <f t="shared" si="30"/>
        <v>5.6260399999999997</v>
      </c>
      <c r="AY63">
        <f t="shared" si="30"/>
        <v>4.8161400000000008</v>
      </c>
      <c r="AZ63">
        <f t="shared" si="30"/>
        <v>4.4464399999999999</v>
      </c>
      <c r="BA63">
        <f t="shared" si="30"/>
        <v>5.9231799999999994</v>
      </c>
      <c r="BB63">
        <f t="shared" si="30"/>
        <v>5.4440600000000003</v>
      </c>
      <c r="BC63">
        <f t="shared" si="30"/>
        <v>6.0757599999999998</v>
      </c>
      <c r="BD63">
        <f t="shared" si="30"/>
        <v>6.2881599999999995</v>
      </c>
      <c r="BE63">
        <f t="shared" si="30"/>
        <v>4.8430399999999993</v>
      </c>
      <c r="BF63">
        <f t="shared" si="30"/>
        <v>6.7106599999999998</v>
      </c>
      <c r="BG63">
        <f t="shared" si="30"/>
        <v>5.02372</v>
      </c>
      <c r="BH63">
        <f t="shared" si="30"/>
        <v>5.6650599999999995</v>
      </c>
      <c r="BI63">
        <f t="shared" si="30"/>
        <v>6.4077799999999998</v>
      </c>
      <c r="BJ63">
        <f t="shared" si="30"/>
        <v>5.548</v>
      </c>
      <c r="BK63">
        <f t="shared" si="30"/>
        <v>5.7434199999999995</v>
      </c>
      <c r="BL63">
        <f t="shared" ref="BL63:CB63" si="31">IF(AND(AND(AND(BL26,BL28),BL29),BL27&gt;0),(BL26*0.0499)+(BL28*0.0822)+(BL29*0.0435)+(BL27*0.0256),"--")</f>
        <v>5.9615599999999995</v>
      </c>
      <c r="BM63">
        <f t="shared" si="31"/>
        <v>5.0955060000000003</v>
      </c>
      <c r="BN63">
        <f t="shared" si="31"/>
        <v>5.2070229999999995</v>
      </c>
      <c r="BO63">
        <f t="shared" si="31"/>
        <v>5.8470759999999995</v>
      </c>
      <c r="BP63">
        <f t="shared" si="31"/>
        <v>5.66099</v>
      </c>
      <c r="BQ63">
        <f t="shared" si="31"/>
        <v>6.1699039999999998</v>
      </c>
      <c r="BR63">
        <f t="shared" si="31"/>
        <v>5.159287</v>
      </c>
      <c r="BS63">
        <f t="shared" si="31"/>
        <v>6.8374300000000003</v>
      </c>
      <c r="BT63">
        <f t="shared" si="31"/>
        <v>5.0378870000000004</v>
      </c>
      <c r="BU63">
        <f t="shared" si="31"/>
        <v>5.0884219999999996</v>
      </c>
      <c r="BV63">
        <f t="shared" si="31"/>
        <v>5.1360379999999992</v>
      </c>
      <c r="BW63">
        <f t="shared" si="31"/>
        <v>5.5195859999999994</v>
      </c>
      <c r="BX63">
        <f t="shared" si="31"/>
        <v>6.7436799999999995</v>
      </c>
      <c r="BY63">
        <f t="shared" si="31"/>
        <v>6.8442480000000003</v>
      </c>
      <c r="BZ63">
        <f t="shared" si="31"/>
        <v>6.3542119999999995</v>
      </c>
      <c r="CA63">
        <f t="shared" si="31"/>
        <v>6.7333819999999998</v>
      </c>
      <c r="CB63">
        <f t="shared" si="31"/>
        <v>6.3822379999999992</v>
      </c>
      <c r="CD63" t="e">
        <f>AVERAGE(C63:CC63)</f>
        <v>#VALUE!</v>
      </c>
      <c r="CE63" t="e">
        <f>MIN(C63:CC63)</f>
        <v>#VALUE!</v>
      </c>
      <c r="CF63" t="e">
        <f>MAX(C63:CC63)</f>
        <v>#VALUE!</v>
      </c>
      <c r="CG63" t="e">
        <f>STDEV(C63:CC63)</f>
        <v>#VALUE!</v>
      </c>
      <c r="CH63" t="e">
        <f>CG63/CD63</f>
        <v>#VALUE!</v>
      </c>
      <c r="CI63">
        <f>COUNT(C63:CC63)</f>
        <v>50</v>
      </c>
    </row>
    <row r="64" spans="2:87" x14ac:dyDescent="0.2">
      <c r="B64" t="s">
        <v>49</v>
      </c>
      <c r="C64" t="s">
        <v>66</v>
      </c>
      <c r="E64" t="e">
        <f t="shared" ref="E64:AJ64" si="32">IF(AND(AND(E30,E25),E23&gt;0),(E30*0.0208)+(E25*0.0282)+(E23*0.0164)+(E22*0.0333),"--")</f>
        <v>#VALUE!</v>
      </c>
      <c r="F64">
        <f t="shared" si="32"/>
        <v>8.5217999999999989</v>
      </c>
      <c r="G64" t="e">
        <f t="shared" si="32"/>
        <v>#VALUE!</v>
      </c>
      <c r="H64" t="e">
        <f t="shared" si="32"/>
        <v>#VALUE!</v>
      </c>
      <c r="I64">
        <f t="shared" si="32"/>
        <v>6.7757000000000005</v>
      </c>
      <c r="J64" t="e">
        <f t="shared" si="32"/>
        <v>#VALUE!</v>
      </c>
      <c r="K64" t="e">
        <f t="shared" si="32"/>
        <v>#VALUE!</v>
      </c>
      <c r="L64" t="e">
        <f t="shared" si="32"/>
        <v>#VALUE!</v>
      </c>
      <c r="M64" t="e">
        <f t="shared" si="32"/>
        <v>#VALUE!</v>
      </c>
      <c r="N64">
        <f t="shared" si="32"/>
        <v>7.0991</v>
      </c>
      <c r="O64" t="e">
        <f t="shared" si="32"/>
        <v>#VALUE!</v>
      </c>
      <c r="P64">
        <f t="shared" si="32"/>
        <v>6.4040000000000008</v>
      </c>
      <c r="Q64" t="e">
        <f t="shared" si="32"/>
        <v>#VALUE!</v>
      </c>
      <c r="R64" t="e">
        <f t="shared" si="32"/>
        <v>#VALUE!</v>
      </c>
      <c r="S64" t="e">
        <f t="shared" si="32"/>
        <v>#VALUE!</v>
      </c>
      <c r="T64" t="e">
        <f t="shared" si="32"/>
        <v>#VALUE!</v>
      </c>
      <c r="U64">
        <f t="shared" si="32"/>
        <v>5.8266</v>
      </c>
      <c r="V64" t="e">
        <f t="shared" si="32"/>
        <v>#VALUE!</v>
      </c>
      <c r="W64" t="e">
        <f t="shared" si="32"/>
        <v>#VALUE!</v>
      </c>
      <c r="X64" t="e">
        <f t="shared" si="32"/>
        <v>#VALUE!</v>
      </c>
      <c r="Y64">
        <f t="shared" si="32"/>
        <v>6.5954000000000006</v>
      </c>
      <c r="Z64" t="e">
        <f t="shared" si="32"/>
        <v>#VALUE!</v>
      </c>
      <c r="AA64">
        <f t="shared" si="32"/>
        <v>5.5129999999999999</v>
      </c>
      <c r="AB64" t="e">
        <f t="shared" si="32"/>
        <v>#VALUE!</v>
      </c>
      <c r="AC64">
        <f t="shared" si="32"/>
        <v>5.4851159999999997</v>
      </c>
      <c r="AD64">
        <f t="shared" si="32"/>
        <v>7.7904999999999998</v>
      </c>
      <c r="AE64">
        <f t="shared" si="32"/>
        <v>5.7125200000000005</v>
      </c>
      <c r="AF64">
        <f t="shared" si="32"/>
        <v>5.0750799999999998</v>
      </c>
      <c r="AG64">
        <f t="shared" si="32"/>
        <v>4.9000400000000006</v>
      </c>
      <c r="AH64">
        <f t="shared" si="32"/>
        <v>5.1731800000000003</v>
      </c>
      <c r="AI64">
        <f t="shared" si="32"/>
        <v>6.3650400000000005</v>
      </c>
      <c r="AJ64">
        <f t="shared" si="32"/>
        <v>5.2640799999999999</v>
      </c>
      <c r="AK64">
        <f t="shared" ref="AK64:BP64" si="33">IF(AND(AND(AK30,AK25),AK23&gt;0),(AK30*0.0208)+(AK25*0.0282)+(AK23*0.0164)+(AK22*0.0333),"--")</f>
        <v>4.8745399999999997</v>
      </c>
      <c r="AL64">
        <f t="shared" si="33"/>
        <v>4.5728399999999993</v>
      </c>
      <c r="AM64">
        <f t="shared" si="33"/>
        <v>5.0023900000000001</v>
      </c>
      <c r="AN64">
        <f t="shared" si="33"/>
        <v>6.2586000000000004</v>
      </c>
      <c r="AO64">
        <f t="shared" si="33"/>
        <v>4.4341200000000009</v>
      </c>
      <c r="AP64">
        <f t="shared" si="33"/>
        <v>3.2458</v>
      </c>
      <c r="AQ64">
        <f t="shared" si="33"/>
        <v>6.1585200000000002</v>
      </c>
      <c r="AR64">
        <f t="shared" si="33"/>
        <v>5.42286</v>
      </c>
      <c r="AS64">
        <f t="shared" si="33"/>
        <v>5.6148800000000003</v>
      </c>
      <c r="AT64">
        <f t="shared" si="33"/>
        <v>4.8830999999999998</v>
      </c>
      <c r="AU64">
        <f t="shared" si="33"/>
        <v>5.3700800000000006</v>
      </c>
      <c r="AV64">
        <f t="shared" si="33"/>
        <v>5.1869000000000005</v>
      </c>
      <c r="AW64">
        <f t="shared" si="33"/>
        <v>4.8347999999999995</v>
      </c>
      <c r="AX64">
        <f t="shared" si="33"/>
        <v>6.2119200000000001</v>
      </c>
      <c r="AY64">
        <f t="shared" si="33"/>
        <v>5.2338800000000001</v>
      </c>
      <c r="AZ64">
        <f t="shared" si="33"/>
        <v>4.6848399999999994</v>
      </c>
      <c r="BA64">
        <f t="shared" si="33"/>
        <v>6.2532200000000007</v>
      </c>
      <c r="BB64">
        <f t="shared" si="33"/>
        <v>5.1736399999999998</v>
      </c>
      <c r="BC64">
        <f t="shared" si="33"/>
        <v>5.9161200000000003</v>
      </c>
      <c r="BD64">
        <f t="shared" si="33"/>
        <v>6.2025800000000011</v>
      </c>
      <c r="BE64">
        <f t="shared" si="33"/>
        <v>4.8283400000000007</v>
      </c>
      <c r="BF64">
        <f t="shared" si="33"/>
        <v>6.2032800000000003</v>
      </c>
      <c r="BG64">
        <f t="shared" si="33"/>
        <v>4.9717599999999997</v>
      </c>
      <c r="BH64">
        <f t="shared" si="33"/>
        <v>5.63232</v>
      </c>
      <c r="BI64">
        <f t="shared" si="33"/>
        <v>6.3748400000000007</v>
      </c>
      <c r="BJ64">
        <f t="shared" si="33"/>
        <v>5.4107599999999998</v>
      </c>
      <c r="BK64">
        <f t="shared" si="33"/>
        <v>5.7220000000000004</v>
      </c>
      <c r="BL64">
        <f t="shared" si="33"/>
        <v>5.8145400000000009</v>
      </c>
      <c r="BM64">
        <f t="shared" si="33"/>
        <v>5.03268</v>
      </c>
      <c r="BN64">
        <f t="shared" si="33"/>
        <v>5.1603840000000005</v>
      </c>
      <c r="BO64">
        <f t="shared" si="33"/>
        <v>5.687494</v>
      </c>
      <c r="BP64">
        <f t="shared" si="33"/>
        <v>5.5196959999999997</v>
      </c>
      <c r="BQ64">
        <f t="shared" ref="BQ64:CB64" si="34">IF(AND(AND(BQ30,BQ25),BQ23&gt;0),(BQ30*0.0208)+(BQ25*0.0282)+(BQ23*0.0164)+(BQ22*0.0333),"--")</f>
        <v>6.1303000000000001</v>
      </c>
      <c r="BR64">
        <f t="shared" si="34"/>
        <v>5.1299000000000001</v>
      </c>
      <c r="BS64">
        <f t="shared" si="34"/>
        <v>6.8024200000000015</v>
      </c>
      <c r="BT64">
        <f t="shared" si="34"/>
        <v>5.0626199999999999</v>
      </c>
      <c r="BU64">
        <f t="shared" si="34"/>
        <v>5.0017120000000004</v>
      </c>
      <c r="BV64">
        <f t="shared" si="34"/>
        <v>5.1316220000000001</v>
      </c>
      <c r="BW64">
        <f t="shared" si="34"/>
        <v>5.3759579999999998</v>
      </c>
      <c r="BX64">
        <f t="shared" si="34"/>
        <v>6.6172120000000003</v>
      </c>
      <c r="BY64">
        <f t="shared" si="34"/>
        <v>7.0655680000000007</v>
      </c>
      <c r="BZ64">
        <f t="shared" si="34"/>
        <v>6.3577980000000007</v>
      </c>
      <c r="CA64">
        <f t="shared" si="34"/>
        <v>6.5875119999999994</v>
      </c>
      <c r="CB64">
        <f t="shared" si="34"/>
        <v>6.418952</v>
      </c>
      <c r="CD64" t="e">
        <f>AVERAGE(C64:CC64)</f>
        <v>#VALUE!</v>
      </c>
      <c r="CE64" t="e">
        <f>MIN(C64:CC64)</f>
        <v>#VALUE!</v>
      </c>
      <c r="CF64" t="e">
        <f>MAX(C64:CC64)</f>
        <v>#VALUE!</v>
      </c>
      <c r="CG64" t="e">
        <f>STDEV(C64:CC64)</f>
        <v>#VALUE!</v>
      </c>
      <c r="CH64" t="e">
        <f>CG64/CD64</f>
        <v>#VALUE!</v>
      </c>
      <c r="CI64">
        <f>COUNT(C64:CC64)</f>
        <v>59</v>
      </c>
    </row>
    <row r="65" spans="2:87" x14ac:dyDescent="0.2">
      <c r="B65" t="s">
        <v>50</v>
      </c>
      <c r="C65" t="s">
        <v>66</v>
      </c>
      <c r="E65" t="e">
        <f t="shared" ref="E65:AJ65" si="35">IF((AND(E63,E64))&gt;0,ABS(E64-E63),"--")</f>
        <v>#VALUE!</v>
      </c>
      <c r="F65" t="e">
        <f t="shared" si="35"/>
        <v>#VALUE!</v>
      </c>
      <c r="G65" t="e">
        <f t="shared" si="35"/>
        <v>#VALUE!</v>
      </c>
      <c r="H65" t="e">
        <f t="shared" si="35"/>
        <v>#VALUE!</v>
      </c>
      <c r="I65" t="e">
        <f t="shared" si="35"/>
        <v>#VALUE!</v>
      </c>
      <c r="J65" t="e">
        <f t="shared" si="35"/>
        <v>#VALUE!</v>
      </c>
      <c r="K65" t="e">
        <f t="shared" si="35"/>
        <v>#VALUE!</v>
      </c>
      <c r="L65" t="e">
        <f t="shared" si="35"/>
        <v>#VALUE!</v>
      </c>
      <c r="M65" t="e">
        <f t="shared" si="35"/>
        <v>#VALUE!</v>
      </c>
      <c r="N65" t="e">
        <f t="shared" si="35"/>
        <v>#VALUE!</v>
      </c>
      <c r="O65" t="e">
        <f t="shared" si="35"/>
        <v>#VALUE!</v>
      </c>
      <c r="P65" t="e">
        <f t="shared" si="35"/>
        <v>#VALUE!</v>
      </c>
      <c r="Q65" t="e">
        <f t="shared" si="35"/>
        <v>#VALUE!</v>
      </c>
      <c r="R65" t="e">
        <f t="shared" si="35"/>
        <v>#VALUE!</v>
      </c>
      <c r="S65" t="e">
        <f t="shared" si="35"/>
        <v>#VALUE!</v>
      </c>
      <c r="T65" t="e">
        <f t="shared" si="35"/>
        <v>#VALUE!</v>
      </c>
      <c r="U65" t="e">
        <f t="shared" si="35"/>
        <v>#VALUE!</v>
      </c>
      <c r="V65" t="e">
        <f t="shared" si="35"/>
        <v>#VALUE!</v>
      </c>
      <c r="W65" t="e">
        <f t="shared" si="35"/>
        <v>#VALUE!</v>
      </c>
      <c r="X65" t="e">
        <f t="shared" si="35"/>
        <v>#VALUE!</v>
      </c>
      <c r="Y65" t="e">
        <f t="shared" si="35"/>
        <v>#VALUE!</v>
      </c>
      <c r="Z65" t="e">
        <f t="shared" si="35"/>
        <v>#VALUE!</v>
      </c>
      <c r="AA65" t="e">
        <f t="shared" si="35"/>
        <v>#VALUE!</v>
      </c>
      <c r="AB65" t="e">
        <f t="shared" si="35"/>
        <v>#VALUE!</v>
      </c>
      <c r="AC65">
        <f t="shared" si="35"/>
        <v>0.20453600000000005</v>
      </c>
      <c r="AD65">
        <f t="shared" si="35"/>
        <v>7.7904999999999998</v>
      </c>
      <c r="AE65">
        <f t="shared" si="35"/>
        <v>5.7125200000000005</v>
      </c>
      <c r="AF65">
        <f t="shared" si="35"/>
        <v>0.31364000000000036</v>
      </c>
      <c r="AG65">
        <f t="shared" si="35"/>
        <v>0.2969400000000002</v>
      </c>
      <c r="AH65">
        <f t="shared" si="35"/>
        <v>0.19744000000000117</v>
      </c>
      <c r="AI65">
        <f t="shared" si="35"/>
        <v>6.6719999999999224E-2</v>
      </c>
      <c r="AJ65">
        <f t="shared" si="35"/>
        <v>0.43480000000000008</v>
      </c>
      <c r="AK65">
        <f t="shared" ref="AK65:BP65" si="36">IF((AND(AK63,AK64))&gt;0,ABS(AK64-AK63),"--")</f>
        <v>0.28225999999999996</v>
      </c>
      <c r="AL65">
        <f t="shared" si="36"/>
        <v>0.1486200000000002</v>
      </c>
      <c r="AM65">
        <f t="shared" si="36"/>
        <v>0.52658999999999967</v>
      </c>
      <c r="AN65">
        <f t="shared" si="36"/>
        <v>0.5209400000000004</v>
      </c>
      <c r="AO65">
        <f t="shared" si="36"/>
        <v>0.34470000000000134</v>
      </c>
      <c r="AP65">
        <f t="shared" si="36"/>
        <v>0.66317999999999921</v>
      </c>
      <c r="AQ65">
        <f t="shared" si="36"/>
        <v>0.13057999999999925</v>
      </c>
      <c r="AR65">
        <f t="shared" si="36"/>
        <v>0.18224000000000018</v>
      </c>
      <c r="AS65">
        <f t="shared" si="36"/>
        <v>1.9220000000000681E-2</v>
      </c>
      <c r="AT65">
        <f t="shared" si="36"/>
        <v>0.1109</v>
      </c>
      <c r="AU65">
        <f t="shared" si="36"/>
        <v>0.13857999999999837</v>
      </c>
      <c r="AV65">
        <f t="shared" si="36"/>
        <v>0.11709999999999976</v>
      </c>
      <c r="AW65">
        <f t="shared" si="36"/>
        <v>0.2775199999999991</v>
      </c>
      <c r="AX65">
        <f t="shared" si="36"/>
        <v>0.5858800000000004</v>
      </c>
      <c r="AY65">
        <f t="shared" si="36"/>
        <v>0.41773999999999933</v>
      </c>
      <c r="AZ65">
        <f t="shared" si="36"/>
        <v>0.2383999999999995</v>
      </c>
      <c r="BA65">
        <f t="shared" si="36"/>
        <v>0.33004000000000122</v>
      </c>
      <c r="BB65">
        <f t="shared" si="36"/>
        <v>0.27042000000000055</v>
      </c>
      <c r="BC65">
        <f t="shared" si="36"/>
        <v>0.15963999999999956</v>
      </c>
      <c r="BD65">
        <f t="shared" si="36"/>
        <v>8.5579999999998435E-2</v>
      </c>
      <c r="BE65">
        <f t="shared" si="36"/>
        <v>1.4699999999998603E-2</v>
      </c>
      <c r="BF65">
        <f t="shared" si="36"/>
        <v>0.5073799999999995</v>
      </c>
      <c r="BG65">
        <f t="shared" si="36"/>
        <v>5.1960000000000228E-2</v>
      </c>
      <c r="BH65">
        <f t="shared" si="36"/>
        <v>3.2739999999999547E-2</v>
      </c>
      <c r="BI65">
        <f t="shared" si="36"/>
        <v>3.2939999999999081E-2</v>
      </c>
      <c r="BJ65">
        <f t="shared" si="36"/>
        <v>0.13724000000000025</v>
      </c>
      <c r="BK65">
        <f t="shared" si="36"/>
        <v>2.1419999999999106E-2</v>
      </c>
      <c r="BL65">
        <f t="shared" si="36"/>
        <v>0.1470199999999986</v>
      </c>
      <c r="BM65">
        <f t="shared" si="36"/>
        <v>6.2826000000000271E-2</v>
      </c>
      <c r="BN65">
        <f t="shared" si="36"/>
        <v>4.6638999999998987E-2</v>
      </c>
      <c r="BO65">
        <f t="shared" si="36"/>
        <v>0.15958199999999945</v>
      </c>
      <c r="BP65">
        <f t="shared" si="36"/>
        <v>0.14129400000000025</v>
      </c>
      <c r="BQ65">
        <f t="shared" ref="BQ65:CB65" si="37">IF((AND(BQ63,BQ64))&gt;0,ABS(BQ64-BQ63),"--")</f>
        <v>3.9603999999999751E-2</v>
      </c>
      <c r="BR65">
        <f t="shared" si="37"/>
        <v>2.938699999999983E-2</v>
      </c>
      <c r="BS65">
        <f t="shared" si="37"/>
        <v>3.5009999999998875E-2</v>
      </c>
      <c r="BT65">
        <f t="shared" si="37"/>
        <v>2.473299999999945E-2</v>
      </c>
      <c r="BU65">
        <f t="shared" si="37"/>
        <v>8.6709999999999177E-2</v>
      </c>
      <c r="BV65">
        <f t="shared" si="37"/>
        <v>4.4159999999990873E-3</v>
      </c>
      <c r="BW65">
        <f t="shared" si="37"/>
        <v>0.14362799999999964</v>
      </c>
      <c r="BX65">
        <f t="shared" si="37"/>
        <v>0.12646799999999914</v>
      </c>
      <c r="BY65">
        <f t="shared" si="37"/>
        <v>0.22132000000000041</v>
      </c>
      <c r="BZ65">
        <f t="shared" si="37"/>
        <v>3.5860000000011993E-3</v>
      </c>
      <c r="CA65">
        <f t="shared" si="37"/>
        <v>0.14587000000000039</v>
      </c>
      <c r="CB65">
        <f t="shared" si="37"/>
        <v>3.6714000000000802E-2</v>
      </c>
      <c r="CD65" t="e">
        <f>AVERAGE(C65:CC65)</f>
        <v>#VALUE!</v>
      </c>
      <c r="CE65" t="e">
        <f>MIN(C65:CC65)</f>
        <v>#VALUE!</v>
      </c>
      <c r="CF65" t="e">
        <f>MAX(C65:CC65)</f>
        <v>#VALUE!</v>
      </c>
      <c r="CG65" t="e">
        <f>STDEV(C65:CC65)</f>
        <v>#VALUE!</v>
      </c>
      <c r="CH65" t="e">
        <f>CG65/CD65</f>
        <v>#VALUE!</v>
      </c>
      <c r="CI65">
        <f>COUNT(C65:CC65)</f>
        <v>52</v>
      </c>
    </row>
    <row r="66" spans="2:87" x14ac:dyDescent="0.2">
      <c r="B66" t="s">
        <v>51</v>
      </c>
      <c r="C66" t="s">
        <v>67</v>
      </c>
      <c r="E66" t="e">
        <f t="shared" ref="E66:AJ66" si="38">IF(AND(E63,E64&gt;0),(E65*100)/(0.5*(E63+E64)),"--")</f>
        <v>#VALUE!</v>
      </c>
      <c r="F66" t="e">
        <f t="shared" si="38"/>
        <v>#VALUE!</v>
      </c>
      <c r="G66" t="e">
        <f t="shared" si="38"/>
        <v>#VALUE!</v>
      </c>
      <c r="H66" t="e">
        <f t="shared" si="38"/>
        <v>#VALUE!</v>
      </c>
      <c r="I66" t="e">
        <f t="shared" si="38"/>
        <v>#VALUE!</v>
      </c>
      <c r="J66" t="e">
        <f t="shared" si="38"/>
        <v>#VALUE!</v>
      </c>
      <c r="K66" t="e">
        <f t="shared" si="38"/>
        <v>#VALUE!</v>
      </c>
      <c r="L66" t="e">
        <f t="shared" si="38"/>
        <v>#VALUE!</v>
      </c>
      <c r="M66" t="e">
        <f t="shared" si="38"/>
        <v>#VALUE!</v>
      </c>
      <c r="N66" t="e">
        <f t="shared" si="38"/>
        <v>#VALUE!</v>
      </c>
      <c r="O66" t="e">
        <f t="shared" si="38"/>
        <v>#VALUE!</v>
      </c>
      <c r="P66" t="e">
        <f t="shared" si="38"/>
        <v>#VALUE!</v>
      </c>
      <c r="Q66" t="e">
        <f t="shared" si="38"/>
        <v>#VALUE!</v>
      </c>
      <c r="R66" t="e">
        <f t="shared" si="38"/>
        <v>#VALUE!</v>
      </c>
      <c r="S66" t="e">
        <f t="shared" si="38"/>
        <v>#VALUE!</v>
      </c>
      <c r="T66" t="e">
        <f t="shared" si="38"/>
        <v>#VALUE!</v>
      </c>
      <c r="U66" t="e">
        <f t="shared" si="38"/>
        <v>#VALUE!</v>
      </c>
      <c r="V66" t="e">
        <f t="shared" si="38"/>
        <v>#VALUE!</v>
      </c>
      <c r="W66" t="e">
        <f t="shared" si="38"/>
        <v>#VALUE!</v>
      </c>
      <c r="X66" t="e">
        <f t="shared" si="38"/>
        <v>#VALUE!</v>
      </c>
      <c r="Y66" t="e">
        <f t="shared" si="38"/>
        <v>#VALUE!</v>
      </c>
      <c r="Z66" t="e">
        <f t="shared" si="38"/>
        <v>#VALUE!</v>
      </c>
      <c r="AA66" t="e">
        <f t="shared" si="38"/>
        <v>#VALUE!</v>
      </c>
      <c r="AB66" t="e">
        <f t="shared" si="38"/>
        <v>#VALUE!</v>
      </c>
      <c r="AC66">
        <f t="shared" si="38"/>
        <v>3.7997729083191665</v>
      </c>
      <c r="AD66" t="str">
        <f t="shared" si="38"/>
        <v>--</v>
      </c>
      <c r="AE66" t="str">
        <f t="shared" si="38"/>
        <v>--</v>
      </c>
      <c r="AF66">
        <f t="shared" si="38"/>
        <v>6.3770520468621088</v>
      </c>
      <c r="AG66">
        <f t="shared" si="38"/>
        <v>6.2493028620014046</v>
      </c>
      <c r="AH66">
        <f t="shared" si="38"/>
        <v>3.8908573523094314</v>
      </c>
      <c r="AI66">
        <f t="shared" si="38"/>
        <v>1.042760690172531</v>
      </c>
      <c r="AJ66">
        <f t="shared" si="38"/>
        <v>8.6155650843723013</v>
      </c>
      <c r="AK66">
        <f t="shared" ref="AK66:BP66" si="39">IF(AND(AK63,AK64&gt;0),(AK65*100)/(0.5*(AK63+AK64)),"--")</f>
        <v>5.6275632168783023</v>
      </c>
      <c r="AL66">
        <f t="shared" si="39"/>
        <v>3.1980891514153877</v>
      </c>
      <c r="AM66">
        <f t="shared" si="39"/>
        <v>11.111615192352117</v>
      </c>
      <c r="AN66">
        <f t="shared" si="39"/>
        <v>8.6850401708532559</v>
      </c>
      <c r="AO66">
        <f t="shared" si="39"/>
        <v>8.088188710324614</v>
      </c>
      <c r="AP66">
        <f t="shared" si="39"/>
        <v>18.538096209806575</v>
      </c>
      <c r="AQ66">
        <f t="shared" si="39"/>
        <v>2.0980717599026844</v>
      </c>
      <c r="AR66">
        <f t="shared" si="39"/>
        <v>3.4180211338137303</v>
      </c>
      <c r="AS66">
        <f t="shared" si="39"/>
        <v>0.34289160022622783</v>
      </c>
      <c r="AT66">
        <f t="shared" si="39"/>
        <v>2.2455984043899528</v>
      </c>
      <c r="AU66">
        <f t="shared" si="39"/>
        <v>2.5477215192200267</v>
      </c>
      <c r="AV66">
        <f t="shared" si="39"/>
        <v>2.2833854943597793</v>
      </c>
      <c r="AW66">
        <f t="shared" si="39"/>
        <v>5.909660054002928</v>
      </c>
      <c r="AX66">
        <f t="shared" si="39"/>
        <v>9.898327076624696</v>
      </c>
      <c r="AY66">
        <f t="shared" si="39"/>
        <v>8.3132172871297634</v>
      </c>
      <c r="AZ66">
        <f t="shared" si="39"/>
        <v>5.2216118660253432</v>
      </c>
      <c r="BA66">
        <f t="shared" si="39"/>
        <v>5.4209782858644777</v>
      </c>
      <c r="BB66">
        <f t="shared" si="39"/>
        <v>5.0937585352760122</v>
      </c>
      <c r="BC66">
        <f t="shared" si="39"/>
        <v>2.6624682701961588</v>
      </c>
      <c r="BD66">
        <f t="shared" si="39"/>
        <v>1.3702951146208862</v>
      </c>
      <c r="BE66">
        <f t="shared" si="39"/>
        <v>0.30398970984489504</v>
      </c>
      <c r="BF66">
        <f t="shared" si="39"/>
        <v>7.8578652216132259</v>
      </c>
      <c r="BG66">
        <f t="shared" si="39"/>
        <v>1.03966993080873</v>
      </c>
      <c r="BH66">
        <f t="shared" si="39"/>
        <v>0.57960341247261837</v>
      </c>
      <c r="BI66">
        <f t="shared" si="39"/>
        <v>0.51538729931733995</v>
      </c>
      <c r="BJ66">
        <f t="shared" si="39"/>
        <v>2.5046629363176174</v>
      </c>
      <c r="BK66">
        <f t="shared" si="39"/>
        <v>0.37364527422456578</v>
      </c>
      <c r="BL66">
        <f t="shared" si="39"/>
        <v>2.496921731303209</v>
      </c>
      <c r="BM66">
        <f t="shared" si="39"/>
        <v>1.2406170265830481</v>
      </c>
      <c r="BN66">
        <f t="shared" si="39"/>
        <v>0.89972352778277132</v>
      </c>
      <c r="BO66">
        <f t="shared" si="39"/>
        <v>2.7670212240248135</v>
      </c>
      <c r="BP66">
        <f t="shared" si="39"/>
        <v>2.5274656671334883</v>
      </c>
      <c r="BQ66">
        <f t="shared" ref="BQ66:CB66" si="40">IF(AND(BQ63,BQ64&gt;0),(BQ65*100)/(0.5*(BQ63+BQ64)),"--")</f>
        <v>0.6439567994156804</v>
      </c>
      <c r="BR66">
        <f t="shared" si="40"/>
        <v>0.57122103038850069</v>
      </c>
      <c r="BS66">
        <f t="shared" si="40"/>
        <v>0.5133487538352528</v>
      </c>
      <c r="BT66">
        <f t="shared" si="40"/>
        <v>0.4897377923702137</v>
      </c>
      <c r="BU66">
        <f t="shared" si="40"/>
        <v>1.7187085919770577</v>
      </c>
      <c r="BV66">
        <f t="shared" si="40"/>
        <v>8.6017651538891779E-2</v>
      </c>
      <c r="BW66">
        <f t="shared" si="40"/>
        <v>2.6364539485132577</v>
      </c>
      <c r="BX66">
        <f t="shared" si="40"/>
        <v>1.8931071368588137</v>
      </c>
      <c r="BY66">
        <f t="shared" si="40"/>
        <v>3.1822131939056617</v>
      </c>
      <c r="BZ66">
        <f t="shared" si="40"/>
        <v>5.6419087146740751E-2</v>
      </c>
      <c r="CA66">
        <f t="shared" si="40"/>
        <v>2.1900932474952568</v>
      </c>
      <c r="CB66">
        <f t="shared" si="40"/>
        <v>0.57360292285327863</v>
      </c>
      <c r="CD66" t="e">
        <f>AVERAGE(C66:CC66)</f>
        <v>#VALUE!</v>
      </c>
      <c r="CE66" t="e">
        <f>MIN(C66:CC66)</f>
        <v>#VALUE!</v>
      </c>
      <c r="CF66" t="e">
        <f>MAX(C66:CC66)</f>
        <v>#VALUE!</v>
      </c>
      <c r="CG66" t="e">
        <f>STDEV(C66:CC66)</f>
        <v>#VALUE!</v>
      </c>
      <c r="CH66" t="e">
        <f>CG66/CD66</f>
        <v>#VALUE!</v>
      </c>
      <c r="CI66">
        <f>COUNT(C66:CC66)</f>
        <v>50</v>
      </c>
    </row>
    <row r="68" spans="2:87" x14ac:dyDescent="0.2">
      <c r="E68" t="s">
        <v>69</v>
      </c>
      <c r="BE68" t="s">
        <v>73</v>
      </c>
    </row>
  </sheetData>
  <printOptions horizontalCentered="1"/>
  <pageMargins left="0.5" right="0.58888888888888891" top="1.1812499999999999" bottom="0.58888888888888891" header="0" footer="0"/>
  <pageSetup scale="55" orientation="portrait" horizontalDpi="0" verticalDpi="0" copies="0"/>
  <headerFooter alignWithMargins="0">
    <oddHeader>&amp;L&amp;"Arial"&amp;12Feb 1979 - Oct 1996&amp;C&amp;"Arial"&amp;12Qu'Appelle River System Survey&amp;R&amp;"Arial"&amp;12CHART COMPARISON</oddHeader>
    <oddFooter>&amp;L&amp;"Arial"&amp;12&amp;F&amp;R&amp;"Arial"&amp;12&amp;D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size="45" baseType="lpstr">
      <vt:lpstr>1 L. Dief</vt:lpstr>
      <vt:lpstr>2 Q.Dam</vt:lpstr>
      <vt:lpstr>2b Tugaske</vt:lpstr>
      <vt:lpstr>3 Eyebrow</vt:lpstr>
      <vt:lpstr>3b Brownlee</vt:lpstr>
      <vt:lpstr>4 Keeler</vt:lpstr>
      <vt:lpstr>5 Marquis</vt:lpstr>
      <vt:lpstr>6 BPL West</vt:lpstr>
      <vt:lpstr>7 BPL Lake</vt:lpstr>
      <vt:lpstr>7b BPL Dam</vt:lpstr>
      <vt:lpstr>Physical</vt:lpstr>
      <vt:lpstr>Major Ions</vt:lpstr>
      <vt:lpstr>Trace Const.</vt:lpstr>
      <vt:lpstr>Algae</vt:lpstr>
      <vt:lpstr>ALKALINITY-P</vt:lpstr>
      <vt:lpstr>ALKALINITY-T</vt:lpstr>
      <vt:lpstr>BICARBONATE</vt:lpstr>
      <vt:lpstr>CALCIUM</vt:lpstr>
      <vt:lpstr>CARBONATE</vt:lpstr>
      <vt:lpstr>CHLORIDE</vt:lpstr>
      <vt:lpstr>CHLOROPHYLL "A"</vt:lpstr>
      <vt:lpstr>COLOUR</vt:lpstr>
      <vt:lpstr>CONDUCTIVITY</vt:lpstr>
      <vt:lpstr>DISS OXYGEN</vt:lpstr>
      <vt:lpstr>DOC</vt:lpstr>
      <vt:lpstr>ERROR (ION BAL)</vt:lpstr>
      <vt:lpstr>FLOW RATE</vt:lpstr>
      <vt:lpstr>IRON</vt:lpstr>
      <vt:lpstr>MAGNESIUM</vt:lpstr>
      <vt:lpstr>MANGANESE</vt:lpstr>
      <vt:lpstr>NITRATE</vt:lpstr>
      <vt:lpstr>NITROGEN-NH4</vt:lpstr>
      <vt:lpstr>NITROGEN-ORGAN.</vt:lpstr>
      <vt:lpstr>ODOUR</vt:lpstr>
      <vt:lpstr>PH</vt:lpstr>
      <vt:lpstr>PHOSPHATE-ORTHO</vt:lpstr>
      <vt:lpstr>PHOSPHATE-TOTAL</vt:lpstr>
      <vt:lpstr>POTASSIUM</vt:lpstr>
      <vt:lpstr>Print_Area</vt:lpstr>
      <vt:lpstr>SODIUM</vt:lpstr>
      <vt:lpstr>SULPHATE</vt:lpstr>
      <vt:lpstr>TDS</vt:lpstr>
      <vt:lpstr>TEMPERATURE</vt:lpstr>
      <vt:lpstr>TOTAL HARDNESS</vt:lpstr>
      <vt:lpstr>TURBIDITY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Baron</cp:lastModifiedBy>
  <dcterms:created xsi:type="dcterms:W3CDTF">2022-03-04T16:20:34Z</dcterms:created>
  <dcterms:modified xsi:type="dcterms:W3CDTF">2022-03-04T16:21:57Z</dcterms:modified>
</cp:coreProperties>
</file>