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3 Studying\University\3 course (2019-2020)\2 semester\DM (Data mining)\Нужно\"/>
    </mc:Choice>
  </mc:AlternateContent>
  <bookViews>
    <workbookView xWindow="480" yWindow="48" windowWidth="11340" windowHeight="9348" tabRatio="745"/>
  </bookViews>
  <sheets>
    <sheet name="Фаррара-Глобера" sheetId="2" r:id="rId1"/>
    <sheet name="AddDel" sheetId="24" r:id="rId2"/>
    <sheet name="Лист7" sheetId="31" state="hidden" r:id="rId3"/>
    <sheet name="Лист8" sheetId="32" state="hidden" r:id="rId4"/>
    <sheet name="DelAdd" sheetId="28" r:id="rId5"/>
  </sheets>
  <definedNames>
    <definedName name="X2_X4" localSheetId="1">AddDel!$C$2:$C$25,AddDel!$E$2:$E$25</definedName>
  </definedNames>
  <calcPr calcId="162913"/>
</workbook>
</file>

<file path=xl/calcChain.xml><?xml version="1.0" encoding="utf-8"?>
<calcChain xmlns="http://schemas.openxmlformats.org/spreadsheetml/2006/main">
  <c r="J30" i="28" l="1"/>
  <c r="H30" i="28"/>
  <c r="G30" i="28"/>
  <c r="F30" i="28"/>
  <c r="E30" i="28"/>
  <c r="D30" i="28"/>
  <c r="C30" i="28"/>
  <c r="B30" i="28"/>
  <c r="J28" i="28"/>
  <c r="I28" i="28"/>
  <c r="H28" i="28"/>
  <c r="G28" i="28"/>
  <c r="F28" i="28"/>
  <c r="E28" i="28"/>
  <c r="D28" i="28"/>
  <c r="C28" i="28"/>
  <c r="B28" i="28"/>
  <c r="B35" i="24"/>
  <c r="G33" i="24"/>
  <c r="I33" i="24"/>
  <c r="H33" i="24"/>
  <c r="F33" i="24"/>
  <c r="E33" i="24"/>
  <c r="B33" i="24"/>
  <c r="I31" i="24"/>
  <c r="H31" i="24"/>
  <c r="G31" i="24"/>
  <c r="F31" i="24"/>
  <c r="E31" i="24"/>
  <c r="D31" i="24" l="1"/>
  <c r="B31" i="24"/>
  <c r="C29" i="24"/>
  <c r="D29" i="24"/>
  <c r="E29" i="24"/>
  <c r="F29" i="24"/>
  <c r="G29" i="24"/>
  <c r="H29" i="24"/>
  <c r="I29" i="24"/>
  <c r="B29" i="24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75" i="2"/>
  <c r="D75" i="2"/>
  <c r="O64" i="2" l="1"/>
  <c r="B75" i="2"/>
  <c r="B53" i="2"/>
  <c r="L54" i="2"/>
  <c r="E27" i="2" l="1"/>
  <c r="C27" i="2" l="1"/>
  <c r="D27" i="2"/>
  <c r="F27" i="2"/>
  <c r="G27" i="2"/>
  <c r="H27" i="2"/>
  <c r="I27" i="2"/>
  <c r="B27" i="2"/>
  <c r="C26" i="2"/>
  <c r="D26" i="2"/>
  <c r="E26" i="2"/>
  <c r="F26" i="2"/>
  <c r="G26" i="2"/>
  <c r="H26" i="2"/>
  <c r="R5" i="2" s="1"/>
  <c r="I26" i="2"/>
  <c r="B26" i="2"/>
  <c r="S3" i="2" l="1"/>
  <c r="S23" i="2"/>
  <c r="S4" i="2"/>
  <c r="S8" i="2"/>
  <c r="S12" i="2"/>
  <c r="S16" i="2"/>
  <c r="S20" i="2"/>
  <c r="S24" i="2"/>
  <c r="S5" i="2"/>
  <c r="S9" i="2"/>
  <c r="S13" i="2"/>
  <c r="S17" i="2"/>
  <c r="S21" i="2"/>
  <c r="S25" i="2"/>
  <c r="S6" i="2"/>
  <c r="S10" i="2"/>
  <c r="S14" i="2"/>
  <c r="S18" i="2"/>
  <c r="S22" i="2"/>
  <c r="S7" i="2"/>
  <c r="S11" i="2"/>
  <c r="S15" i="2"/>
  <c r="S19" i="2"/>
  <c r="M3" i="2"/>
  <c r="M5" i="2"/>
  <c r="M7" i="2"/>
  <c r="M9" i="2"/>
  <c r="M11" i="2"/>
  <c r="M13" i="2"/>
  <c r="M15" i="2"/>
  <c r="M17" i="2"/>
  <c r="M19" i="2"/>
  <c r="M21" i="2"/>
  <c r="M23" i="2"/>
  <c r="M25" i="2"/>
  <c r="M2" i="2"/>
  <c r="M4" i="2"/>
  <c r="M6" i="2"/>
  <c r="M8" i="2"/>
  <c r="M10" i="2"/>
  <c r="M12" i="2"/>
  <c r="M14" i="2"/>
  <c r="M16" i="2"/>
  <c r="M18" i="2"/>
  <c r="M20" i="2"/>
  <c r="M22" i="2"/>
  <c r="M24" i="2"/>
  <c r="L2" i="2"/>
  <c r="L4" i="2"/>
  <c r="L6" i="2"/>
  <c r="L8" i="2"/>
  <c r="L10" i="2"/>
  <c r="L12" i="2"/>
  <c r="L14" i="2"/>
  <c r="L16" i="2"/>
  <c r="L18" i="2"/>
  <c r="L20" i="2"/>
  <c r="L22" i="2"/>
  <c r="L24" i="2"/>
  <c r="L9" i="2"/>
  <c r="L3" i="2"/>
  <c r="L11" i="2"/>
  <c r="L19" i="2"/>
  <c r="L13" i="2"/>
  <c r="L21" i="2"/>
  <c r="L15" i="2"/>
  <c r="L17" i="2"/>
  <c r="L5" i="2"/>
  <c r="L7" i="2"/>
  <c r="L23" i="2"/>
  <c r="L25" i="2"/>
  <c r="N2" i="2"/>
  <c r="R2" i="2"/>
  <c r="P4" i="2"/>
  <c r="P8" i="2"/>
  <c r="P12" i="2"/>
  <c r="P16" i="2"/>
  <c r="P20" i="2"/>
  <c r="P24" i="2"/>
  <c r="P5" i="2"/>
  <c r="P9" i="2"/>
  <c r="P13" i="2"/>
  <c r="P17" i="2"/>
  <c r="P21" i="2"/>
  <c r="P25" i="2"/>
  <c r="P2" i="2"/>
  <c r="P6" i="2"/>
  <c r="P10" i="2"/>
  <c r="P14" i="2"/>
  <c r="P18" i="2"/>
  <c r="P22" i="2"/>
  <c r="P23" i="2"/>
  <c r="P19" i="2"/>
  <c r="P15" i="2"/>
  <c r="P11" i="2"/>
  <c r="P7" i="2"/>
  <c r="P3" i="2"/>
  <c r="Q3" i="2"/>
  <c r="Q7" i="2"/>
  <c r="Q11" i="2"/>
  <c r="Q15" i="2"/>
  <c r="Q19" i="2"/>
  <c r="Q23" i="2"/>
  <c r="Q4" i="2"/>
  <c r="Q8" i="2"/>
  <c r="Q12" i="2"/>
  <c r="Q16" i="2"/>
  <c r="Q20" i="2"/>
  <c r="Q24" i="2"/>
  <c r="Q5" i="2"/>
  <c r="Q9" i="2"/>
  <c r="Q13" i="2"/>
  <c r="Q17" i="2"/>
  <c r="Q21" i="2"/>
  <c r="Q25" i="2"/>
  <c r="Q2" i="2"/>
  <c r="O5" i="2"/>
  <c r="O9" i="2"/>
  <c r="O13" i="2"/>
  <c r="O17" i="2"/>
  <c r="O21" i="2"/>
  <c r="O25" i="2"/>
  <c r="O2" i="2"/>
  <c r="O6" i="2"/>
  <c r="O10" i="2"/>
  <c r="O14" i="2"/>
  <c r="O18" i="2"/>
  <c r="O22" i="2"/>
  <c r="O3" i="2"/>
  <c r="O7" i="2"/>
  <c r="O11" i="2"/>
  <c r="O15" i="2"/>
  <c r="O19" i="2"/>
  <c r="O23" i="2"/>
  <c r="R25" i="2"/>
  <c r="O24" i="2"/>
  <c r="R21" i="2"/>
  <c r="O20" i="2"/>
  <c r="R17" i="2"/>
  <c r="O16" i="2"/>
  <c r="R13" i="2"/>
  <c r="O12" i="2"/>
  <c r="R9" i="2"/>
  <c r="O8" i="2"/>
  <c r="O4" i="2"/>
  <c r="S2" i="2"/>
  <c r="R6" i="2"/>
  <c r="R10" i="2"/>
  <c r="R14" i="2"/>
  <c r="R18" i="2"/>
  <c r="R22" i="2"/>
  <c r="R3" i="2"/>
  <c r="R7" i="2"/>
  <c r="R11" i="2"/>
  <c r="R15" i="2"/>
  <c r="R19" i="2"/>
  <c r="R23" i="2"/>
  <c r="R4" i="2"/>
  <c r="R8" i="2"/>
  <c r="R12" i="2"/>
  <c r="R16" i="2"/>
  <c r="R20" i="2"/>
  <c r="R24" i="2"/>
  <c r="N6" i="2"/>
  <c r="N10" i="2"/>
  <c r="N14" i="2"/>
  <c r="N18" i="2"/>
  <c r="N22" i="2"/>
  <c r="N3" i="2"/>
  <c r="N7" i="2"/>
  <c r="N11" i="2"/>
  <c r="N15" i="2"/>
  <c r="N19" i="2"/>
  <c r="N23" i="2"/>
  <c r="N4" i="2"/>
  <c r="N8" i="2"/>
  <c r="N12" i="2"/>
  <c r="N16" i="2"/>
  <c r="N20" i="2"/>
  <c r="N24" i="2"/>
  <c r="N25" i="2"/>
  <c r="Q22" i="2"/>
  <c r="N21" i="2"/>
  <c r="Q18" i="2"/>
  <c r="N17" i="2"/>
  <c r="Q14" i="2"/>
  <c r="N13" i="2"/>
  <c r="Q10" i="2"/>
  <c r="N9" i="2"/>
  <c r="Q6" i="2"/>
  <c r="N5" i="2"/>
  <c r="A34" i="2" l="1" a="1"/>
  <c r="M41" i="2" l="1"/>
  <c r="A34" i="2"/>
  <c r="Q34" i="2"/>
  <c r="H35" i="2"/>
  <c r="X35" i="2"/>
  <c r="O36" i="2"/>
  <c r="F37" i="2"/>
  <c r="V37" i="2"/>
  <c r="M38" i="2"/>
  <c r="D39" i="2"/>
  <c r="T39" i="2"/>
  <c r="K40" i="2"/>
  <c r="B41" i="2"/>
  <c r="R41" i="2"/>
  <c r="N35" i="2"/>
  <c r="H37" i="2"/>
  <c r="W38" i="2"/>
  <c r="E40" i="2"/>
  <c r="P41" i="2"/>
  <c r="O35" i="2"/>
  <c r="A37" i="2"/>
  <c r="T38" i="2"/>
  <c r="J40" i="2"/>
  <c r="J34" i="2"/>
  <c r="A35" i="2"/>
  <c r="Q35" i="2"/>
  <c r="H36" i="2"/>
  <c r="X36" i="2"/>
  <c r="O37" i="2"/>
  <c r="F38" i="2"/>
  <c r="V38" i="2"/>
  <c r="M39" i="2"/>
  <c r="D40" i="2"/>
  <c r="T40" i="2"/>
  <c r="K41" i="2"/>
  <c r="C34" i="2"/>
  <c r="J35" i="2"/>
  <c r="Q36" i="2"/>
  <c r="G38" i="2"/>
  <c r="A40" i="2"/>
  <c r="L41" i="2"/>
  <c r="K35" i="2"/>
  <c r="Q37" i="2"/>
  <c r="K39" i="2"/>
  <c r="S34" i="2"/>
  <c r="P37" i="2"/>
  <c r="T41" i="2"/>
  <c r="S35" i="2"/>
  <c r="U37" i="2"/>
  <c r="F40" i="2"/>
  <c r="E41" i="2"/>
  <c r="E34" i="2"/>
  <c r="U34" i="2"/>
  <c r="L35" i="2"/>
  <c r="C36" i="2"/>
  <c r="S36" i="2"/>
  <c r="J37" i="2"/>
  <c r="A38" i="2"/>
  <c r="Q38" i="2"/>
  <c r="H39" i="2"/>
  <c r="X39" i="2"/>
  <c r="O40" i="2"/>
  <c r="F41" i="2"/>
  <c r="V41" i="2"/>
  <c r="E36" i="2"/>
  <c r="T37" i="2"/>
  <c r="B39" i="2"/>
  <c r="M40" i="2"/>
  <c r="D34" i="2"/>
  <c r="W35" i="2"/>
  <c r="M37" i="2"/>
  <c r="G39" i="2"/>
  <c r="V40" i="2"/>
  <c r="N34" i="2"/>
  <c r="E35" i="2"/>
  <c r="U35" i="2"/>
  <c r="L36" i="2"/>
  <c r="C37" i="2"/>
  <c r="S37" i="2"/>
  <c r="J38" i="2"/>
  <c r="A39" i="2"/>
  <c r="Q39" i="2"/>
  <c r="H40" i="2"/>
  <c r="X40" i="2"/>
  <c r="O41" i="2"/>
  <c r="O34" i="2"/>
  <c r="R35" i="2"/>
  <c r="D37" i="2"/>
  <c r="S38" i="2"/>
  <c r="I40" i="2"/>
  <c r="X41" i="2"/>
  <c r="B36" i="2"/>
  <c r="H38" i="2"/>
  <c r="W39" i="2"/>
  <c r="B35" i="2"/>
  <c r="O38" i="2"/>
  <c r="L34" i="2"/>
  <c r="F36" i="2"/>
  <c r="D38" i="2"/>
  <c r="R40" i="2"/>
  <c r="Q41" i="2"/>
  <c r="I34" i="2"/>
  <c r="Y34" i="2"/>
  <c r="P35" i="2"/>
  <c r="G36" i="2"/>
  <c r="W36" i="2"/>
  <c r="N37" i="2"/>
  <c r="E38" i="2"/>
  <c r="U38" i="2"/>
  <c r="L39" i="2"/>
  <c r="C40" i="2"/>
  <c r="S40" i="2"/>
  <c r="J41" i="2"/>
  <c r="Y41" i="2"/>
  <c r="M36" i="2"/>
  <c r="C38" i="2"/>
  <c r="J39" i="2"/>
  <c r="Y40" i="2"/>
  <c r="P34" i="2"/>
  <c r="J36" i="2"/>
  <c r="Y37" i="2"/>
  <c r="O39" i="2"/>
  <c r="B34" i="2"/>
  <c r="R34" i="2"/>
  <c r="I35" i="2"/>
  <c r="Y35" i="2"/>
  <c r="P36" i="2"/>
  <c r="G37" i="2"/>
  <c r="W37" i="2"/>
  <c r="N38" i="2"/>
  <c r="E39" i="2"/>
  <c r="U39" i="2"/>
  <c r="L40" i="2"/>
  <c r="C41" i="2"/>
  <c r="S41" i="2"/>
  <c r="W34" i="2"/>
  <c r="A36" i="2"/>
  <c r="L37" i="2"/>
  <c r="F39" i="2"/>
  <c r="U40" i="2"/>
  <c r="H34" i="2"/>
  <c r="R36" i="2"/>
  <c r="P38" i="2"/>
  <c r="N40" i="2"/>
  <c r="V35" i="2"/>
  <c r="N39" i="2"/>
  <c r="X34" i="2"/>
  <c r="N36" i="2"/>
  <c r="X38" i="2"/>
  <c r="I41" i="2"/>
  <c r="A41" i="2"/>
  <c r="M34" i="2"/>
  <c r="D35" i="2"/>
  <c r="T35" i="2"/>
  <c r="K36" i="2"/>
  <c r="B37" i="2"/>
  <c r="R37" i="2"/>
  <c r="I38" i="2"/>
  <c r="Y38" i="2"/>
  <c r="P39" i="2"/>
  <c r="G40" i="2"/>
  <c r="W40" i="2"/>
  <c r="N41" i="2"/>
  <c r="K34" i="2"/>
  <c r="Y36" i="2"/>
  <c r="K38" i="2"/>
  <c r="V39" i="2"/>
  <c r="H41" i="2"/>
  <c r="C35" i="2"/>
  <c r="V36" i="2"/>
  <c r="L38" i="2"/>
  <c r="B40" i="2"/>
  <c r="F34" i="2"/>
  <c r="V34" i="2"/>
  <c r="M35" i="2"/>
  <c r="D36" i="2"/>
  <c r="T36" i="2"/>
  <c r="K37" i="2"/>
  <c r="B38" i="2"/>
  <c r="R38" i="2"/>
  <c r="I39" i="2"/>
  <c r="Y39" i="2"/>
  <c r="P40" i="2"/>
  <c r="G41" i="2"/>
  <c r="W41" i="2"/>
  <c r="F35" i="2"/>
  <c r="I36" i="2"/>
  <c r="X37" i="2"/>
  <c r="R39" i="2"/>
  <c r="D41" i="2"/>
  <c r="T34" i="2"/>
  <c r="I37" i="2"/>
  <c r="C39" i="2"/>
  <c r="G34" i="2"/>
  <c r="U36" i="2"/>
  <c r="Q40" i="2"/>
  <c r="G35" i="2"/>
  <c r="E37" i="2"/>
  <c r="S39" i="2"/>
  <c r="U41" i="2"/>
  <c r="B44" i="2" l="1" a="1"/>
  <c r="B44" i="2" l="1"/>
  <c r="F44" i="2"/>
  <c r="B45" i="2"/>
  <c r="F45" i="2"/>
  <c r="B46" i="2"/>
  <c r="F46" i="2"/>
  <c r="B47" i="2"/>
  <c r="F47" i="2"/>
  <c r="B48" i="2"/>
  <c r="F48" i="2"/>
  <c r="B49" i="2"/>
  <c r="F49" i="2"/>
  <c r="B50" i="2"/>
  <c r="F50" i="2"/>
  <c r="B51" i="2"/>
  <c r="F51" i="2"/>
  <c r="I51" i="2"/>
  <c r="D47" i="2"/>
  <c r="D48" i="2"/>
  <c r="D49" i="2"/>
  <c r="D50" i="2"/>
  <c r="D51" i="2"/>
  <c r="I44" i="2"/>
  <c r="E46" i="2"/>
  <c r="E47" i="2"/>
  <c r="E48" i="2"/>
  <c r="I49" i="2"/>
  <c r="I50" i="2"/>
  <c r="C44" i="2"/>
  <c r="G44" i="2"/>
  <c r="C45" i="2"/>
  <c r="G45" i="2"/>
  <c r="C46" i="2"/>
  <c r="G46" i="2"/>
  <c r="C47" i="2"/>
  <c r="G47" i="2"/>
  <c r="C48" i="2"/>
  <c r="G48" i="2"/>
  <c r="C49" i="2"/>
  <c r="G49" i="2"/>
  <c r="C50" i="2"/>
  <c r="G50" i="2"/>
  <c r="C51" i="2"/>
  <c r="G51" i="2"/>
  <c r="D44" i="2"/>
  <c r="H44" i="2"/>
  <c r="D45" i="2"/>
  <c r="H45" i="2"/>
  <c r="D46" i="2"/>
  <c r="H46" i="2"/>
  <c r="H47" i="2"/>
  <c r="H48" i="2"/>
  <c r="H49" i="2"/>
  <c r="H50" i="2"/>
  <c r="H51" i="2"/>
  <c r="E44" i="2"/>
  <c r="I45" i="2"/>
  <c r="I46" i="2"/>
  <c r="I47" i="2"/>
  <c r="E49" i="2"/>
  <c r="E50" i="2"/>
  <c r="E45" i="2"/>
  <c r="I48" i="2"/>
  <c r="E51" i="2"/>
  <c r="B54" i="2" l="1"/>
  <c r="B56" i="2" a="1"/>
  <c r="B56" i="2" l="1"/>
  <c r="C62" i="2"/>
  <c r="F57" i="2"/>
  <c r="D56" i="2"/>
  <c r="F59" i="2"/>
  <c r="H62" i="2"/>
  <c r="G60" i="2"/>
  <c r="I59" i="2"/>
  <c r="I56" i="2"/>
  <c r="C63" i="2"/>
  <c r="F60" i="2"/>
  <c r="F61" i="2"/>
  <c r="F70" i="2" s="1"/>
  <c r="P70" i="2" s="1"/>
  <c r="B62" i="2"/>
  <c r="F62" i="2"/>
  <c r="B63" i="2"/>
  <c r="F63" i="2"/>
  <c r="I63" i="2"/>
  <c r="C61" i="2"/>
  <c r="H56" i="2"/>
  <c r="D63" i="2"/>
  <c r="B61" i="2"/>
  <c r="G58" i="2"/>
  <c r="G61" i="2"/>
  <c r="G56" i="2"/>
  <c r="D62" i="2"/>
  <c r="H59" i="2"/>
  <c r="I58" i="2"/>
  <c r="E56" i="2"/>
  <c r="B58" i="2"/>
  <c r="B57" i="2"/>
  <c r="B60" i="2"/>
  <c r="I62" i="2"/>
  <c r="E62" i="2"/>
  <c r="D57" i="2"/>
  <c r="H57" i="2"/>
  <c r="H58" i="2"/>
  <c r="D59" i="2"/>
  <c r="H60" i="2"/>
  <c r="H69" i="2" s="1"/>
  <c r="R69" i="2" s="1"/>
  <c r="H61" i="2"/>
  <c r="B59" i="2"/>
  <c r="E58" i="2"/>
  <c r="H63" i="2"/>
  <c r="G63" i="2"/>
  <c r="C58" i="2"/>
  <c r="G59" i="2"/>
  <c r="C60" i="2"/>
  <c r="C56" i="2"/>
  <c r="G57" i="2"/>
  <c r="D58" i="2"/>
  <c r="E61" i="2"/>
  <c r="F56" i="2"/>
  <c r="C57" i="2"/>
  <c r="F58" i="2"/>
  <c r="D61" i="2"/>
  <c r="C59" i="2"/>
  <c r="I57" i="2"/>
  <c r="G62" i="2"/>
  <c r="I60" i="2"/>
  <c r="E63" i="2"/>
  <c r="D60" i="2"/>
  <c r="E57" i="2"/>
  <c r="E59" i="2"/>
  <c r="E60" i="2"/>
  <c r="I61" i="2"/>
  <c r="D66" i="2" l="1"/>
  <c r="N66" i="2" s="1"/>
  <c r="H70" i="2"/>
  <c r="R70" i="2" s="1"/>
  <c r="C72" i="2"/>
  <c r="M72" i="2" s="1"/>
  <c r="H65" i="2"/>
  <c r="R65" i="2" s="1"/>
  <c r="G67" i="2"/>
  <c r="Q67" i="2" s="1"/>
  <c r="D70" i="2"/>
  <c r="N70" i="2" s="1"/>
  <c r="F67" i="2"/>
  <c r="P67" i="2" s="1"/>
  <c r="C68" i="2"/>
  <c r="M68" i="2" s="1"/>
  <c r="D71" i="2"/>
  <c r="N71" i="2" s="1"/>
  <c r="I67" i="2"/>
  <c r="S67" i="2" s="1"/>
  <c r="B72" i="2"/>
  <c r="L72" i="2" s="1"/>
  <c r="I65" i="2"/>
  <c r="S65" i="2" s="1"/>
  <c r="B67" i="2"/>
  <c r="L67" i="2" s="1"/>
  <c r="E65" i="2"/>
  <c r="O65" i="2" s="1"/>
  <c r="E66" i="2"/>
  <c r="O66" i="2" s="1"/>
  <c r="I66" i="2"/>
  <c r="S66" i="2" s="1"/>
  <c r="E67" i="2"/>
  <c r="O67" i="2" s="1"/>
  <c r="F68" i="2"/>
  <c r="P68" i="2" s="1"/>
  <c r="H72" i="2"/>
  <c r="R72" i="2" s="1"/>
  <c r="C69" i="2"/>
  <c r="M69" i="2" s="1"/>
  <c r="C70" i="2"/>
  <c r="M70" i="2" s="1"/>
  <c r="K59" i="2"/>
  <c r="E68" i="2"/>
  <c r="O68" i="2" s="1"/>
  <c r="G72" i="2"/>
  <c r="Q72" i="2" s="1"/>
  <c r="I71" i="2"/>
  <c r="S71" i="2" s="1"/>
  <c r="H67" i="2"/>
  <c r="R67" i="2" s="1"/>
  <c r="E69" i="2"/>
  <c r="O69" i="2" s="1"/>
  <c r="C71" i="2"/>
  <c r="M71" i="2" s="1"/>
  <c r="I68" i="2"/>
  <c r="S68" i="2" s="1"/>
  <c r="G70" i="2"/>
  <c r="Q70" i="2" s="1"/>
  <c r="K61" i="2"/>
  <c r="B69" i="2"/>
  <c r="L69" i="2" s="1"/>
  <c r="G71" i="2"/>
  <c r="Q71" i="2" s="1"/>
  <c r="I69" i="2"/>
  <c r="S69" i="2" s="1"/>
  <c r="F71" i="2"/>
  <c r="P71" i="2" s="1"/>
  <c r="E71" i="2"/>
  <c r="O71" i="2" s="1"/>
  <c r="I70" i="2"/>
  <c r="S70" i="2" s="1"/>
  <c r="G66" i="2"/>
  <c r="Q66" i="2" s="1"/>
  <c r="D68" i="2"/>
  <c r="N68" i="2" s="1"/>
  <c r="B68" i="2"/>
  <c r="L68" i="2" s="1"/>
  <c r="E72" i="2"/>
  <c r="O72" i="2" s="1"/>
  <c r="F72" i="2"/>
  <c r="P72" i="2" s="1"/>
  <c r="C65" i="2"/>
  <c r="M65" i="2" s="1"/>
  <c r="D65" i="2"/>
  <c r="N65" i="2" s="1"/>
  <c r="K63" i="2"/>
  <c r="I72" i="2"/>
  <c r="S72" i="2" s="1"/>
  <c r="K62" i="2"/>
  <c r="H71" i="2"/>
  <c r="R71" i="2" s="1"/>
  <c r="G69" i="2"/>
  <c r="Q69" i="2" s="1"/>
  <c r="F69" i="2"/>
  <c r="P69" i="2" s="1"/>
  <c r="K60" i="2"/>
  <c r="E70" i="2"/>
  <c r="O70" i="2" s="1"/>
  <c r="B71" i="2"/>
  <c r="L71" i="2" s="1"/>
  <c r="G65" i="2"/>
  <c r="Q65" i="2" s="1"/>
  <c r="F65" i="2"/>
  <c r="P65" i="2" s="1"/>
  <c r="H66" i="2"/>
  <c r="R66" i="2" s="1"/>
  <c r="K57" i="2"/>
  <c r="C66" i="2"/>
  <c r="M66" i="2" s="1"/>
  <c r="D67" i="2"/>
  <c r="N67" i="2" s="1"/>
  <c r="K58" i="2"/>
  <c r="B66" i="2"/>
  <c r="L66" i="2" s="1"/>
  <c r="G68" i="2"/>
  <c r="Q68" i="2" s="1"/>
  <c r="D72" i="2"/>
  <c r="N72" i="2" s="1"/>
  <c r="B70" i="2"/>
  <c r="L70" i="2" s="1"/>
  <c r="F66" i="2"/>
  <c r="P66" i="2" s="1"/>
  <c r="H68" i="2"/>
  <c r="R68" i="2" s="1"/>
  <c r="C67" i="2"/>
  <c r="M67" i="2" s="1"/>
  <c r="D69" i="2"/>
  <c r="N69" i="2" s="1"/>
  <c r="B65" i="2"/>
  <c r="L65" i="2" s="1"/>
  <c r="K56" i="2"/>
  <c r="L63" i="2" l="1"/>
  <c r="L58" i="2"/>
  <c r="L60" i="2"/>
  <c r="L62" i="2"/>
  <c r="L61" i="2"/>
  <c r="L57" i="2"/>
  <c r="L56" i="2"/>
  <c r="L59" i="2"/>
</calcChain>
</file>

<file path=xl/sharedStrings.xml><?xml version="1.0" encoding="utf-8"?>
<sst xmlns="http://schemas.openxmlformats.org/spreadsheetml/2006/main" count="214" uniqueCount="67">
  <si>
    <t>X1</t>
  </si>
  <si>
    <t>X2</t>
  </si>
  <si>
    <t>X3</t>
  </si>
  <si>
    <t>X4</t>
  </si>
  <si>
    <t>X5</t>
  </si>
  <si>
    <t>Х6</t>
  </si>
  <si>
    <t>X7</t>
  </si>
  <si>
    <t>X8</t>
  </si>
  <si>
    <t>Y</t>
  </si>
  <si>
    <t>Среднее</t>
  </si>
  <si>
    <t>m=</t>
  </si>
  <si>
    <t>n=</t>
  </si>
  <si>
    <t xml:space="preserve">R = </t>
  </si>
  <si>
    <t>dkk</t>
  </si>
  <si>
    <t>Fk</t>
  </si>
  <si>
    <t>P =</t>
  </si>
  <si>
    <t>D =</t>
  </si>
  <si>
    <t>X2 =</t>
  </si>
  <si>
    <t>Стандартное отклонение</t>
  </si>
  <si>
    <t>T=</t>
  </si>
  <si>
    <t>Ttable</t>
  </si>
  <si>
    <t>X2table</t>
  </si>
  <si>
    <t>X2 &gt; X2table - у векторі факторів є мультиколінеарність</t>
  </si>
  <si>
    <t xml:space="preserve">Рівень значущості = </t>
  </si>
  <si>
    <t>R-квадрат</t>
  </si>
  <si>
    <t>X'1</t>
  </si>
  <si>
    <t>X'2</t>
  </si>
  <si>
    <t>X'3</t>
  </si>
  <si>
    <t>X'4</t>
  </si>
  <si>
    <t>X'5</t>
  </si>
  <si>
    <t>X'6</t>
  </si>
  <si>
    <t>X'7</t>
  </si>
  <si>
    <t>X'8</t>
  </si>
  <si>
    <t>Ftable=</t>
  </si>
  <si>
    <t>Змінна X1 колінеарна зі змінною X2</t>
  </si>
  <si>
    <t>Змінна X1 колінеарна зі змінною X3</t>
  </si>
  <si>
    <t>Змінна X2 колінеарна зі змінною X3</t>
  </si>
  <si>
    <t>Змінна X2 колінеарна зі змінною X4</t>
  </si>
  <si>
    <t>Змінна X5 колінеарна зі змінною X6</t>
  </si>
  <si>
    <t>X12</t>
  </si>
  <si>
    <t>X13</t>
  </si>
  <si>
    <t>X23</t>
  </si>
  <si>
    <t>X24</t>
  </si>
  <si>
    <t>X56</t>
  </si>
  <si>
    <t>-</t>
  </si>
  <si>
    <t>Всі фактори</t>
  </si>
  <si>
    <t>Без X1</t>
  </si>
  <si>
    <t>Без X2</t>
  </si>
  <si>
    <t>Без X3</t>
  </si>
  <si>
    <t>Без X4</t>
  </si>
  <si>
    <t>Відповідь</t>
  </si>
  <si>
    <t>Трьохфакторна модель</t>
  </si>
  <si>
    <t>Однофакторна модель</t>
  </si>
  <si>
    <t>Двофакторна модель</t>
  </si>
  <si>
    <t>X1 X2 X3</t>
  </si>
  <si>
    <t>Без X5</t>
  </si>
  <si>
    <t>Без X6</t>
  </si>
  <si>
    <t>Без X7</t>
  </si>
  <si>
    <t>Без X8</t>
  </si>
  <si>
    <t>Без X2, X7</t>
  </si>
  <si>
    <t>Без X1, X7</t>
  </si>
  <si>
    <t>Без X3, X7</t>
  </si>
  <si>
    <t>Без X4, X7</t>
  </si>
  <si>
    <t>Без X5, X7</t>
  </si>
  <si>
    <t>Без X6, X7</t>
  </si>
  <si>
    <t>Без X8, X7</t>
  </si>
  <si>
    <t>X1 X2 X3 X4 X6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</si>
</sst>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0"/>
    <numFmt numFmtId="169" formatCode="0.0000000"/>
  </numFmts>
  <fonts count="3" x14ac:knownFonts="1">
    <font>
      <sz val="10"/>
      <name val="Arial Cyr"/>
      <charset val="204"/>
    </font>
    <font>
      <b/>
      <sz val="10"/>
      <name val="Arial Cyr"/>
    </font>
    <font>
      <sz val="10"/>
      <name val="Arial Cy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1" fillId="0" borderId="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0" xfId="0" applyFont="1" applyBorder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Fill="1" applyBorder="1"/>
    <xf numFmtId="0" fontId="0" fillId="0" borderId="6" xfId="0" applyFill="1" applyBorder="1"/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Border="1" applyAlignme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8" xfId="0" applyFont="1" applyBorder="1" applyAlignment="1">
      <alignment horizontal="right"/>
    </xf>
    <xf numFmtId="0" fontId="0" fillId="0" borderId="0" xfId="0" applyFill="1"/>
    <xf numFmtId="0" fontId="0" fillId="0" borderId="8" xfId="0" applyFill="1" applyBorder="1"/>
    <xf numFmtId="0" fontId="0" fillId="0" borderId="3" xfId="0" applyFill="1" applyBorder="1"/>
    <xf numFmtId="0" fontId="0" fillId="0" borderId="9" xfId="0" applyBorder="1"/>
    <xf numFmtId="0" fontId="0" fillId="0" borderId="14" xfId="0" applyBorder="1"/>
    <xf numFmtId="0" fontId="0" fillId="0" borderId="12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4" xfId="0" applyFont="1" applyBorder="1"/>
    <xf numFmtId="0" fontId="1" fillId="0" borderId="13" xfId="0" applyFont="1" applyBorder="1"/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2" borderId="2" xfId="0" applyFont="1" applyFill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/>
    <xf numFmtId="0" fontId="0" fillId="2" borderId="14" xfId="0" applyFill="1" applyBorder="1"/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Alignment="1"/>
    <xf numFmtId="0" fontId="1" fillId="0" borderId="0" xfId="0" applyFont="1" applyBorder="1" applyAlignment="1">
      <alignment horizontal="center" vertical="center"/>
    </xf>
    <xf numFmtId="169" fontId="0" fillId="2" borderId="0" xfId="0" applyNumberFormat="1" applyFill="1" applyAlignment="1"/>
    <xf numFmtId="0" fontId="0" fillId="2" borderId="0" xfId="0" applyFill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168" fontId="0" fillId="0" borderId="12" xfId="0" applyNumberFormat="1" applyBorder="1"/>
  </cellXfs>
  <cellStyles count="1">
    <cellStyle name="Обычный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830580</xdr:colOff>
      <xdr:row>31</xdr:row>
      <xdr:rowOff>133350</xdr:rowOff>
    </xdr:from>
    <xdr:ext cx="65" cy="172227"/>
    <xdr:sp macro="" textlink="">
      <xdr:nvSpPr>
        <xdr:cNvPr id="2" name="TextBox 1"/>
        <xdr:cNvSpPr txBox="1"/>
      </xdr:nvSpPr>
      <xdr:spPr>
        <a:xfrm>
          <a:off x="830580" y="5031921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8"/>
  <sheetViews>
    <sheetView tabSelected="1" topLeftCell="A46" zoomScale="70" zoomScaleNormal="70" workbookViewId="0">
      <selection activeCell="E84" sqref="E84"/>
    </sheetView>
  </sheetViews>
  <sheetFormatPr defaultRowHeight="13.2" x14ac:dyDescent="0.25"/>
  <cols>
    <col min="1" max="1" width="24.6640625" bestFit="1" customWidth="1"/>
    <col min="2" max="2" width="10.5546875" bestFit="1" customWidth="1"/>
    <col min="3" max="3" width="11.77734375" customWidth="1"/>
    <col min="4" max="4" width="11.44140625" customWidth="1"/>
    <col min="5" max="5" width="13.44140625" bestFit="1" customWidth="1"/>
    <col min="11" max="11" width="8.88671875" customWidth="1"/>
  </cols>
  <sheetData>
    <row r="1" spans="1:20" ht="13.8" thickBot="1" x14ac:dyDescent="0.3">
      <c r="A1" s="11"/>
      <c r="B1" s="62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4" t="s">
        <v>8</v>
      </c>
      <c r="L1" s="55" t="s">
        <v>25</v>
      </c>
      <c r="M1" s="56" t="s">
        <v>26</v>
      </c>
      <c r="N1" s="55" t="s">
        <v>27</v>
      </c>
      <c r="O1" s="56" t="s">
        <v>28</v>
      </c>
      <c r="P1" s="55" t="s">
        <v>29</v>
      </c>
      <c r="Q1" s="56" t="s">
        <v>30</v>
      </c>
      <c r="R1" s="55" t="s">
        <v>31</v>
      </c>
      <c r="S1" s="61" t="s">
        <v>32</v>
      </c>
      <c r="T1" s="60"/>
    </row>
    <row r="2" spans="1:20" x14ac:dyDescent="0.25">
      <c r="A2" s="6"/>
      <c r="B2" s="5">
        <v>71.2</v>
      </c>
      <c r="C2" s="6">
        <v>54.7</v>
      </c>
      <c r="D2" s="6">
        <v>128</v>
      </c>
      <c r="E2" s="6">
        <v>38995</v>
      </c>
      <c r="F2" s="6">
        <v>10.43</v>
      </c>
      <c r="G2" s="6">
        <v>412.8</v>
      </c>
      <c r="H2" s="6">
        <v>3436</v>
      </c>
      <c r="I2" s="6">
        <v>17.899999999999999</v>
      </c>
      <c r="J2" s="7">
        <v>287</v>
      </c>
      <c r="L2" s="5">
        <f>STANDARDIZE(B2,B$26,B$27)</f>
        <v>-1.8688403980960691</v>
      </c>
      <c r="M2" s="6">
        <f>STANDARDIZE(C2,C$26,C$27)</f>
        <v>-1.5708603267373653</v>
      </c>
      <c r="N2" s="6">
        <f>STANDARDIZE(D2,D$26,D$27)</f>
        <v>-0.21081046266938333</v>
      </c>
      <c r="O2" s="6">
        <f>STANDARDIZE(E2,E$26,E$27)</f>
        <v>1.1126835946399469</v>
      </c>
      <c r="P2" s="6">
        <f>STANDARDIZE(F2,F$26,F$27)</f>
        <v>-1.203593518465284</v>
      </c>
      <c r="Q2" s="6">
        <f>STANDARDIZE(G2,G$26,G$27)</f>
        <v>-1.7692045655655553</v>
      </c>
      <c r="R2" s="6">
        <f>STANDARDIZE(H2,H$26,H$27)</f>
        <v>0.42171931733973206</v>
      </c>
      <c r="S2" s="7">
        <f>STANDARDIZE(I2,I$26,I$27)</f>
        <v>-1.0629022518229456</v>
      </c>
      <c r="T2" s="17"/>
    </row>
    <row r="3" spans="1:20" x14ac:dyDescent="0.25">
      <c r="A3" s="6"/>
      <c r="B3" s="5">
        <v>71.599999999999994</v>
      </c>
      <c r="C3" s="6">
        <v>55.56</v>
      </c>
      <c r="D3" s="6">
        <v>120.1</v>
      </c>
      <c r="E3" s="6">
        <v>13636</v>
      </c>
      <c r="F3" s="6">
        <v>14.92</v>
      </c>
      <c r="G3" s="6">
        <v>452.7</v>
      </c>
      <c r="H3" s="6">
        <v>3899</v>
      </c>
      <c r="I3" s="6">
        <v>18.260000000000002</v>
      </c>
      <c r="J3" s="7">
        <v>282.56</v>
      </c>
      <c r="L3" s="5">
        <f>STANDARDIZE(B3,B$26,B$27)</f>
        <v>-1.8197894690121839</v>
      </c>
      <c r="M3" s="6">
        <f>STANDARDIZE(C3,C$26,C$27)</f>
        <v>-1.506617807282137</v>
      </c>
      <c r="N3" s="6">
        <f>STANDARDIZE(D3,D$26,D$27)</f>
        <v>-0.94690003397905753</v>
      </c>
      <c r="O3" s="6">
        <f>STANDARDIZE(E3,E$26,E$27)</f>
        <v>-1.1851272953598018</v>
      </c>
      <c r="P3" s="6">
        <f>STANDARDIZE(F3,F$26,F$27)</f>
        <v>-1.0196474948857059</v>
      </c>
      <c r="Q3" s="6">
        <f>STANDARDIZE(G3,G$26,G$27)</f>
        <v>-0.84108454146915257</v>
      </c>
      <c r="R3" s="6">
        <f>STANDARDIZE(H3,H$26,H$27)</f>
        <v>0.86916943232866573</v>
      </c>
      <c r="S3" s="7">
        <f>STANDARDIZE(I3,I$26,I$27)</f>
        <v>-1.0053977092071014</v>
      </c>
      <c r="T3" s="6"/>
    </row>
    <row r="4" spans="1:20" x14ac:dyDescent="0.25">
      <c r="A4" s="6"/>
      <c r="B4" s="5">
        <v>74.25</v>
      </c>
      <c r="C4" s="6">
        <v>55.49</v>
      </c>
      <c r="D4" s="6">
        <v>114.4</v>
      </c>
      <c r="E4" s="6">
        <v>12905</v>
      </c>
      <c r="F4" s="6">
        <v>12.11</v>
      </c>
      <c r="G4" s="6">
        <v>410.2</v>
      </c>
      <c r="H4" s="6">
        <v>4644</v>
      </c>
      <c r="I4" s="6">
        <v>18.71</v>
      </c>
      <c r="J4" s="7">
        <v>281.05</v>
      </c>
      <c r="L4" s="5">
        <f>STANDARDIZE(B4,B$26,B$27)</f>
        <v>-1.4948270638314365</v>
      </c>
      <c r="M4" s="6">
        <f>STANDARDIZE(C4,C$26,C$27)</f>
        <v>-1.5118468495633766</v>
      </c>
      <c r="N4" s="6">
        <f>STANDARDIZE(D4,D$26,D$27)</f>
        <v>-1.4780026360632514</v>
      </c>
      <c r="O4" s="6">
        <f>STANDARDIZE(E4,E$26,E$27)</f>
        <v>-1.2513641249110385</v>
      </c>
      <c r="P4" s="6">
        <f>STANDARDIZE(F4,F$26,F$27)</f>
        <v>-1.1347673893753751</v>
      </c>
      <c r="Q4" s="6">
        <f>STANDARDIZE(G4,G$26,G$27)</f>
        <v>-1.8296835646294818</v>
      </c>
      <c r="R4" s="6">
        <f>STANDARDIZE(H4,H$26,H$27)</f>
        <v>1.5891485590387211</v>
      </c>
      <c r="S4" s="7">
        <f>STANDARDIZE(I4,I$26,I$27)</f>
        <v>-0.93351703093729688</v>
      </c>
      <c r="T4" s="6"/>
    </row>
    <row r="5" spans="1:20" x14ac:dyDescent="0.25">
      <c r="A5" s="6"/>
      <c r="B5" s="5">
        <v>74.25</v>
      </c>
      <c r="C5" s="6">
        <v>56.12</v>
      </c>
      <c r="D5" s="6">
        <v>113.9</v>
      </c>
      <c r="E5" s="6">
        <v>13271</v>
      </c>
      <c r="F5" s="6">
        <v>18.670000000000002</v>
      </c>
      <c r="G5" s="6">
        <v>458.6</v>
      </c>
      <c r="H5" s="6">
        <v>2051</v>
      </c>
      <c r="I5" s="6">
        <v>19.690000000000001</v>
      </c>
      <c r="J5" s="7">
        <v>283.68</v>
      </c>
      <c r="L5" s="5">
        <f>STANDARDIZE(B5,B$26,B$27)</f>
        <v>-1.4948270638314365</v>
      </c>
      <c r="M5" s="6">
        <f>STANDARDIZE(C5,C$26,C$27)</f>
        <v>-1.4647854690322211</v>
      </c>
      <c r="N5" s="6">
        <f>STANDARDIZE(D5,D$26,D$27)</f>
        <v>-1.5245905836144964</v>
      </c>
      <c r="O5" s="6">
        <f>STANDARDIZE(E5,E$26,E$27)</f>
        <v>-1.2182004045064521</v>
      </c>
      <c r="P5" s="6">
        <f>STANDARDIZE(F5,F$26,F$27)</f>
        <v>-0.86601774245287344</v>
      </c>
      <c r="Q5" s="6">
        <f>STANDARDIZE(G5,G$26,G$27)</f>
        <v>-0.70384373590101201</v>
      </c>
      <c r="R5" s="6">
        <f>STANDARDIZE(H5,H$26,H$27)</f>
        <v>-0.91676536788634388</v>
      </c>
      <c r="S5" s="7">
        <f>STANDARDIZE(I5,I$26,I$27)</f>
        <v>-0.77697688714972224</v>
      </c>
      <c r="T5" s="6"/>
    </row>
    <row r="6" spans="1:20" x14ac:dyDescent="0.25">
      <c r="A6" s="6"/>
      <c r="B6" s="5">
        <v>78.38</v>
      </c>
      <c r="C6" s="6">
        <v>61.78</v>
      </c>
      <c r="D6" s="6">
        <v>116.8</v>
      </c>
      <c r="E6" s="6">
        <v>26785</v>
      </c>
      <c r="F6" s="6">
        <v>56.83</v>
      </c>
      <c r="G6" s="6">
        <v>518.6</v>
      </c>
      <c r="H6" s="6">
        <v>2562</v>
      </c>
      <c r="I6" s="6">
        <v>20.190000000000001</v>
      </c>
      <c r="J6" s="7">
        <v>299.64999999999998</v>
      </c>
      <c r="L6" s="5">
        <f>STANDARDIZE(B6,B$26,B$27)</f>
        <v>-0.98837622104031098</v>
      </c>
      <c r="M6" s="6">
        <f>STANDARDIZE(C6,C$26,C$27)</f>
        <v>-1.0419800502919969</v>
      </c>
      <c r="N6" s="6">
        <f>STANDARDIZE(D6,D$26,D$27)</f>
        <v>-1.2543804878172753</v>
      </c>
      <c r="O6" s="6">
        <f>STANDARDIZE(E6,E$26,E$27)</f>
        <v>6.3201352410379927E-3</v>
      </c>
      <c r="P6" s="6">
        <f>STANDARDIZE(F6,F$26,F$27)</f>
        <v>0.69731861830362929</v>
      </c>
      <c r="Q6" s="6">
        <f>STANDARDIZE(G6,G$26,G$27)</f>
        <v>0.69182547326651156</v>
      </c>
      <c r="R6" s="6">
        <f>STANDARDIZE(H6,H$26,H$27)</f>
        <v>-0.42292733600870869</v>
      </c>
      <c r="S6" s="7">
        <f>STANDARDIZE(I6,I$26,I$27)</f>
        <v>-0.69710946684993924</v>
      </c>
      <c r="T6" s="6"/>
    </row>
    <row r="7" spans="1:20" x14ac:dyDescent="0.25">
      <c r="A7" s="6"/>
      <c r="B7" s="5">
        <v>82.2</v>
      </c>
      <c r="C7" s="6">
        <v>64.22</v>
      </c>
      <c r="D7" s="6">
        <v>115.3</v>
      </c>
      <c r="E7" s="6">
        <v>30437</v>
      </c>
      <c r="F7" s="6">
        <v>80.62</v>
      </c>
      <c r="G7" s="6">
        <v>555.9</v>
      </c>
      <c r="H7" s="6">
        <v>2855</v>
      </c>
      <c r="I7" s="6">
        <v>20.420000000000002</v>
      </c>
      <c r="J7" s="7">
        <v>307.13</v>
      </c>
      <c r="L7" s="5">
        <f>STANDARDIZE(B7,B$26,B$27)</f>
        <v>-0.51993984828919593</v>
      </c>
      <c r="M7" s="6">
        <f>STANDARDIZE(C7,C$26,C$27)</f>
        <v>-0.8597105764887909</v>
      </c>
      <c r="N7" s="6">
        <f>STANDARDIZE(D7,D$26,D$27)</f>
        <v>-1.3941443304710108</v>
      </c>
      <c r="O7" s="6">
        <f>STANDARDIZE(E7,E$26,E$27)</f>
        <v>0.33723244922341433</v>
      </c>
      <c r="P7" s="6">
        <f>STANDARDIZE(F7,F$26,F$27)</f>
        <v>1.6719457677375185</v>
      </c>
      <c r="Q7" s="6">
        <f>STANDARDIZE(G7,G$26,G$27)</f>
        <v>1.5594664982989876</v>
      </c>
      <c r="R7" s="6">
        <f>STANDARDIZE(H7,H$26,H$27)</f>
        <v>-0.13976776000059296</v>
      </c>
      <c r="S7" s="7">
        <f>STANDARDIZE(I7,I$26,I$27)</f>
        <v>-0.66037045351203905</v>
      </c>
      <c r="T7" s="6"/>
    </row>
    <row r="8" spans="1:20" x14ac:dyDescent="0.25">
      <c r="A8" s="6"/>
      <c r="B8" s="5">
        <v>84.28</v>
      </c>
      <c r="C8" s="6">
        <v>65.319999999999993</v>
      </c>
      <c r="D8" s="6">
        <v>120.1</v>
      </c>
      <c r="E8" s="6">
        <v>42156</v>
      </c>
      <c r="F8" s="6">
        <v>18.649999999999999</v>
      </c>
      <c r="G8" s="6">
        <v>458.6</v>
      </c>
      <c r="H8" s="6">
        <v>2855</v>
      </c>
      <c r="I8" s="6">
        <v>20.89</v>
      </c>
      <c r="J8" s="7">
        <v>316.85000000000002</v>
      </c>
      <c r="L8" s="5">
        <f>STANDARDIZE(B8,B$26,B$27)</f>
        <v>-0.26487501705298733</v>
      </c>
      <c r="M8" s="6">
        <f>STANDARDIZE(C8,C$26,C$27)</f>
        <v>-0.77753991206931306</v>
      </c>
      <c r="N8" s="6">
        <f>STANDARDIZE(D8,D$26,D$27)</f>
        <v>-0.94690003397905753</v>
      </c>
      <c r="O8" s="6">
        <f>STANDARDIZE(E8,E$26,E$27)</f>
        <v>1.3991057809757332</v>
      </c>
      <c r="P8" s="6">
        <f>STANDARDIZE(F8,F$26,F$27)</f>
        <v>-0.86683710113251533</v>
      </c>
      <c r="Q8" s="6">
        <f>STANDARDIZE(G8,G$26,G$27)</f>
        <v>-0.70384373590101201</v>
      </c>
      <c r="R8" s="6">
        <f>STANDARDIZE(H8,H$26,H$27)</f>
        <v>-0.13976776000059296</v>
      </c>
      <c r="S8" s="7">
        <f>STANDARDIZE(I8,I$26,I$27)</f>
        <v>-0.58529507843024331</v>
      </c>
      <c r="T8" s="6"/>
    </row>
    <row r="9" spans="1:20" x14ac:dyDescent="0.25">
      <c r="A9" s="6"/>
      <c r="B9" s="5">
        <v>86.08</v>
      </c>
      <c r="C9" s="6">
        <v>68.48</v>
      </c>
      <c r="D9" s="6">
        <v>121</v>
      </c>
      <c r="E9" s="6">
        <v>12936</v>
      </c>
      <c r="F9" s="6">
        <v>34.299999999999997</v>
      </c>
      <c r="G9" s="6">
        <v>483.1</v>
      </c>
      <c r="H9" s="6">
        <v>2891</v>
      </c>
      <c r="I9" s="6">
        <v>20.9</v>
      </c>
      <c r="J9" s="7">
        <v>324.33</v>
      </c>
      <c r="L9" s="5">
        <f>STANDARDIZE(B9,B$26,B$27)</f>
        <v>-4.4145836175499338E-2</v>
      </c>
      <c r="M9" s="6">
        <f>STANDARDIZE(C9,C$26,C$27)</f>
        <v>-0.54148600337335684</v>
      </c>
      <c r="N9" s="6">
        <f>STANDARDIZE(D9,D$26,D$27)</f>
        <v>-0.8630417283868157</v>
      </c>
      <c r="O9" s="6">
        <f>STANDARDIZE(E9,E$26,E$27)</f>
        <v>-1.2485551759150217</v>
      </c>
      <c r="P9" s="6">
        <f>STANDARDIZE(F9,F$26,F$27)</f>
        <v>-0.22568893431282805</v>
      </c>
      <c r="Q9" s="6">
        <f>STANDARDIZE(G9,G$26,G$27)</f>
        <v>-0.13394547549093985</v>
      </c>
      <c r="R9" s="6">
        <f>STANDARDIZE(H9,H$26,H$27)</f>
        <v>-0.10497682233406679</v>
      </c>
      <c r="S9" s="7">
        <f>STANDARDIZE(I9,I$26,I$27)</f>
        <v>-0.58369773002424796</v>
      </c>
      <c r="T9" s="6"/>
    </row>
    <row r="10" spans="1:20" x14ac:dyDescent="0.25">
      <c r="A10" s="6"/>
      <c r="B10" s="5">
        <v>87.94</v>
      </c>
      <c r="C10" s="6">
        <v>71.8</v>
      </c>
      <c r="D10" s="6">
        <v>125.8</v>
      </c>
      <c r="E10" s="6">
        <v>23894</v>
      </c>
      <c r="F10" s="6">
        <v>41.6</v>
      </c>
      <c r="G10" s="6">
        <v>494.6</v>
      </c>
      <c r="H10" s="6">
        <v>3512</v>
      </c>
      <c r="I10" s="6">
        <v>21.48</v>
      </c>
      <c r="J10" s="7">
        <v>336.9</v>
      </c>
      <c r="L10" s="5">
        <f>STANDARDIZE(B10,B$26,B$27)</f>
        <v>0.18394098406457188</v>
      </c>
      <c r="M10" s="6">
        <f>STANDARDIZE(C10,C$26,C$27)</f>
        <v>-0.29347999803456865</v>
      </c>
      <c r="N10" s="6">
        <f>STANDARDIZE(D10,D$26,D$27)</f>
        <v>-0.41579743189486235</v>
      </c>
      <c r="O10" s="6">
        <f>STANDARDIZE(E10,E$26,E$27)</f>
        <v>-0.25563701145202061</v>
      </c>
      <c r="P10" s="6">
        <f>STANDARDIZE(F10,F$26,F$27)</f>
        <v>7.3376983756419253E-2</v>
      </c>
      <c r="Q10" s="6">
        <f>STANDARDIZE(G10,G$26,G$27)</f>
        <v>0.13355778959950215</v>
      </c>
      <c r="R10" s="6">
        <f>STANDARDIZE(H10,H$26,H$27)</f>
        <v>0.4951668524135095</v>
      </c>
      <c r="S10" s="7">
        <f>STANDARDIZE(I10,I$26,I$27)</f>
        <v>-0.49105152247649941</v>
      </c>
      <c r="T10" s="6"/>
    </row>
    <row r="11" spans="1:20" x14ac:dyDescent="0.25">
      <c r="A11" s="6"/>
      <c r="B11" s="5">
        <v>89.43</v>
      </c>
      <c r="C11" s="6">
        <v>74.239999999999995</v>
      </c>
      <c r="D11" s="6">
        <v>127.8</v>
      </c>
      <c r="E11" s="6">
        <v>25355</v>
      </c>
      <c r="F11" s="6">
        <v>34.31</v>
      </c>
      <c r="G11" s="6">
        <v>483.2</v>
      </c>
      <c r="H11" s="6">
        <v>1251</v>
      </c>
      <c r="I11" s="6">
        <v>21.53</v>
      </c>
      <c r="J11" s="7">
        <v>343.8</v>
      </c>
      <c r="L11" s="5">
        <f>STANDARDIZE(B11,B$26,B$27)</f>
        <v>0.36665569490204947</v>
      </c>
      <c r="M11" s="6">
        <f>STANDARDIZE(C11,C$26,C$27)</f>
        <v>-0.1112105242313627</v>
      </c>
      <c r="N11" s="6">
        <f>STANDARDIZE(D11,D$26,D$27)</f>
        <v>-0.22944564168988166</v>
      </c>
      <c r="O11" s="6">
        <f>STANDARDIZE(E11,E$26,E$27)</f>
        <v>-0.12325396360748286</v>
      </c>
      <c r="P11" s="6">
        <f>STANDARDIZE(F11,F$26,F$27)</f>
        <v>-0.22527925497300694</v>
      </c>
      <c r="Q11" s="6">
        <f>STANDARDIZE(G11,G$26,G$27)</f>
        <v>-0.13161936014232811</v>
      </c>
      <c r="R11" s="6">
        <f>STANDARDIZE(H11,H$26,H$27)</f>
        <v>-1.6898973160313697</v>
      </c>
      <c r="S11" s="7">
        <f>STANDARDIZE(I11,I$26,I$27)</f>
        <v>-0.48306478044652101</v>
      </c>
      <c r="T11" s="6"/>
    </row>
    <row r="12" spans="1:20" x14ac:dyDescent="0.25">
      <c r="A12" s="6"/>
      <c r="B12" s="5">
        <v>90.93</v>
      </c>
      <c r="C12" s="6">
        <v>75.87</v>
      </c>
      <c r="D12" s="6">
        <v>129.30000000000001</v>
      </c>
      <c r="E12" s="6">
        <v>31929</v>
      </c>
      <c r="F12" s="6">
        <v>8.9939999999999998</v>
      </c>
      <c r="G12" s="6">
        <v>443.4</v>
      </c>
      <c r="H12" s="6">
        <v>3402</v>
      </c>
      <c r="I12" s="6">
        <v>22.35</v>
      </c>
      <c r="J12" s="7">
        <v>349.66</v>
      </c>
      <c r="L12" s="5">
        <f>STANDARDIZE(B12,B$26,B$27)</f>
        <v>0.55059667896662312</v>
      </c>
      <c r="M12" s="6">
        <f>STANDARDIZE(C12,C$26,C$27)</f>
        <v>1.0551460317501132E-2</v>
      </c>
      <c r="N12" s="6">
        <f>STANDARDIZE(D12,D$26,D$27)</f>
        <v>-8.968179903614483E-2</v>
      </c>
      <c r="O12" s="6">
        <f>STANDARDIZE(E12,E$26,E$27)</f>
        <v>0.47242444606396894</v>
      </c>
      <c r="P12" s="6">
        <f>STANDARDIZE(F12,F$26,F$27)</f>
        <v>-1.2624234716635632</v>
      </c>
      <c r="Q12" s="6">
        <f>STANDARDIZE(G12,G$26,G$27)</f>
        <v>-1.057413268890119</v>
      </c>
      <c r="R12" s="6">
        <f>STANDARDIZE(H12,H$26,H$27)</f>
        <v>0.38886120954356845</v>
      </c>
      <c r="S12" s="7">
        <f>STANDARDIZE(I12,I$26,I$27)</f>
        <v>-0.35208221115487692</v>
      </c>
      <c r="T12" s="6"/>
    </row>
    <row r="13" spans="1:20" x14ac:dyDescent="0.25">
      <c r="A13" s="6"/>
      <c r="B13" s="5">
        <v>86.29</v>
      </c>
      <c r="C13" s="6">
        <v>76.69</v>
      </c>
      <c r="D13" s="6">
        <v>128.69999999999999</v>
      </c>
      <c r="E13" s="6">
        <v>39058</v>
      </c>
      <c r="F13" s="6">
        <v>71.66</v>
      </c>
      <c r="G13" s="6">
        <v>541.9</v>
      </c>
      <c r="H13" s="6">
        <v>3878</v>
      </c>
      <c r="I13" s="6">
        <v>22.83</v>
      </c>
      <c r="J13" s="7">
        <v>346.86</v>
      </c>
      <c r="L13" s="5">
        <f>STANDARDIZE(B13,B$26,B$27)</f>
        <v>-1.8394098406458059E-2</v>
      </c>
      <c r="M13" s="6">
        <f>STANDARDIZE(C13,C$26,C$27)</f>
        <v>7.1805955612020717E-2</v>
      </c>
      <c r="N13" s="6">
        <f>STANDARDIZE(D13,D$26,D$27)</f>
        <v>-0.14558733609764116</v>
      </c>
      <c r="O13" s="6">
        <f>STANDARDIZE(E13,E$26,E$27)</f>
        <v>1.1183921038899167</v>
      </c>
      <c r="P13" s="6">
        <f>STANDARDIZE(F13,F$26,F$27)</f>
        <v>1.3048730792580039</v>
      </c>
      <c r="Q13" s="6">
        <f>STANDARDIZE(G13,G$26,G$27)</f>
        <v>1.2338103494932322</v>
      </c>
      <c r="R13" s="6">
        <f>STANDARDIZE(H13,H$26,H$27)</f>
        <v>0.84887471868985886</v>
      </c>
      <c r="S13" s="7">
        <f>STANDARDIZE(I13,I$26,I$27)</f>
        <v>-0.27540948766708578</v>
      </c>
      <c r="T13" s="6"/>
    </row>
    <row r="14" spans="1:20" x14ac:dyDescent="0.25">
      <c r="A14" s="6"/>
      <c r="B14" s="5">
        <v>86.05</v>
      </c>
      <c r="C14" s="6">
        <v>76.900000000000006</v>
      </c>
      <c r="D14" s="6">
        <v>128.9</v>
      </c>
      <c r="E14" s="6">
        <v>13332</v>
      </c>
      <c r="F14" s="6">
        <v>34.200000000000003</v>
      </c>
      <c r="G14" s="6">
        <v>483</v>
      </c>
      <c r="H14" s="6">
        <v>4720</v>
      </c>
      <c r="I14" s="6">
        <v>22.71</v>
      </c>
      <c r="J14" s="7">
        <v>347.53</v>
      </c>
      <c r="L14" s="5">
        <f>STANDARDIZE(B14,B$26,B$27)</f>
        <v>-4.7824655856790951E-2</v>
      </c>
      <c r="M14" s="6">
        <f>STANDARDIZE(C14,C$26,C$27)</f>
        <v>8.7493082455739876E-2</v>
      </c>
      <c r="N14" s="6">
        <f>STANDARDIZE(D14,D$26,D$27)</f>
        <v>-0.1269521570771415</v>
      </c>
      <c r="O14" s="6">
        <f>STANDARDIZE(E14,E$26,E$27)</f>
        <v>-1.2126731177723544</v>
      </c>
      <c r="P14" s="6">
        <f>STANDARDIZE(F14,F$26,F$27)</f>
        <v>-0.22978572771103667</v>
      </c>
      <c r="Q14" s="6">
        <f>STANDARDIZE(G14,G$26,G$27)</f>
        <v>-0.13627159083955293</v>
      </c>
      <c r="R14" s="6">
        <f>STANDARDIZE(H14,H$26,H$27)</f>
        <v>1.6625960941124986</v>
      </c>
      <c r="S14" s="7">
        <f>STANDARDIZE(I14,I$26,I$27)</f>
        <v>-0.29457766853903328</v>
      </c>
      <c r="T14" s="6"/>
    </row>
    <row r="15" spans="1:20" x14ac:dyDescent="0.25">
      <c r="A15" s="6"/>
      <c r="B15" s="5">
        <v>84.28</v>
      </c>
      <c r="C15" s="6">
        <v>78.41</v>
      </c>
      <c r="D15" s="6">
        <v>128.69999999999999</v>
      </c>
      <c r="E15" s="6">
        <v>24289</v>
      </c>
      <c r="F15" s="6">
        <v>23.87</v>
      </c>
      <c r="G15" s="6">
        <v>466.8</v>
      </c>
      <c r="H15" s="6">
        <v>1141</v>
      </c>
      <c r="I15" s="6">
        <v>23.94</v>
      </c>
      <c r="J15" s="7">
        <v>349.32</v>
      </c>
      <c r="L15" s="5">
        <f>STANDARDIZE(B15,B$26,B$27)</f>
        <v>-0.26487501705298733</v>
      </c>
      <c r="M15" s="6">
        <f>STANDARDIZE(C15,C$26,C$27)</f>
        <v>0.20029099452247742</v>
      </c>
      <c r="N15" s="6">
        <f>STANDARDIZE(D15,D$26,D$27)</f>
        <v>-0.14558733609764116</v>
      </c>
      <c r="O15" s="6">
        <f>STANDARDIZE(E15,E$26,E$27)</f>
        <v>-0.21984556456728932</v>
      </c>
      <c r="P15" s="6">
        <f>STANDARDIZE(F15,F$26,F$27)</f>
        <v>-0.65298448574601253</v>
      </c>
      <c r="Q15" s="6">
        <f>STANDARDIZE(G15,G$26,G$27)</f>
        <v>-0.51310227731478397</v>
      </c>
      <c r="R15" s="6">
        <f>STANDARDIZE(H15,H$26,H$27)</f>
        <v>-1.7962029589013109</v>
      </c>
      <c r="S15" s="7">
        <f>STANDARDIZE(I15,I$26,I$27)</f>
        <v>-9.8103814601567155E-2</v>
      </c>
      <c r="T15" s="6"/>
    </row>
    <row r="16" spans="1:20" x14ac:dyDescent="0.25">
      <c r="A16" s="6"/>
      <c r="B16" s="5">
        <v>86.27</v>
      </c>
      <c r="C16" s="6">
        <v>79.180000000000007</v>
      </c>
      <c r="D16" s="6">
        <v>130.5</v>
      </c>
      <c r="E16" s="6">
        <v>46600</v>
      </c>
      <c r="F16" s="6">
        <v>78.430000000000007</v>
      </c>
      <c r="G16" s="6">
        <v>552.5</v>
      </c>
      <c r="H16" s="6">
        <v>1798</v>
      </c>
      <c r="I16" s="6">
        <v>24.15</v>
      </c>
      <c r="J16" s="7">
        <v>355.32</v>
      </c>
      <c r="L16" s="5">
        <f>STANDARDIZE(B16,B$26,B$27)</f>
        <v>-2.0846644860653629E-2</v>
      </c>
      <c r="M16" s="6">
        <f>STANDARDIZE(C16,C$26,C$27)</f>
        <v>0.25781045961611287</v>
      </c>
      <c r="N16" s="6">
        <f>STANDARDIZE(D16,D$26,D$27)</f>
        <v>2.2129275086842513E-2</v>
      </c>
      <c r="O16" s="6">
        <f>STANDARDIZE(E16,E$26,E$27)</f>
        <v>1.8017822112434441</v>
      </c>
      <c r="P16" s="6">
        <f>STANDARDIZE(F16,F$26,F$27)</f>
        <v>1.5822259923167443</v>
      </c>
      <c r="Q16" s="6">
        <f>STANDARDIZE(G16,G$26,G$27)</f>
        <v>1.4803785764461619</v>
      </c>
      <c r="R16" s="6">
        <f>STANDARDIZE(H16,H$26,H$27)</f>
        <v>-1.1612683464872084</v>
      </c>
      <c r="S16" s="7">
        <f>STANDARDIZE(I16,I$26,I$27)</f>
        <v>-6.455949807565875E-2</v>
      </c>
      <c r="T16" s="6"/>
    </row>
    <row r="17" spans="1:20" x14ac:dyDescent="0.25">
      <c r="A17" s="6"/>
      <c r="B17" s="5">
        <v>88.87</v>
      </c>
      <c r="C17" s="6">
        <v>80.239999999999995</v>
      </c>
      <c r="D17" s="6">
        <v>133.30000000000001</v>
      </c>
      <c r="E17" s="6">
        <v>20302</v>
      </c>
      <c r="F17" s="6">
        <v>37.43</v>
      </c>
      <c r="G17" s="6">
        <v>488.1</v>
      </c>
      <c r="H17" s="6">
        <v>2346</v>
      </c>
      <c r="I17" s="6">
        <v>25.34</v>
      </c>
      <c r="J17" s="7">
        <v>364.23</v>
      </c>
      <c r="L17" s="5">
        <f>STANDARDIZE(B17,B$26,B$27)</f>
        <v>0.29798439418460837</v>
      </c>
      <c r="M17" s="6">
        <f>STANDARDIZE(C17,C$26,C$27)</f>
        <v>0.33699309987488191</v>
      </c>
      <c r="N17" s="6">
        <f>STANDARDIZE(D17,D$26,D$27)</f>
        <v>0.28302178137381651</v>
      </c>
      <c r="O17" s="6">
        <f>STANDARDIZE(E17,E$26,E$27)</f>
        <v>-0.58111264995823519</v>
      </c>
      <c r="P17" s="6">
        <f>STANDARDIZE(F17,F$26,F$27)</f>
        <v>-9.7459300948890479E-2</v>
      </c>
      <c r="Q17" s="6">
        <f>STANDARDIZE(G17,G$26,G$27)</f>
        <v>-1.7639708060312901E-2</v>
      </c>
      <c r="R17" s="6">
        <f>STANDARDIZE(H17,H$26,H$27)</f>
        <v>-0.6316729620078656</v>
      </c>
      <c r="S17" s="7">
        <f>STANDARDIZE(I17,I$26,I$27)</f>
        <v>0.12552496223782486</v>
      </c>
      <c r="T17" s="6"/>
    </row>
    <row r="18" spans="1:20" x14ac:dyDescent="0.25">
      <c r="A18" s="6"/>
      <c r="B18" s="5">
        <v>88.92</v>
      </c>
      <c r="C18" s="6">
        <v>83.99</v>
      </c>
      <c r="D18" s="6">
        <v>136.6</v>
      </c>
      <c r="E18" s="6">
        <v>27973</v>
      </c>
      <c r="F18" s="6">
        <v>64.67</v>
      </c>
      <c r="G18" s="6">
        <v>530.9</v>
      </c>
      <c r="H18" s="6">
        <v>2967</v>
      </c>
      <c r="I18" s="6">
        <v>25.79</v>
      </c>
      <c r="J18" s="7">
        <v>372.98</v>
      </c>
      <c r="L18" s="5">
        <f>STANDARDIZE(B18,B$26,B$27)</f>
        <v>0.3041157603200938</v>
      </c>
      <c r="M18" s="6">
        <f>STANDARDIZE(C18,C$26,C$27)</f>
        <v>0.61712036494128475</v>
      </c>
      <c r="N18" s="6">
        <f>STANDARDIZE(D18,D$26,D$27)</f>
        <v>0.59050223521203304</v>
      </c>
      <c r="O18" s="6">
        <f>STANDARDIZE(E18,E$26,E$27)</f>
        <v>0.11396630966903994</v>
      </c>
      <c r="P18" s="6">
        <f>STANDARDIZE(F18,F$26,F$27)</f>
        <v>1.0185072207232044</v>
      </c>
      <c r="Q18" s="6">
        <f>STANDARDIZE(G18,G$26,G$27)</f>
        <v>0.97793766114585279</v>
      </c>
      <c r="R18" s="6">
        <f>STANDARDIZE(H18,H$26,H$27)</f>
        <v>-3.1529287260289335E-2</v>
      </c>
      <c r="S18" s="7">
        <f>STANDARDIZE(I18,I$26,I$27)</f>
        <v>0.1974056405076294</v>
      </c>
      <c r="T18" s="6"/>
    </row>
    <row r="19" spans="1:20" x14ac:dyDescent="0.25">
      <c r="A19" s="6"/>
      <c r="B19" s="5">
        <v>92.15</v>
      </c>
      <c r="C19" s="6">
        <v>84.2</v>
      </c>
      <c r="D19" s="6">
        <v>140.5</v>
      </c>
      <c r="E19" s="6">
        <v>34547</v>
      </c>
      <c r="F19" s="6">
        <v>54.29</v>
      </c>
      <c r="G19" s="6">
        <v>514.6</v>
      </c>
      <c r="H19" s="6">
        <v>3332</v>
      </c>
      <c r="I19" s="6">
        <v>38</v>
      </c>
      <c r="J19" s="7">
        <v>380.75</v>
      </c>
      <c r="L19" s="5">
        <f>STANDARDIZE(B19,B$26,B$27)</f>
        <v>0.70020201267247617</v>
      </c>
      <c r="M19" s="6">
        <f>STANDARDIZE(C19,C$26,C$27)</f>
        <v>0.63280749178500395</v>
      </c>
      <c r="N19" s="6">
        <f>STANDARDIZE(D19,D$26,D$27)</f>
        <v>0.95388822611174584</v>
      </c>
      <c r="O19" s="6">
        <f>STANDARDIZE(E19,E$26,E$27)</f>
        <v>0.70964471934049178</v>
      </c>
      <c r="P19" s="6">
        <f>STANDARDIZE(F19,F$26,F$27)</f>
        <v>0.59326006598912406</v>
      </c>
      <c r="Q19" s="6">
        <f>STANDARDIZE(G19,G$26,G$27)</f>
        <v>0.59878085932200997</v>
      </c>
      <c r="R19" s="6">
        <f>STANDARDIZE(H19,H$26,H$27)</f>
        <v>0.32121216408087871</v>
      </c>
      <c r="S19" s="7">
        <f>STANDARDIZE(I19,I$26,I$27)</f>
        <v>2.1477680442283291</v>
      </c>
      <c r="T19" s="6"/>
    </row>
    <row r="20" spans="1:20" x14ac:dyDescent="0.25">
      <c r="A20" s="6"/>
      <c r="B20" s="5">
        <v>90.86</v>
      </c>
      <c r="C20" s="6">
        <v>85.9</v>
      </c>
      <c r="D20" s="6">
        <v>143.1</v>
      </c>
      <c r="E20" s="6">
        <v>42979</v>
      </c>
      <c r="F20" s="6">
        <v>60.34</v>
      </c>
      <c r="G20" s="6">
        <v>524.1</v>
      </c>
      <c r="H20" s="6">
        <v>3259</v>
      </c>
      <c r="I20" s="6">
        <v>34</v>
      </c>
      <c r="J20" s="7">
        <v>384.39</v>
      </c>
      <c r="L20" s="5">
        <f>STANDARDIZE(B20,B$26,B$27)</f>
        <v>0.54201276637694207</v>
      </c>
      <c r="M20" s="6">
        <f>STANDARDIZE(C20,C$26,C$27)</f>
        <v>0.75979851861510672</v>
      </c>
      <c r="N20" s="6">
        <f>STANDARDIZE(D20,D$26,D$27)</f>
        <v>1.1961455533782201</v>
      </c>
      <c r="O20" s="6">
        <f>STANDARDIZE(E20,E$26,E$27)</f>
        <v>1.4736788462570847</v>
      </c>
      <c r="P20" s="6">
        <f>STANDARDIZE(F20,F$26,F$27)</f>
        <v>0.84111606658076066</v>
      </c>
      <c r="Q20" s="6">
        <f>STANDARDIZE(G20,G$26,G$27)</f>
        <v>0.81976181744020116</v>
      </c>
      <c r="R20" s="6">
        <f>STANDARDIZE(H20,H$26,H$27)</f>
        <v>0.2506638738126451</v>
      </c>
      <c r="S20" s="7">
        <f>STANDARDIZE(I20,I$26,I$27)</f>
        <v>1.5088286818300656</v>
      </c>
      <c r="T20" s="6"/>
    </row>
    <row r="21" spans="1:20" x14ac:dyDescent="0.25">
      <c r="A21" s="6"/>
      <c r="B21" s="5">
        <v>90.43</v>
      </c>
      <c r="C21" s="6">
        <v>87.8</v>
      </c>
      <c r="D21" s="6">
        <v>140.69999999999999</v>
      </c>
      <c r="E21" s="6">
        <v>17411</v>
      </c>
      <c r="F21" s="6">
        <v>90.85</v>
      </c>
      <c r="G21" s="6">
        <v>572</v>
      </c>
      <c r="H21" s="6">
        <v>3896</v>
      </c>
      <c r="I21" s="6">
        <v>26.56</v>
      </c>
      <c r="J21" s="7">
        <v>385.32</v>
      </c>
      <c r="L21" s="5">
        <f>STANDARDIZE(B21,B$26,B$27)</f>
        <v>0.48928301761176518</v>
      </c>
      <c r="M21" s="6">
        <f>STANDARDIZE(C21,C$26,C$27)</f>
        <v>0.90172966624875017</v>
      </c>
      <c r="N21" s="6">
        <f>STANDARDIZE(D21,D$26,D$27)</f>
        <v>0.97252340513224289</v>
      </c>
      <c r="O21" s="6">
        <f>STANDARDIZE(E21,E$26,E$27)</f>
        <v>-0.84306979665129378</v>
      </c>
      <c r="P21" s="6">
        <f>STANDARDIZE(F21,F$26,F$27)</f>
        <v>2.0910477323742849</v>
      </c>
      <c r="Q21" s="6">
        <f>STANDARDIZE(G21,G$26,G$27)</f>
        <v>1.9339710694256069</v>
      </c>
      <c r="R21" s="6">
        <f>STANDARDIZE(H21,H$26,H$27)</f>
        <v>0.8662701875231219</v>
      </c>
      <c r="S21" s="7">
        <f>STANDARDIZE(I21,I$26,I$27)</f>
        <v>0.32040146776929507</v>
      </c>
      <c r="T21" s="6"/>
    </row>
    <row r="22" spans="1:20" x14ac:dyDescent="0.25">
      <c r="A22" s="6"/>
      <c r="B22" s="5">
        <v>91.36</v>
      </c>
      <c r="C22" s="6">
        <v>91.3</v>
      </c>
      <c r="D22" s="6">
        <v>146.5</v>
      </c>
      <c r="E22" s="6">
        <v>32021</v>
      </c>
      <c r="F22" s="6">
        <v>17.010000000000002</v>
      </c>
      <c r="G22" s="6">
        <v>456</v>
      </c>
      <c r="H22" s="6">
        <v>1290</v>
      </c>
      <c r="I22" s="6">
        <v>44</v>
      </c>
      <c r="J22" s="7">
        <v>397.13</v>
      </c>
      <c r="L22" s="5">
        <f>STANDARDIZE(B22,B$26,B$27)</f>
        <v>0.6033264277317999</v>
      </c>
      <c r="M22" s="6">
        <f>STANDARDIZE(C22,C$26,C$27)</f>
        <v>1.1631817803107263</v>
      </c>
      <c r="N22" s="6">
        <f>STANDARDIZE(D22,D$26,D$27)</f>
        <v>1.5129435967266878</v>
      </c>
      <c r="O22" s="6">
        <f>STANDARDIZE(E22,E$26,E$27)</f>
        <v>0.4807606817940836</v>
      </c>
      <c r="P22" s="6">
        <f>STANDARDIZE(F22,F$26,F$27)</f>
        <v>-0.93402451286314059</v>
      </c>
      <c r="Q22" s="6">
        <f>STANDARDIZE(G22,G$26,G$27)</f>
        <v>-0.76432273496493852</v>
      </c>
      <c r="R22" s="6">
        <f>STANDARDIZE(H22,H$26,H$27)</f>
        <v>-1.6522071335592998</v>
      </c>
      <c r="S22" s="7">
        <f>STANDARDIZE(I22,I$26,I$27)</f>
        <v>3.1061770878257247</v>
      </c>
      <c r="T22" s="6"/>
    </row>
    <row r="23" spans="1:20" x14ac:dyDescent="0.25">
      <c r="A23" s="6"/>
      <c r="B23" s="5">
        <v>96.89</v>
      </c>
      <c r="C23" s="6">
        <v>93.7</v>
      </c>
      <c r="D23" s="6">
        <v>145.30000000000001</v>
      </c>
      <c r="E23" s="6">
        <v>11963</v>
      </c>
      <c r="F23" s="6">
        <v>22.91</v>
      </c>
      <c r="G23" s="6">
        <v>465.2</v>
      </c>
      <c r="H23" s="6">
        <v>4577</v>
      </c>
      <c r="I23" s="6">
        <v>26.39</v>
      </c>
      <c r="J23" s="7">
        <v>404.3</v>
      </c>
      <c r="L23" s="5">
        <f>STANDARDIZE(B23,B$26,B$27)</f>
        <v>1.281455522316528</v>
      </c>
      <c r="M23" s="6">
        <f>STANDARDIZE(C23,C$26,C$27)</f>
        <v>1.3424632299532244</v>
      </c>
      <c r="N23" s="6">
        <f>STANDARDIZE(D23,D$26,D$27)</f>
        <v>1.4011325226037006</v>
      </c>
      <c r="O23" s="6">
        <f>STANDARDIZE(E23,E$26,E$27)</f>
        <v>-1.3367199298867776</v>
      </c>
      <c r="P23" s="6">
        <f>STANDARDIZE(F23,F$26,F$27)</f>
        <v>-0.69231370236881762</v>
      </c>
      <c r="Q23" s="6">
        <f>STANDARDIZE(G23,G$26,G$27)</f>
        <v>-0.55032012289258514</v>
      </c>
      <c r="R23" s="6">
        <f>STANDARDIZE(H23,H$26,H$27)</f>
        <v>1.5243987583815752</v>
      </c>
      <c r="S23" s="7">
        <f>STANDARDIZE(I23,I$26,I$27)</f>
        <v>0.29324654486736917</v>
      </c>
      <c r="T23" s="6"/>
    </row>
    <row r="24" spans="1:20" x14ac:dyDescent="0.25">
      <c r="A24" s="6"/>
      <c r="B24" s="5">
        <v>97.05</v>
      </c>
      <c r="C24" s="6">
        <v>96.7</v>
      </c>
      <c r="D24" s="6">
        <v>143.1</v>
      </c>
      <c r="E24" s="6">
        <v>19633</v>
      </c>
      <c r="F24" s="6">
        <v>40.07</v>
      </c>
      <c r="G24" s="6">
        <v>492.2</v>
      </c>
      <c r="H24" s="6">
        <v>2130</v>
      </c>
      <c r="I24" s="6">
        <v>26.44</v>
      </c>
      <c r="J24" s="7">
        <v>406.12</v>
      </c>
      <c r="L24" s="5">
        <f>STANDARDIZE(B24,B$26,B$27)</f>
        <v>1.3010758939500822</v>
      </c>
      <c r="M24" s="6">
        <f>STANDARDIZE(C24,C$26,C$27)</f>
        <v>1.5665650420063468</v>
      </c>
      <c r="N24" s="6">
        <f>STANDARDIZE(D24,D$26,D$27)</f>
        <v>1.1961455533782201</v>
      </c>
      <c r="O24" s="6">
        <f>STANDARDIZE(E24,E$26,E$27)</f>
        <v>-0.64173158151743837</v>
      </c>
      <c r="P24" s="6">
        <f>STANDARDIZE(F24,F$26,F$27)</f>
        <v>1.0696044763823581E-2</v>
      </c>
      <c r="Q24" s="6">
        <f>STANDARDIZE(G24,G$26,G$27)</f>
        <v>7.7731021232800415E-2</v>
      </c>
      <c r="R24" s="6">
        <f>STANDARDIZE(H24,H$26,H$27)</f>
        <v>-0.84041858800702263</v>
      </c>
      <c r="S24" s="7">
        <f>STANDARDIZE(I24,I$26,I$27)</f>
        <v>0.30123328689734757</v>
      </c>
      <c r="T24" s="6"/>
    </row>
    <row r="25" spans="1:20" ht="13.8" thickBot="1" x14ac:dyDescent="0.3">
      <c r="A25" s="6"/>
      <c r="B25" s="5">
        <v>104.6</v>
      </c>
      <c r="C25" s="6">
        <v>98.9</v>
      </c>
      <c r="D25" s="6">
        <v>147.9</v>
      </c>
      <c r="E25" s="6">
        <v>38759</v>
      </c>
      <c r="F25" s="6">
        <v>28.25</v>
      </c>
      <c r="G25" s="6">
        <v>473.6</v>
      </c>
      <c r="H25" s="6">
        <v>3299</v>
      </c>
      <c r="I25" s="6">
        <v>26.83</v>
      </c>
      <c r="J25" s="7">
        <v>421.71</v>
      </c>
      <c r="L25" s="8">
        <f>STANDARDIZE(B25,B$26,B$27)</f>
        <v>2.2269121804084357</v>
      </c>
      <c r="M25" s="9">
        <f>STANDARDIZE(C25,C$26,C$27)</f>
        <v>1.7309063708453034</v>
      </c>
      <c r="N25" s="9">
        <f>STANDARDIZE(D25,D$26,D$27)</f>
        <v>1.6433898498701749</v>
      </c>
      <c r="O25" s="9">
        <f>STANDARDIZE(E25,E$26,E$27)</f>
        <v>1.0912993377670441</v>
      </c>
      <c r="P25" s="9">
        <f>STANDARDIZE(F25,F$26,F$27)</f>
        <v>-0.47354493490446425</v>
      </c>
      <c r="Q25" s="9">
        <f>STANDARDIZE(G25,G$26,G$27)</f>
        <v>-0.35492643360913106</v>
      </c>
      <c r="R25" s="9">
        <f>STANDARDIZE(H25,H$26,H$27)</f>
        <v>0.2893204712198964</v>
      </c>
      <c r="S25" s="10">
        <f>STANDARDIZE(I25,I$26,I$27)</f>
        <v>0.36352987473117782</v>
      </c>
      <c r="T25" s="6"/>
    </row>
    <row r="26" spans="1:20" x14ac:dyDescent="0.25">
      <c r="A26" s="58" t="s">
        <v>9</v>
      </c>
      <c r="B26" s="5">
        <f>AVERAGE(B2:B25)</f>
        <v>86.440000000000012</v>
      </c>
      <c r="C26" s="6">
        <f t="shared" ref="C26:I26" si="0">AVERAGE(C2:C25)</f>
        <v>75.728750000000005</v>
      </c>
      <c r="D26" s="6">
        <f t="shared" si="0"/>
        <v>130.26249999999999</v>
      </c>
      <c r="E26" s="6">
        <f t="shared" si="0"/>
        <v>26715.25</v>
      </c>
      <c r="F26" s="6">
        <f t="shared" si="0"/>
        <v>39.808916666666669</v>
      </c>
      <c r="G26" s="6">
        <f t="shared" si="0"/>
        <v>488.85833333333341</v>
      </c>
      <c r="H26" s="6">
        <f t="shared" si="0"/>
        <v>2999.625</v>
      </c>
      <c r="I26" s="6">
        <f t="shared" si="0"/>
        <v>24.554166666666671</v>
      </c>
      <c r="J26" s="7"/>
      <c r="T26" s="6"/>
    </row>
    <row r="27" spans="1:20" ht="13.8" thickBot="1" x14ac:dyDescent="0.3">
      <c r="A27" s="59" t="s">
        <v>18</v>
      </c>
      <c r="B27" s="8">
        <f>_xlfn.STDEV.S(B2:B25)</f>
        <v>8.1547894702651789</v>
      </c>
      <c r="C27" s="9">
        <f t="shared" ref="C27:I27" si="1">_xlfn.STDEV.S(C2:C25)</f>
        <v>13.386772612480545</v>
      </c>
      <c r="D27" s="9">
        <f t="shared" si="1"/>
        <v>10.732389518770212</v>
      </c>
      <c r="E27" s="9">
        <f>_xlfn.STDEV.S(E2:E25)</f>
        <v>11036.156243476928</v>
      </c>
      <c r="F27" s="9">
        <f t="shared" si="1"/>
        <v>24.409334393997124</v>
      </c>
      <c r="G27" s="9">
        <f t="shared" si="1"/>
        <v>42.990129470426787</v>
      </c>
      <c r="H27" s="9">
        <f t="shared" si="1"/>
        <v>1034.7522203932183</v>
      </c>
      <c r="I27" s="9">
        <f t="shared" si="1"/>
        <v>6.2603749829811246</v>
      </c>
      <c r="J27" s="10"/>
    </row>
    <row r="28" spans="1:20" ht="13.8" thickBot="1" x14ac:dyDescent="0.3"/>
    <row r="29" spans="1:20" x14ac:dyDescent="0.25">
      <c r="A29" s="14" t="s">
        <v>23</v>
      </c>
      <c r="B29" s="22">
        <v>0.05</v>
      </c>
    </row>
    <row r="30" spans="1:20" x14ac:dyDescent="0.25">
      <c r="A30" s="15" t="s">
        <v>10</v>
      </c>
      <c r="B30" s="23">
        <v>24</v>
      </c>
    </row>
    <row r="31" spans="1:20" ht="13.8" thickBot="1" x14ac:dyDescent="0.3">
      <c r="A31" s="16" t="s">
        <v>11</v>
      </c>
      <c r="B31" s="24">
        <v>8</v>
      </c>
    </row>
    <row r="32" spans="1:20" x14ac:dyDescent="0.25">
      <c r="A32" s="1"/>
    </row>
    <row r="33" spans="1:25" ht="13.8" thickBot="1" x14ac:dyDescent="0.3">
      <c r="A33" s="1"/>
    </row>
    <row r="34" spans="1:25" x14ac:dyDescent="0.25">
      <c r="A34" s="52" t="str">
        <f t="array" ref="A34:Y41">TRANSPOSE(L1:S25)</f>
        <v>X'1</v>
      </c>
      <c r="B34" s="11">
        <v>-1.8688403980960691</v>
      </c>
      <c r="C34" s="12">
        <v>-1.8197894690121839</v>
      </c>
      <c r="D34" s="12">
        <v>-1.4948270638314365</v>
      </c>
      <c r="E34" s="12">
        <v>-1.4948270638314365</v>
      </c>
      <c r="F34" s="12">
        <v>-0.98837622104031098</v>
      </c>
      <c r="G34" s="12">
        <v>-0.51993984828919593</v>
      </c>
      <c r="H34" s="12">
        <v>-0.26487501705298733</v>
      </c>
      <c r="I34" s="12">
        <v>-4.4145836175499338E-2</v>
      </c>
      <c r="J34" s="12">
        <v>0.18394098406457188</v>
      </c>
      <c r="K34" s="12">
        <v>0.36665569490204947</v>
      </c>
      <c r="L34" s="12">
        <v>0.55059667896662312</v>
      </c>
      <c r="M34" s="12">
        <v>-1.8394098406458059E-2</v>
      </c>
      <c r="N34" s="12">
        <v>-4.7824655856790951E-2</v>
      </c>
      <c r="O34" s="12">
        <v>-0.26487501705298733</v>
      </c>
      <c r="P34" s="12">
        <v>-2.0846644860653629E-2</v>
      </c>
      <c r="Q34" s="12">
        <v>0.29798439418460837</v>
      </c>
      <c r="R34" s="12">
        <v>0.3041157603200938</v>
      </c>
      <c r="S34" s="12">
        <v>0.70020201267247617</v>
      </c>
      <c r="T34" s="12">
        <v>0.54201276637694207</v>
      </c>
      <c r="U34" s="12">
        <v>0.48928301761176518</v>
      </c>
      <c r="V34" s="12">
        <v>0.6033264277317999</v>
      </c>
      <c r="W34" s="12">
        <v>1.281455522316528</v>
      </c>
      <c r="X34" s="12">
        <v>1.3010758939500822</v>
      </c>
      <c r="Y34" s="65">
        <v>2.2269121804084357</v>
      </c>
    </row>
    <row r="35" spans="1:25" x14ac:dyDescent="0.25">
      <c r="A35" s="53" t="str">
        <v>X'2</v>
      </c>
      <c r="B35" s="5">
        <v>-1.5708603267373653</v>
      </c>
      <c r="C35" s="6">
        <v>-1.506617807282137</v>
      </c>
      <c r="D35" s="6">
        <v>-1.5118468495633766</v>
      </c>
      <c r="E35" s="6">
        <v>-1.4647854690322211</v>
      </c>
      <c r="F35" s="6">
        <v>-1.0419800502919969</v>
      </c>
      <c r="G35" s="6">
        <v>-0.8597105764887909</v>
      </c>
      <c r="H35" s="6">
        <v>-0.77753991206931306</v>
      </c>
      <c r="I35" s="6">
        <v>-0.54148600337335684</v>
      </c>
      <c r="J35" s="6">
        <v>-0.29347999803456865</v>
      </c>
      <c r="K35" s="6">
        <v>-0.1112105242313627</v>
      </c>
      <c r="L35" s="6">
        <v>1.0551460317501132E-2</v>
      </c>
      <c r="M35" s="6">
        <v>7.1805955612020717E-2</v>
      </c>
      <c r="N35" s="6">
        <v>8.7493082455739876E-2</v>
      </c>
      <c r="O35" s="6">
        <v>0.20029099452247742</v>
      </c>
      <c r="P35" s="6">
        <v>0.25781045961611287</v>
      </c>
      <c r="Q35" s="6">
        <v>0.33699309987488191</v>
      </c>
      <c r="R35" s="6">
        <v>0.61712036494128475</v>
      </c>
      <c r="S35" s="6">
        <v>0.63280749178500395</v>
      </c>
      <c r="T35" s="6">
        <v>0.75979851861510672</v>
      </c>
      <c r="U35" s="6">
        <v>0.90172966624875017</v>
      </c>
      <c r="V35" s="6">
        <v>1.1631817803107263</v>
      </c>
      <c r="W35" s="6">
        <v>1.3424632299532244</v>
      </c>
      <c r="X35" s="6">
        <v>1.5665650420063468</v>
      </c>
      <c r="Y35" s="66">
        <v>1.7309063708453034</v>
      </c>
    </row>
    <row r="36" spans="1:25" x14ac:dyDescent="0.25">
      <c r="A36" s="53" t="str">
        <v>X'3</v>
      </c>
      <c r="B36" s="5">
        <v>-0.21081046266938333</v>
      </c>
      <c r="C36" s="6">
        <v>-0.94690003397905753</v>
      </c>
      <c r="D36" s="6">
        <v>-1.4780026360632514</v>
      </c>
      <c r="E36" s="6">
        <v>-1.5245905836144964</v>
      </c>
      <c r="F36" s="6">
        <v>-1.2543804878172753</v>
      </c>
      <c r="G36" s="6">
        <v>-1.3941443304710108</v>
      </c>
      <c r="H36" s="6">
        <v>-0.94690003397905753</v>
      </c>
      <c r="I36" s="6">
        <v>-0.8630417283868157</v>
      </c>
      <c r="J36" s="6">
        <v>-0.41579743189486235</v>
      </c>
      <c r="K36" s="6">
        <v>-0.22944564168988166</v>
      </c>
      <c r="L36" s="6">
        <v>-8.968179903614483E-2</v>
      </c>
      <c r="M36" s="6">
        <v>-0.14558733609764116</v>
      </c>
      <c r="N36" s="6">
        <v>-0.1269521570771415</v>
      </c>
      <c r="O36" s="6">
        <v>-0.14558733609764116</v>
      </c>
      <c r="P36" s="6">
        <v>2.2129275086842513E-2</v>
      </c>
      <c r="Q36" s="6">
        <v>0.28302178137381651</v>
      </c>
      <c r="R36" s="6">
        <v>0.59050223521203304</v>
      </c>
      <c r="S36" s="6">
        <v>0.95388822611174584</v>
      </c>
      <c r="T36" s="6">
        <v>1.1961455533782201</v>
      </c>
      <c r="U36" s="6">
        <v>0.97252340513224289</v>
      </c>
      <c r="V36" s="6">
        <v>1.5129435967266878</v>
      </c>
      <c r="W36" s="6">
        <v>1.4011325226037006</v>
      </c>
      <c r="X36" s="6">
        <v>1.1961455533782201</v>
      </c>
      <c r="Y36" s="66">
        <v>1.6433898498701749</v>
      </c>
    </row>
    <row r="37" spans="1:25" x14ac:dyDescent="0.25">
      <c r="A37" s="53" t="str">
        <v>X'4</v>
      </c>
      <c r="B37" s="5">
        <v>1.1126835946399469</v>
      </c>
      <c r="C37" s="6">
        <v>-1.1851272953598018</v>
      </c>
      <c r="D37" s="6">
        <v>-1.2513641249110385</v>
      </c>
      <c r="E37" s="6">
        <v>-1.2182004045064521</v>
      </c>
      <c r="F37" s="6">
        <v>6.3201352410379927E-3</v>
      </c>
      <c r="G37" s="6">
        <v>0.33723244922341433</v>
      </c>
      <c r="H37" s="6">
        <v>1.3991057809757332</v>
      </c>
      <c r="I37" s="6">
        <v>-1.2485551759150217</v>
      </c>
      <c r="J37" s="6">
        <v>-0.25563701145202061</v>
      </c>
      <c r="K37" s="6">
        <v>-0.12325396360748286</v>
      </c>
      <c r="L37" s="6">
        <v>0.47242444606396894</v>
      </c>
      <c r="M37" s="6">
        <v>1.1183921038899167</v>
      </c>
      <c r="N37" s="6">
        <v>-1.2126731177723544</v>
      </c>
      <c r="O37" s="6">
        <v>-0.21984556456728932</v>
      </c>
      <c r="P37" s="6">
        <v>1.8017822112434441</v>
      </c>
      <c r="Q37" s="6">
        <v>-0.58111264995823519</v>
      </c>
      <c r="R37" s="6">
        <v>0.11396630966903994</v>
      </c>
      <c r="S37" s="6">
        <v>0.70964471934049178</v>
      </c>
      <c r="T37" s="6">
        <v>1.4736788462570847</v>
      </c>
      <c r="U37" s="6">
        <v>-0.84306979665129378</v>
      </c>
      <c r="V37" s="6">
        <v>0.4807606817940836</v>
      </c>
      <c r="W37" s="6">
        <v>-1.3367199298867776</v>
      </c>
      <c r="X37" s="6">
        <v>-0.64173158151743837</v>
      </c>
      <c r="Y37" s="66">
        <v>1.0912993377670441</v>
      </c>
    </row>
    <row r="38" spans="1:25" x14ac:dyDescent="0.25">
      <c r="A38" s="53" t="str">
        <v>X'5</v>
      </c>
      <c r="B38" s="5">
        <v>-1.203593518465284</v>
      </c>
      <c r="C38" s="6">
        <v>-1.0196474948857059</v>
      </c>
      <c r="D38" s="6">
        <v>-1.1347673893753751</v>
      </c>
      <c r="E38" s="6">
        <v>-0.86601774245287344</v>
      </c>
      <c r="F38" s="6">
        <v>0.69731861830362929</v>
      </c>
      <c r="G38" s="6">
        <v>1.6719457677375185</v>
      </c>
      <c r="H38" s="6">
        <v>-0.86683710113251533</v>
      </c>
      <c r="I38" s="6">
        <v>-0.22568893431282805</v>
      </c>
      <c r="J38" s="6">
        <v>7.3376983756419253E-2</v>
      </c>
      <c r="K38" s="6">
        <v>-0.22527925497300694</v>
      </c>
      <c r="L38" s="6">
        <v>-1.2624234716635632</v>
      </c>
      <c r="M38" s="6">
        <v>1.3048730792580039</v>
      </c>
      <c r="N38" s="6">
        <v>-0.22978572771103667</v>
      </c>
      <c r="O38" s="6">
        <v>-0.65298448574601253</v>
      </c>
      <c r="P38" s="6">
        <v>1.5822259923167443</v>
      </c>
      <c r="Q38" s="6">
        <v>-9.7459300948890479E-2</v>
      </c>
      <c r="R38" s="6">
        <v>1.0185072207232044</v>
      </c>
      <c r="S38" s="6">
        <v>0.59326006598912406</v>
      </c>
      <c r="T38" s="6">
        <v>0.84111606658076066</v>
      </c>
      <c r="U38" s="6">
        <v>2.0910477323742849</v>
      </c>
      <c r="V38" s="6">
        <v>-0.93402451286314059</v>
      </c>
      <c r="W38" s="6">
        <v>-0.69231370236881762</v>
      </c>
      <c r="X38" s="6">
        <v>1.0696044763823581E-2</v>
      </c>
      <c r="Y38" s="66">
        <v>-0.47354493490446425</v>
      </c>
    </row>
    <row r="39" spans="1:25" x14ac:dyDescent="0.25">
      <c r="A39" s="53" t="str">
        <v>X'6</v>
      </c>
      <c r="B39" s="5">
        <v>-1.7692045655655553</v>
      </c>
      <c r="C39" s="6">
        <v>-0.84108454146915257</v>
      </c>
      <c r="D39" s="6">
        <v>-1.8296835646294818</v>
      </c>
      <c r="E39" s="6">
        <v>-0.70384373590101201</v>
      </c>
      <c r="F39" s="6">
        <v>0.69182547326651156</v>
      </c>
      <c r="G39" s="6">
        <v>1.5594664982989876</v>
      </c>
      <c r="H39" s="6">
        <v>-0.70384373590101201</v>
      </c>
      <c r="I39" s="6">
        <v>-0.13394547549093985</v>
      </c>
      <c r="J39" s="6">
        <v>0.13355778959950215</v>
      </c>
      <c r="K39" s="6">
        <v>-0.13161936014232811</v>
      </c>
      <c r="L39" s="6">
        <v>-1.057413268890119</v>
      </c>
      <c r="M39" s="6">
        <v>1.2338103494932322</v>
      </c>
      <c r="N39" s="6">
        <v>-0.13627159083955293</v>
      </c>
      <c r="O39" s="6">
        <v>-0.51310227731478397</v>
      </c>
      <c r="P39" s="6">
        <v>1.4803785764461619</v>
      </c>
      <c r="Q39" s="6">
        <v>-1.7639708060312901E-2</v>
      </c>
      <c r="R39" s="6">
        <v>0.97793766114585279</v>
      </c>
      <c r="S39" s="6">
        <v>0.59878085932200997</v>
      </c>
      <c r="T39" s="6">
        <v>0.81976181744020116</v>
      </c>
      <c r="U39" s="6">
        <v>1.9339710694256069</v>
      </c>
      <c r="V39" s="6">
        <v>-0.76432273496493852</v>
      </c>
      <c r="W39" s="6">
        <v>-0.55032012289258514</v>
      </c>
      <c r="X39" s="6">
        <v>7.7731021232800415E-2</v>
      </c>
      <c r="Y39" s="66">
        <v>-0.35492643360913106</v>
      </c>
    </row>
    <row r="40" spans="1:25" x14ac:dyDescent="0.25">
      <c r="A40" s="53" t="str">
        <v>X'7</v>
      </c>
      <c r="B40" s="5">
        <v>0.42171931733973206</v>
      </c>
      <c r="C40" s="6">
        <v>0.86916943232866573</v>
      </c>
      <c r="D40" s="6">
        <v>1.5891485590387211</v>
      </c>
      <c r="E40" s="6">
        <v>-0.91676536788634388</v>
      </c>
      <c r="F40" s="6">
        <v>-0.42292733600870869</v>
      </c>
      <c r="G40" s="6">
        <v>-0.13976776000059296</v>
      </c>
      <c r="H40" s="6">
        <v>-0.13976776000059296</v>
      </c>
      <c r="I40" s="6">
        <v>-0.10497682233406679</v>
      </c>
      <c r="J40" s="6">
        <v>0.4951668524135095</v>
      </c>
      <c r="K40" s="6">
        <v>-1.6898973160313697</v>
      </c>
      <c r="L40" s="6">
        <v>0.38886120954356845</v>
      </c>
      <c r="M40" s="6">
        <v>0.84887471868985886</v>
      </c>
      <c r="N40" s="6">
        <v>1.6625960941124986</v>
      </c>
      <c r="O40" s="6">
        <v>-1.7962029589013109</v>
      </c>
      <c r="P40" s="6">
        <v>-1.1612683464872084</v>
      </c>
      <c r="Q40" s="6">
        <v>-0.6316729620078656</v>
      </c>
      <c r="R40" s="6">
        <v>-3.1529287260289335E-2</v>
      </c>
      <c r="S40" s="6">
        <v>0.32121216408087871</v>
      </c>
      <c r="T40" s="6">
        <v>0.2506638738126451</v>
      </c>
      <c r="U40" s="6">
        <v>0.8662701875231219</v>
      </c>
      <c r="V40" s="6">
        <v>-1.6522071335592998</v>
      </c>
      <c r="W40" s="6">
        <v>1.5243987583815752</v>
      </c>
      <c r="X40" s="6">
        <v>-0.84041858800702263</v>
      </c>
      <c r="Y40" s="66">
        <v>0.2893204712198964</v>
      </c>
    </row>
    <row r="41" spans="1:25" ht="13.8" thickBot="1" x14ac:dyDescent="0.3">
      <c r="A41" s="54" t="str">
        <v>X'8</v>
      </c>
      <c r="B41" s="8">
        <v>-1.0629022518229456</v>
      </c>
      <c r="C41" s="9">
        <v>-1.0053977092071014</v>
      </c>
      <c r="D41" s="9">
        <v>-0.93351703093729688</v>
      </c>
      <c r="E41" s="9">
        <v>-0.77697688714972224</v>
      </c>
      <c r="F41" s="9">
        <v>-0.69710946684993924</v>
      </c>
      <c r="G41" s="9">
        <v>-0.66037045351203905</v>
      </c>
      <c r="H41" s="9">
        <v>-0.58529507843024331</v>
      </c>
      <c r="I41" s="9">
        <v>-0.58369773002424796</v>
      </c>
      <c r="J41" s="9">
        <v>-0.49105152247649941</v>
      </c>
      <c r="K41" s="9">
        <v>-0.48306478044652101</v>
      </c>
      <c r="L41" s="9">
        <v>-0.35208221115487692</v>
      </c>
      <c r="M41" s="9">
        <v>-0.27540948766708578</v>
      </c>
      <c r="N41" s="9">
        <v>-0.29457766853903328</v>
      </c>
      <c r="O41" s="9">
        <v>-9.8103814601567155E-2</v>
      </c>
      <c r="P41" s="9">
        <v>-6.455949807565875E-2</v>
      </c>
      <c r="Q41" s="9">
        <v>0.12552496223782486</v>
      </c>
      <c r="R41" s="9">
        <v>0.1974056405076294</v>
      </c>
      <c r="S41" s="9">
        <v>2.1477680442283291</v>
      </c>
      <c r="T41" s="9">
        <v>1.5088286818300656</v>
      </c>
      <c r="U41" s="9">
        <v>0.32040146776929507</v>
      </c>
      <c r="V41" s="9">
        <v>3.1061770878257247</v>
      </c>
      <c r="W41" s="9">
        <v>0.29324654486736917</v>
      </c>
      <c r="X41" s="9">
        <v>0.30123328689734757</v>
      </c>
      <c r="Y41" s="67">
        <v>0.36352987473117782</v>
      </c>
    </row>
    <row r="42" spans="1:25" x14ac:dyDescent="0.25">
      <c r="A42" s="21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spans="1:25" ht="13.8" thickBot="1" x14ac:dyDescent="0.3"/>
    <row r="44" spans="1:25" x14ac:dyDescent="0.25">
      <c r="A44" s="2" t="s">
        <v>12</v>
      </c>
      <c r="B44" s="11">
        <f t="array" ref="B44:I51">MMULT(B34:Y41,L2:S25)/(B30-1)</f>
        <v>0.99999999999999989</v>
      </c>
      <c r="C44" s="12">
        <v>0.93825636095951737</v>
      </c>
      <c r="D44" s="12">
        <v>0.81200766948343095</v>
      </c>
      <c r="E44" s="12">
        <v>0.1919479909941946</v>
      </c>
      <c r="F44" s="12">
        <v>0.20970906842831591</v>
      </c>
      <c r="G44" s="12">
        <v>0.30657556880337106</v>
      </c>
      <c r="H44" s="12">
        <v>-7.2081787290474569E-2</v>
      </c>
      <c r="I44" s="13">
        <v>0.57384446223647267</v>
      </c>
      <c r="J44" s="6"/>
    </row>
    <row r="45" spans="1:25" x14ac:dyDescent="0.25">
      <c r="B45" s="5">
        <v>0.93825636095951737</v>
      </c>
      <c r="C45" s="6">
        <v>1.0000000000000093</v>
      </c>
      <c r="D45" s="6">
        <v>0.92367961358524531</v>
      </c>
      <c r="E45" s="6">
        <v>0.16632327694767213</v>
      </c>
      <c r="F45" s="6">
        <v>0.26352916080381278</v>
      </c>
      <c r="G45" s="6">
        <v>0.3454117778062798</v>
      </c>
      <c r="H45" s="6">
        <v>-0.10695325504770448</v>
      </c>
      <c r="I45" s="7">
        <v>0.69468792207574603</v>
      </c>
      <c r="J45" s="6"/>
    </row>
    <row r="46" spans="1:25" x14ac:dyDescent="0.25">
      <c r="B46" s="5">
        <v>0.81200766948343095</v>
      </c>
      <c r="C46" s="6">
        <v>0.92367961358524531</v>
      </c>
      <c r="D46" s="6">
        <v>1</v>
      </c>
      <c r="E46" s="6">
        <v>0.23596226985954555</v>
      </c>
      <c r="F46" s="6">
        <v>0.13744512614812776</v>
      </c>
      <c r="G46" s="6">
        <v>0.18646925689265054</v>
      </c>
      <c r="H46" s="6">
        <v>-2.2124199185206844E-2</v>
      </c>
      <c r="I46" s="7">
        <v>0.75720374246059041</v>
      </c>
      <c r="J46" s="6"/>
    </row>
    <row r="47" spans="1:25" x14ac:dyDescent="0.25">
      <c r="B47" s="5">
        <v>0.1919479909941946</v>
      </c>
      <c r="C47" s="6">
        <v>0.16632327694767213</v>
      </c>
      <c r="D47" s="6">
        <v>0.23596226985954555</v>
      </c>
      <c r="E47" s="6">
        <v>1.0000000000000002</v>
      </c>
      <c r="F47" s="6">
        <v>0.26737015462058328</v>
      </c>
      <c r="G47" s="6">
        <v>0.25004241854180465</v>
      </c>
      <c r="H47" s="6">
        <v>-0.25183662793537387</v>
      </c>
      <c r="I47" s="7">
        <v>0.28310326959992888</v>
      </c>
      <c r="J47" s="6"/>
    </row>
    <row r="48" spans="1:25" x14ac:dyDescent="0.25">
      <c r="B48" s="5">
        <v>0.20970906842831591</v>
      </c>
      <c r="C48" s="6">
        <v>0.26352916080381278</v>
      </c>
      <c r="D48" s="6">
        <v>0.13744512614812776</v>
      </c>
      <c r="E48" s="6">
        <v>0.26737015462058328</v>
      </c>
      <c r="F48" s="6">
        <v>1</v>
      </c>
      <c r="G48" s="6">
        <v>0.97592316758831354</v>
      </c>
      <c r="H48" s="6">
        <v>-9.373362878374418E-3</v>
      </c>
      <c r="I48" s="7">
        <v>0.14790979748884675</v>
      </c>
      <c r="J48" s="6"/>
    </row>
    <row r="49" spans="1:15" x14ac:dyDescent="0.25">
      <c r="B49" s="5">
        <v>0.30657556880337106</v>
      </c>
      <c r="C49" s="6">
        <v>0.3454117778062798</v>
      </c>
      <c r="D49" s="6">
        <v>0.18646925689265054</v>
      </c>
      <c r="E49" s="6">
        <v>0.25004241854180465</v>
      </c>
      <c r="F49" s="6">
        <v>0.97592316758831354</v>
      </c>
      <c r="G49" s="6">
        <v>1.0000000000000002</v>
      </c>
      <c r="H49" s="6">
        <v>-8.3809049762130897E-2</v>
      </c>
      <c r="I49" s="7">
        <v>0.20333714778233969</v>
      </c>
      <c r="J49" s="6"/>
    </row>
    <row r="50" spans="1:15" x14ac:dyDescent="0.25">
      <c r="B50" s="5">
        <v>-7.2081787290474569E-2</v>
      </c>
      <c r="C50" s="6">
        <v>-0.10695325504770448</v>
      </c>
      <c r="D50" s="6">
        <v>-2.2124199185206844E-2</v>
      </c>
      <c r="E50" s="6">
        <v>-0.25183662793537387</v>
      </c>
      <c r="F50" s="6">
        <v>-9.373362878374418E-3</v>
      </c>
      <c r="G50" s="6">
        <v>-8.3809049762130897E-2</v>
      </c>
      <c r="H50" s="6">
        <v>1.0000000000000002</v>
      </c>
      <c r="I50" s="7">
        <v>-0.2248724028096224</v>
      </c>
      <c r="J50" s="6"/>
    </row>
    <row r="51" spans="1:15" ht="13.8" thickBot="1" x14ac:dyDescent="0.3">
      <c r="B51" s="8">
        <v>0.57384446223647267</v>
      </c>
      <c r="C51" s="9">
        <v>0.69468792207574603</v>
      </c>
      <c r="D51" s="9">
        <v>0.75720374246059041</v>
      </c>
      <c r="E51" s="9">
        <v>0.28310326959992888</v>
      </c>
      <c r="F51" s="9">
        <v>0.14790979748884675</v>
      </c>
      <c r="G51" s="9">
        <v>0.20333714778233969</v>
      </c>
      <c r="H51" s="9">
        <v>-0.2248724028096224</v>
      </c>
      <c r="I51" s="10">
        <v>1.000000000000008</v>
      </c>
      <c r="J51" s="6"/>
    </row>
    <row r="52" spans="1:15" ht="13.8" thickBot="1" x14ac:dyDescent="0.3"/>
    <row r="53" spans="1:15" ht="13.8" thickBot="1" x14ac:dyDescent="0.3">
      <c r="A53" s="14" t="s">
        <v>21</v>
      </c>
      <c r="B53" s="12">
        <f>CHIINV(B29,(B31/2)*(B31-1))</f>
        <v>41.337138151427396</v>
      </c>
      <c r="C53" s="38" t="s">
        <v>22</v>
      </c>
      <c r="D53" s="39"/>
      <c r="E53" s="39"/>
      <c r="F53" s="39"/>
      <c r="G53" s="40"/>
    </row>
    <row r="54" spans="1:15" ht="13.8" thickBot="1" x14ac:dyDescent="0.3">
      <c r="A54" s="16" t="s">
        <v>17</v>
      </c>
      <c r="B54" s="9">
        <f>-(B30-1-(2*B31+5)/6)*LN(MDETERM(B44:I51))</f>
        <v>188.65465451470018</v>
      </c>
      <c r="C54" s="41"/>
      <c r="D54" s="42"/>
      <c r="E54" s="42"/>
      <c r="F54" s="42"/>
      <c r="G54" s="43"/>
      <c r="K54" s="18" t="s">
        <v>33</v>
      </c>
      <c r="L54" s="33">
        <f>FINV(0.05,17,8)</f>
        <v>3.1867007391358917</v>
      </c>
    </row>
    <row r="55" spans="1:15" ht="13.8" thickBot="1" x14ac:dyDescent="0.3">
      <c r="K55" s="3" t="s">
        <v>13</v>
      </c>
      <c r="L55" s="4" t="s">
        <v>14</v>
      </c>
    </row>
    <row r="56" spans="1:15" x14ac:dyDescent="0.25">
      <c r="A56" s="2" t="s">
        <v>16</v>
      </c>
      <c r="B56" s="70">
        <f t="array" ref="B56:I63">MINVERSE(B44:I51)</f>
        <v>14.94564687407518</v>
      </c>
      <c r="C56" s="27">
        <v>-21.532596762212666</v>
      </c>
      <c r="D56" s="27">
        <v>7.5588665690551924</v>
      </c>
      <c r="E56" s="27">
        <v>-2.3666930896637361</v>
      </c>
      <c r="F56" s="27">
        <v>6.7625841793661783</v>
      </c>
      <c r="G56" s="27">
        <v>-4.8994830843756052</v>
      </c>
      <c r="H56" s="27">
        <v>-1.7946272923905078</v>
      </c>
      <c r="I56" s="28">
        <v>0.92080701350692518</v>
      </c>
      <c r="K56" s="5">
        <f>B56</f>
        <v>14.94564687407518</v>
      </c>
      <c r="L56" s="26">
        <f>((B$30-B$31)*ABS(K56-1))/(B$31-1)</f>
        <v>31.875764283600411</v>
      </c>
    </row>
    <row r="57" spans="1:15" x14ac:dyDescent="0.25">
      <c r="B57" s="29">
        <v>-21.532596762212652</v>
      </c>
      <c r="C57" s="25">
        <v>43.270113001430595</v>
      </c>
      <c r="D57" s="25">
        <v>-22.327482280866636</v>
      </c>
      <c r="E57" s="25">
        <v>4.4515501586632427</v>
      </c>
      <c r="F57" s="25">
        <v>-2.2264172995349045</v>
      </c>
      <c r="G57" s="25">
        <v>-2.7563408556796176</v>
      </c>
      <c r="H57" s="25">
        <v>3.3584085588090931</v>
      </c>
      <c r="I57" s="26">
        <v>-0.41166991924521262</v>
      </c>
      <c r="K57" s="5">
        <f>C57</f>
        <v>43.270113001430595</v>
      </c>
      <c r="L57" s="26">
        <f>((B$30-B$31)*ABS(K57-1))/(B$31-1)</f>
        <v>96.617401146127079</v>
      </c>
    </row>
    <row r="58" spans="1:15" x14ac:dyDescent="0.25">
      <c r="B58" s="29">
        <v>7.5588665690551871</v>
      </c>
      <c r="C58" s="25">
        <v>-22.327482280866636</v>
      </c>
      <c r="D58" s="25">
        <v>17.063846509696244</v>
      </c>
      <c r="E58" s="25">
        <v>-2.3714541151690223</v>
      </c>
      <c r="F58" s="25">
        <v>-2.3457090224773869</v>
      </c>
      <c r="G58" s="25">
        <v>5.3840807283145189</v>
      </c>
      <c r="H58" s="25">
        <v>-2.1526673976199104</v>
      </c>
      <c r="I58" s="26">
        <v>-2.3083292371586221</v>
      </c>
      <c r="K58" s="5">
        <f>D58</f>
        <v>17.063846509696244</v>
      </c>
      <c r="L58" s="26">
        <f>((B$30-B$31)*ABS(K58-1))/(B$31-1)</f>
        <v>36.717363450734275</v>
      </c>
      <c r="M58" s="6"/>
    </row>
    <row r="59" spans="1:15" x14ac:dyDescent="0.25">
      <c r="B59" s="29">
        <v>-2.3666930896637313</v>
      </c>
      <c r="C59" s="25">
        <v>4.4515501586632364</v>
      </c>
      <c r="D59" s="25">
        <v>-2.37145411516902</v>
      </c>
      <c r="E59" s="25">
        <v>1.7416252875428326</v>
      </c>
      <c r="F59" s="25">
        <v>-1.989073199869869</v>
      </c>
      <c r="G59" s="25">
        <v>1.242859982084513</v>
      </c>
      <c r="H59" s="25">
        <v>0.7261372895352961</v>
      </c>
      <c r="I59" s="26">
        <v>-0.22693824126176407</v>
      </c>
      <c r="K59" s="5">
        <f>E59</f>
        <v>1.7416252875428326</v>
      </c>
      <c r="L59" s="26">
        <f>((B$30-B$31)*ABS(K59-1))/(B$31-1)</f>
        <v>1.6951435143836175</v>
      </c>
      <c r="M59" s="6"/>
    </row>
    <row r="60" spans="1:15" x14ac:dyDescent="0.25">
      <c r="B60" s="29">
        <v>6.7625841793661818</v>
      </c>
      <c r="C60" s="25">
        <v>-2.2264172995349161</v>
      </c>
      <c r="D60" s="25">
        <v>-2.3457090224773767</v>
      </c>
      <c r="E60" s="25">
        <v>-1.989073199869871</v>
      </c>
      <c r="F60" s="25">
        <v>34.407463664712303</v>
      </c>
      <c r="G60" s="25">
        <v>-34.436251502057935</v>
      </c>
      <c r="H60" s="25">
        <v>-2.5654013613966176</v>
      </c>
      <c r="I60" s="26">
        <v>1.3413667123333135</v>
      </c>
      <c r="K60" s="5">
        <f>F60</f>
        <v>34.407463664712303</v>
      </c>
      <c r="L60" s="26">
        <f>((B$30-B$31)*ABS(K60-1))/(B$31-1)</f>
        <v>76.359916947913831</v>
      </c>
      <c r="M60" s="6"/>
    </row>
    <row r="61" spans="1:15" x14ac:dyDescent="0.25">
      <c r="B61" s="29">
        <v>-4.8994830843755945</v>
      </c>
      <c r="C61" s="25">
        <v>-2.7563408556796372</v>
      </c>
      <c r="D61" s="25">
        <v>5.3840807283145242</v>
      </c>
      <c r="E61" s="25">
        <v>1.2428599820845168</v>
      </c>
      <c r="F61" s="25">
        <v>-34.436251502057942</v>
      </c>
      <c r="G61" s="25">
        <v>36.230692117750472</v>
      </c>
      <c r="H61" s="25">
        <v>2.1628630200585315</v>
      </c>
      <c r="I61" s="26">
        <v>-1.4895842716083987</v>
      </c>
      <c r="J61" s="68"/>
      <c r="K61" s="5">
        <f>G61</f>
        <v>36.230692117750472</v>
      </c>
      <c r="L61" s="26">
        <f>((B$30-B$31)*ABS(K61-1))/(B$31-1)</f>
        <v>80.527296269143932</v>
      </c>
      <c r="M61" s="6"/>
    </row>
    <row r="62" spans="1:15" x14ac:dyDescent="0.25">
      <c r="B62" s="29">
        <v>-1.7946272923905051</v>
      </c>
      <c r="C62" s="25">
        <v>3.3584085588090913</v>
      </c>
      <c r="D62" s="25">
        <v>-2.1526673976199104</v>
      </c>
      <c r="E62" s="25">
        <v>0.7261372895352961</v>
      </c>
      <c r="F62" s="25">
        <v>-2.5654013613966105</v>
      </c>
      <c r="G62" s="25">
        <v>2.1628630200585239</v>
      </c>
      <c r="H62" s="25">
        <v>1.6177950487777593</v>
      </c>
      <c r="I62" s="26">
        <v>0.4246820973924097</v>
      </c>
      <c r="J62" s="68"/>
      <c r="K62" s="5">
        <f>H62</f>
        <v>1.6177950487777593</v>
      </c>
      <c r="L62" s="26">
        <f>((B$30-B$31)*ABS(K62-1))/(B$31-1)</f>
        <v>1.4121029686348783</v>
      </c>
      <c r="M62" s="6"/>
    </row>
    <row r="63" spans="1:15" ht="13.8" thickBot="1" x14ac:dyDescent="0.3">
      <c r="B63" s="30">
        <v>0.92080701350691974</v>
      </c>
      <c r="C63" s="31">
        <v>-0.41166991924520135</v>
      </c>
      <c r="D63" s="31">
        <v>-2.3083292371586279</v>
      </c>
      <c r="E63" s="31">
        <v>-0.2269382412617634</v>
      </c>
      <c r="F63" s="31">
        <v>1.3413667123333179</v>
      </c>
      <c r="G63" s="31">
        <v>-1.4895842716084042</v>
      </c>
      <c r="H63" s="31">
        <v>0.42468209739240986</v>
      </c>
      <c r="I63" s="69">
        <v>2.7696904326598886</v>
      </c>
      <c r="J63" s="25"/>
      <c r="K63" s="8">
        <f>I63</f>
        <v>2.7696904326598886</v>
      </c>
      <c r="L63" s="69">
        <f>((B$30-B$31)*ABS(K63-1))/(B$31-1)</f>
        <v>4.0450067032226027</v>
      </c>
      <c r="M63" s="6"/>
    </row>
    <row r="64" spans="1:15" ht="13.8" thickBot="1" x14ac:dyDescent="0.3">
      <c r="H64" s="68"/>
      <c r="I64" s="25"/>
      <c r="J64" s="25"/>
      <c r="N64" s="18" t="s">
        <v>20</v>
      </c>
      <c r="O64" s="19">
        <f>TINV(B29,B30-B31)</f>
        <v>2.119905299221255</v>
      </c>
    </row>
    <row r="65" spans="1:20" x14ac:dyDescent="0.25">
      <c r="A65" s="2" t="s">
        <v>15</v>
      </c>
      <c r="B65" s="11">
        <f>ABS(B56)/POWER(($B56*B$56),1/2)</f>
        <v>1</v>
      </c>
      <c r="C65" s="12">
        <f>ABS(C56)/POWER(($B56*C$57),1/2)</f>
        <v>0.84673016987266569</v>
      </c>
      <c r="D65" s="12">
        <f>ABS(D56)/POWER(($B56*D$58),1/2)</f>
        <v>0.47332653583312978</v>
      </c>
      <c r="E65" s="12">
        <f>ABS(E56)/POWER(($B56*E$59),1/2)</f>
        <v>0.46388168219848291</v>
      </c>
      <c r="F65" s="12">
        <f>ABS(F56)/POWER(($B56*F$60),1/2)</f>
        <v>0.29821466451509043</v>
      </c>
      <c r="G65" s="12">
        <f>ABS(G56)/POWER(($B56*G$61),1/2)</f>
        <v>0.21054968157187684</v>
      </c>
      <c r="H65" s="12">
        <f>ABS(H56)/POWER(($B56*H$62),1/2)</f>
        <v>0.36496831187181589</v>
      </c>
      <c r="I65" s="13">
        <f>ABS(I56)/POWER(($B56*I$63),1/2)</f>
        <v>0.14311845679032617</v>
      </c>
      <c r="K65" s="2" t="s">
        <v>19</v>
      </c>
      <c r="L65" s="11" t="e">
        <f>(B65*POWER($B$30-$B$31,1/2))/POWER(1-POWER(B65,2),1/2)</f>
        <v>#DIV/0!</v>
      </c>
      <c r="M65" s="12">
        <f>(C65*POWER($B$30-$B$31,1/2))/POWER(1-POWER(C65,2),1/2)</f>
        <v>6.3661221232368934</v>
      </c>
      <c r="N65" s="12">
        <f>(D65*POWER($B$30-$B$31,1/2))/POWER(1-POWER(D65,2),1/2)</f>
        <v>2.1493177231721425</v>
      </c>
      <c r="O65" s="12">
        <f>(E65*POWER($B$30-$B$31,1/2))/POWER(1-POWER(E65,2),1/2)</f>
        <v>2.0945170664349124</v>
      </c>
      <c r="P65" s="12">
        <f>(F65*POWER($B$30-$B$31,1/2))/POWER(1-POWER(F65,2),1/2)</f>
        <v>1.2497224954844144</v>
      </c>
      <c r="Q65" s="12">
        <f>(G65*POWER($B$30-$B$31,1/2))/POWER(1-POWER(G65,2),1/2)</f>
        <v>0.86151108378826025</v>
      </c>
      <c r="R65" s="12">
        <f>(H65*POWER($B$30-$B$31,1/2))/POWER(1-POWER(H65,2),1/2)</f>
        <v>1.5680364968919318</v>
      </c>
      <c r="S65" s="13">
        <f>(I65*POWER($B$30-$B$31,1/2))/POWER(1-POWER(I65,2),1/2)</f>
        <v>0.57842842037182074</v>
      </c>
      <c r="T65" s="6"/>
    </row>
    <row r="66" spans="1:20" x14ac:dyDescent="0.25">
      <c r="B66" s="5">
        <f>ABS(B57)/POWER(($C57*B$56),1/2)</f>
        <v>0.84673016987266514</v>
      </c>
      <c r="C66" s="6">
        <f>ABS(C57)/POWER(($C57*C$57),1/2)</f>
        <v>1</v>
      </c>
      <c r="D66" s="6">
        <f>ABS(D57)/POWER(($C57*D$58),1/2)</f>
        <v>0.82168861711489027</v>
      </c>
      <c r="E66" s="6">
        <f>ABS(E57)/POWER(($C57*E$59),1/2)</f>
        <v>0.5127904112381515</v>
      </c>
      <c r="F66" s="6">
        <f>ABS(F57)/POWER(($C57*F$60),1/2)</f>
        <v>5.7701383087940913E-2</v>
      </c>
      <c r="G66" s="6">
        <f>ABS(G57)/POWER(($C57*G$61),1/2)</f>
        <v>6.9614641750353659E-2</v>
      </c>
      <c r="H66" s="6">
        <f>ABS(H57)/POWER(($C57*H$62),1/2)</f>
        <v>0.40140036436132526</v>
      </c>
      <c r="I66" s="7">
        <f>ABS(I57)/POWER(($C57*I$63),1/2)</f>
        <v>3.7604472774127207E-2</v>
      </c>
      <c r="L66" s="5">
        <f>(B66*POWER($B$30-$B$31,1/2))/POWER(1-POWER(B66,2),1/2)</f>
        <v>6.3661221232368774</v>
      </c>
      <c r="M66" s="6" t="e">
        <f>(C66*POWER($B$30-$B$31,1/2))/POWER(1-POWER(C66,2),1/2)</f>
        <v>#DIV/0!</v>
      </c>
      <c r="N66" s="6">
        <f>(D66*POWER($B$30-$B$31,1/2))/POWER(1-POWER(D66,2),1/2)</f>
        <v>5.7668765627574947</v>
      </c>
      <c r="O66" s="6">
        <f>(E66*POWER($B$30-$B$31,1/2))/POWER(1-POWER(E66,2),1/2)</f>
        <v>2.3892004721192266</v>
      </c>
      <c r="P66" s="6">
        <f>(F66*POWER($B$30-$B$31,1/2))/POWER(1-POWER(F66,2),1/2)</f>
        <v>0.2311907221665051</v>
      </c>
      <c r="Q66" s="6">
        <f>(G66*POWER($B$30-$B$31,1/2))/POWER(1-POWER(G66,2),1/2)</f>
        <v>0.27913576208755286</v>
      </c>
      <c r="R66" s="6">
        <f>(H66*POWER($B$30-$B$31,1/2))/POWER(1-POWER(H66,2),1/2)</f>
        <v>1.7530262389899551</v>
      </c>
      <c r="S66" s="7">
        <f>(I66*POWER($B$30-$B$31,1/2))/POWER(1-POWER(I66,2),1/2)</f>
        <v>0.15052435672140307</v>
      </c>
      <c r="T66" s="6"/>
    </row>
    <row r="67" spans="1:20" x14ac:dyDescent="0.25">
      <c r="B67" s="5">
        <f>ABS(B58)/POWER(($D58*B$56),1/2)</f>
        <v>0.47332653583312945</v>
      </c>
      <c r="C67" s="6">
        <f>ABS(C58)/POWER(($D58*C$57),1/2)</f>
        <v>0.82168861711489027</v>
      </c>
      <c r="D67" s="6">
        <f>ABS(D58)/POWER(($D58*D$58),1/2)</f>
        <v>1</v>
      </c>
      <c r="E67" s="6">
        <f>ABS(E58)/POWER(($D58*E$59),1/2)</f>
        <v>0.43500965591011714</v>
      </c>
      <c r="F67" s="6">
        <f>ABS(F58)/POWER(($D58*F$60),1/2)</f>
        <v>9.6807574790073944E-2</v>
      </c>
      <c r="G67" s="6">
        <f>ABS(G58)/POWER(($D58*G$61),1/2)</f>
        <v>0.21653832837937811</v>
      </c>
      <c r="H67" s="6">
        <f>ABS(H58)/POWER(($D58*H$62),1/2)</f>
        <v>0.40971014184489457</v>
      </c>
      <c r="I67" s="7">
        <f>ABS(I58)/POWER(($D58*I$63),1/2)</f>
        <v>0.33577137485955011</v>
      </c>
      <c r="L67" s="5">
        <f>(B67*POWER($B$30-$B$31,1/2))/POWER(1-POWER(B67,2),1/2)</f>
        <v>2.1493177231721408</v>
      </c>
      <c r="M67" s="6">
        <f>(C67*POWER($B$30-$B$31,1/2))/POWER(1-POWER(C67,2),1/2)</f>
        <v>5.7668765627574947</v>
      </c>
      <c r="N67" s="6" t="e">
        <f>(D67*POWER($B$30-$B$31,1/2))/POWER(1-POWER(D67,2),1/2)</f>
        <v>#DIV/0!</v>
      </c>
      <c r="O67" s="6">
        <f>(E67*POWER($B$30-$B$31,1/2))/POWER(1-POWER(E67,2),1/2)</f>
        <v>1.9324620055221997</v>
      </c>
      <c r="P67" s="6">
        <f>(F67*POWER($B$30-$B$31,1/2))/POWER(1-POWER(F67,2),1/2)</f>
        <v>0.38905765770243222</v>
      </c>
      <c r="Q67" s="6">
        <f>(G67*POWER($B$30-$B$31,1/2))/POWER(1-POWER(G67,2),1/2)</f>
        <v>0.88720298742241965</v>
      </c>
      <c r="R67" s="6">
        <f>(H67*POWER($B$30-$B$31,1/2))/POWER(1-POWER(H67,2),1/2)</f>
        <v>1.7965492731759203</v>
      </c>
      <c r="S67" s="7">
        <f>(I67*POWER($B$30-$B$31,1/2))/POWER(1-POWER(I67,2),1/2)</f>
        <v>1.4258662852714654</v>
      </c>
      <c r="T67" s="6"/>
    </row>
    <row r="68" spans="1:20" x14ac:dyDescent="0.25">
      <c r="B68" s="5">
        <f>ABS(B59)/POWER(($E59*B$56),1/2)</f>
        <v>0.46388168219848197</v>
      </c>
      <c r="C68" s="6">
        <f>ABS(C59)/POWER(($E59*C$57),1/2)</f>
        <v>0.51279041123815083</v>
      </c>
      <c r="D68" s="6">
        <f>ABS(D59)/POWER(($E59*D$58),1/2)</f>
        <v>0.43500965591011675</v>
      </c>
      <c r="E68" s="6">
        <f>ABS(E59)/POWER(($E59*E$59),1/2)</f>
        <v>1</v>
      </c>
      <c r="F68" s="6">
        <f>ABS(F59)/POWER(($E59*F$60),1/2)</f>
        <v>0.25694908471720829</v>
      </c>
      <c r="G68" s="6">
        <f>ABS(G59)/POWER(($E59*G$61),1/2)</f>
        <v>0.15646115380346803</v>
      </c>
      <c r="H68" s="6">
        <f>ABS(H59)/POWER(($E59*H$62),1/2)</f>
        <v>0.43259313972338809</v>
      </c>
      <c r="I68" s="7">
        <f>ABS(I59)/POWER(($E59*I$63),1/2)</f>
        <v>0.10332721133048796</v>
      </c>
      <c r="L68" s="5">
        <f>(B68*POWER($B$30-$B$31,1/2))/POWER(1-POWER(B68,2),1/2)</f>
        <v>2.0945170664349071</v>
      </c>
      <c r="M68" s="6">
        <f>(C68*POWER($B$30-$B$31,1/2))/POWER(1-POWER(C68,2),1/2)</f>
        <v>2.3892004721192222</v>
      </c>
      <c r="N68" s="6">
        <f>(D68*POWER($B$30-$B$31,1/2))/POWER(1-POWER(D68,2),1/2)</f>
        <v>1.9324620055221975</v>
      </c>
      <c r="O68" s="6" t="e">
        <f>(E68*POWER($B$30-$B$31,1/2))/POWER(1-POWER(E68,2),1/2)</f>
        <v>#DIV/0!</v>
      </c>
      <c r="P68" s="6">
        <f>(F68*POWER($B$30-$B$31,1/2))/POWER(1-POWER(F68,2),1/2)</f>
        <v>1.0635035320002888</v>
      </c>
      <c r="Q68" s="6">
        <f>(G68*POWER($B$30-$B$31,1/2))/POWER(1-POWER(G68,2),1/2)</f>
        <v>0.63364855917727181</v>
      </c>
      <c r="R68" s="6">
        <f>(H68*POWER($B$30-$B$31,1/2))/POWER(1-POWER(H68,2),1/2)</f>
        <v>1.9192471063303269</v>
      </c>
      <c r="S68" s="7">
        <f>(I68*POWER($B$30-$B$31,1/2))/POWER(1-POWER(I68,2),1/2)</f>
        <v>0.41553301961901523</v>
      </c>
      <c r="T68" s="6"/>
    </row>
    <row r="69" spans="1:20" x14ac:dyDescent="0.25">
      <c r="B69" s="5">
        <f>ABS(B60)/POWER(($F60*B$56),1/2)</f>
        <v>0.2982146645150906</v>
      </c>
      <c r="C69" s="6">
        <f>ABS(C60)/POWER(($F60*C$57),1/2)</f>
        <v>5.7701383087941212E-2</v>
      </c>
      <c r="D69" s="6">
        <f>ABS(D60)/POWER(($F60*D$58),1/2)</f>
        <v>9.6807574790073514E-2</v>
      </c>
      <c r="E69" s="6">
        <f>ABS(E60)/POWER(($F60*E$59),1/2)</f>
        <v>0.25694908471720851</v>
      </c>
      <c r="F69" s="6">
        <f>ABS(F60)/POWER(($F60*F$60),1/2)</f>
        <v>1</v>
      </c>
      <c r="G69" s="6">
        <f>ABS(G60)/POWER(($F60*G$61),1/2)</f>
        <v>0.97532919821849096</v>
      </c>
      <c r="H69" s="6">
        <f>ABS(H60)/POWER(($F60*H$62),1/2)</f>
        <v>0.34384858378416661</v>
      </c>
      <c r="I69" s="7">
        <f>ABS(I60)/POWER(($F60*I$63),1/2)</f>
        <v>0.13740596268986902</v>
      </c>
      <c r="L69" s="5">
        <f>(B69*POWER($B$30-$B$31,1/2))/POWER(1-POWER(B69,2),1/2)</f>
        <v>1.2497224954844151</v>
      </c>
      <c r="M69" s="6">
        <f>(C69*POWER($B$30-$B$31,1/2))/POWER(1-POWER(C69,2),1/2)</f>
        <v>0.23119072216650632</v>
      </c>
      <c r="N69" s="6">
        <f>(D69*POWER($B$30-$B$31,1/2))/POWER(1-POWER(D69,2),1/2)</f>
        <v>0.38905765770243045</v>
      </c>
      <c r="O69" s="6">
        <f>(E69*POWER($B$30-$B$31,1/2))/POWER(1-POWER(E69,2),1/2)</f>
        <v>1.0635035320002899</v>
      </c>
      <c r="P69" s="6" t="e">
        <f>(F69*POWER($B$30-$B$31,1/2))/POWER(1-POWER(F69,2),1/2)</f>
        <v>#DIV/0!</v>
      </c>
      <c r="Q69" s="6">
        <f>(G69*POWER($B$30-$B$31,1/2))/POWER(1-POWER(G69,2),1/2)</f>
        <v>17.67257541019746</v>
      </c>
      <c r="R69" s="6">
        <f>(H69*POWER($B$30-$B$31,1/2))/POWER(1-POWER(H69,2),1/2)</f>
        <v>1.4647045377148886</v>
      </c>
      <c r="S69" s="7">
        <f>(I69*POWER($B$30-$B$31,1/2))/POWER(1-POWER(I69,2),1/2)</f>
        <v>0.55488705639201041</v>
      </c>
      <c r="T69" s="6"/>
    </row>
    <row r="70" spans="1:20" x14ac:dyDescent="0.25">
      <c r="B70" s="5">
        <f>ABS(B61)/POWER(($G61*B$56),1/2)</f>
        <v>0.21054968157187637</v>
      </c>
      <c r="C70" s="6">
        <f>ABS(C61)/POWER(($G61*C$57),1/2)</f>
        <v>6.9614641750354159E-2</v>
      </c>
      <c r="D70" s="6">
        <f>ABS(D61)/POWER(($G61*D$58),1/2)</f>
        <v>0.21653832837937834</v>
      </c>
      <c r="E70" s="6">
        <f>ABS(E61)/POWER(($G61*E$59),1/2)</f>
        <v>0.15646115380346851</v>
      </c>
      <c r="F70" s="6">
        <f>ABS(F61)/POWER(($G61*F$60),1/2)</f>
        <v>0.97532919821849118</v>
      </c>
      <c r="G70" s="6">
        <f>ABS(G61)/POWER(($G61*G$61),1/2)</f>
        <v>1</v>
      </c>
      <c r="H70" s="6">
        <f>ABS(H61)/POWER(($G61*H$62),1/2)</f>
        <v>0.28250682811566458</v>
      </c>
      <c r="I70" s="7">
        <f>ABS(I61)/POWER(($G61*I$63),1/2)</f>
        <v>0.14870006122266077</v>
      </c>
      <c r="L70" s="5">
        <f>(B70*POWER($B$30-$B$31,1/2))/POWER(1-POWER(B70,2),1/2)</f>
        <v>0.86151108378825814</v>
      </c>
      <c r="M70" s="6">
        <f>(C70*POWER($B$30-$B$31,1/2))/POWER(1-POWER(C70,2),1/2)</f>
        <v>0.27913576208755492</v>
      </c>
      <c r="N70" s="6">
        <f>(D70*POWER($B$30-$B$31,1/2))/POWER(1-POWER(D70,2),1/2)</f>
        <v>0.88720298742242054</v>
      </c>
      <c r="O70" s="6">
        <f>(E70*POWER($B$30-$B$31,1/2))/POWER(1-POWER(E70,2),1/2)</f>
        <v>0.63364855917727381</v>
      </c>
      <c r="P70" s="6">
        <f>(F70*POWER($B$30-$B$31,1/2))/POWER(1-POWER(F70,2),1/2)</f>
        <v>17.672575410197545</v>
      </c>
      <c r="Q70" s="6" t="e">
        <f>(G70*POWER($B$30-$B$31,1/2))/POWER(1-POWER(G70,2),1/2)</f>
        <v>#DIV/0!</v>
      </c>
      <c r="R70" s="6">
        <f>(H70*POWER($B$30-$B$31,1/2))/POWER(1-POWER(H70,2),1/2)</f>
        <v>1.178013347324</v>
      </c>
      <c r="S70" s="7">
        <f>(I70*POWER($B$30-$B$31,1/2))/POWER(1-POWER(I70,2),1/2)</f>
        <v>0.60148737414321873</v>
      </c>
      <c r="T70" s="6"/>
    </row>
    <row r="71" spans="1:20" x14ac:dyDescent="0.25">
      <c r="B71" s="5">
        <f>ABS(B62)/POWER(($H62*B$56),1/2)</f>
        <v>0.36496831187181533</v>
      </c>
      <c r="C71" s="6">
        <f>ABS(C62)/POWER(($H62*C$57),1/2)</f>
        <v>0.40140036436132509</v>
      </c>
      <c r="D71" s="6">
        <f>ABS(D62)/POWER(($H62*D$58),1/2)</f>
        <v>0.40971014184489457</v>
      </c>
      <c r="E71" s="6">
        <f>ABS(E62)/POWER(($H62*E$59),1/2)</f>
        <v>0.43259313972338809</v>
      </c>
      <c r="F71" s="6">
        <f>ABS(F62)/POWER(($H62*F$60),1/2)</f>
        <v>0.34384858378416566</v>
      </c>
      <c r="G71" s="6">
        <f>ABS(G62)/POWER(($H62*G$61),1/2)</f>
        <v>0.28250682811566358</v>
      </c>
      <c r="H71" s="6">
        <f>ABS(H62)/POWER(($H62*H$62),1/2)</f>
        <v>1</v>
      </c>
      <c r="I71" s="7">
        <f>ABS(I62)/POWER(($H62*I$63),1/2)</f>
        <v>0.20062571022325054</v>
      </c>
      <c r="L71" s="5">
        <f>(B71*POWER($B$30-$B$31,1/2))/POWER(1-POWER(B71,2),1/2)</f>
        <v>1.5680364968919291</v>
      </c>
      <c r="M71" s="6">
        <f>(C71*POWER($B$30-$B$31,1/2))/POWER(1-POWER(C71,2),1/2)</f>
        <v>1.753026238989954</v>
      </c>
      <c r="N71" s="6">
        <f>(D71*POWER($B$30-$B$31,1/2))/POWER(1-POWER(D71,2),1/2)</f>
        <v>1.7965492731759203</v>
      </c>
      <c r="O71" s="6">
        <f>(E71*POWER($B$30-$B$31,1/2))/POWER(1-POWER(E71,2),1/2)</f>
        <v>1.9192471063303269</v>
      </c>
      <c r="P71" s="6">
        <f>(F71*POWER($B$30-$B$31,1/2))/POWER(1-POWER(F71,2),1/2)</f>
        <v>1.464704537714884</v>
      </c>
      <c r="Q71" s="6">
        <f>(G71*POWER($B$30-$B$31,1/2))/POWER(1-POWER(G71,2),1/2)</f>
        <v>1.1780133473239955</v>
      </c>
      <c r="R71" s="6" t="e">
        <f>(H71*POWER($B$30-$B$31,1/2))/POWER(1-POWER(H71,2),1/2)</f>
        <v>#DIV/0!</v>
      </c>
      <c r="S71" s="7">
        <f>(I71*POWER($B$30-$B$31,1/2))/POWER(1-POWER(I71,2),1/2)</f>
        <v>0.81915798863874323</v>
      </c>
      <c r="T71" s="6"/>
    </row>
    <row r="72" spans="1:20" ht="13.8" thickBot="1" x14ac:dyDescent="0.3">
      <c r="B72" s="8">
        <f>ABS(B63)/POWER(($I63*B$56),1/2)</f>
        <v>0.14311845679032531</v>
      </c>
      <c r="C72" s="9">
        <f>ABS(C63)/POWER(($I63*C$57),1/2)</f>
        <v>3.760447277412618E-2</v>
      </c>
      <c r="D72" s="9">
        <f>ABS(D63)/POWER(($I63*D$58),1/2)</f>
        <v>0.33577137485955094</v>
      </c>
      <c r="E72" s="9">
        <f>ABS(E63)/POWER(($I63*E$59),1/2)</f>
        <v>0.10332721133048765</v>
      </c>
      <c r="F72" s="9">
        <f>ABS(F63)/POWER(($I63*F$60),1/2)</f>
        <v>0.13740596268986949</v>
      </c>
      <c r="G72" s="9">
        <f>ABS(G63)/POWER(($I63*G$61),1/2)</f>
        <v>0.14870006122266133</v>
      </c>
      <c r="H72" s="9">
        <f>ABS(H63)/POWER(($I63*H$62),1/2)</f>
        <v>0.20062571022325063</v>
      </c>
      <c r="I72" s="10">
        <f>ABS(I63)/POWER(($I63*I$63),1/2)</f>
        <v>1</v>
      </c>
      <c r="L72" s="8">
        <f>(B72*POWER($B$30-$B$31,1/2))/POWER(1-POWER(B72,2),1/2)</f>
        <v>0.57842842037181719</v>
      </c>
      <c r="M72" s="9">
        <f>(C72*POWER($B$30-$B$31,1/2))/POWER(1-POWER(C72,2),1/2)</f>
        <v>0.15052435672139897</v>
      </c>
      <c r="N72" s="9">
        <f>(D72*POWER($B$30-$B$31,1/2))/POWER(1-POWER(D72,2),1/2)</f>
        <v>1.4258662852714694</v>
      </c>
      <c r="O72" s="9">
        <f>(E72*POWER($B$30-$B$31,1/2))/POWER(1-POWER(E72,2),1/2)</f>
        <v>0.41553301961901401</v>
      </c>
      <c r="P72" s="9">
        <f>(F72*POWER($B$30-$B$31,1/2))/POWER(1-POWER(F72,2),1/2)</f>
        <v>0.55488705639201241</v>
      </c>
      <c r="Q72" s="9">
        <f>(G72*POWER($B$30-$B$31,1/2))/POWER(1-POWER(G72,2),1/2)</f>
        <v>0.60148737414322107</v>
      </c>
      <c r="R72" s="9">
        <f>(H72*POWER($B$30-$B$31,1/2))/POWER(1-POWER(H72,2),1/2)</f>
        <v>0.81915798863874356</v>
      </c>
      <c r="S72" s="10" t="e">
        <f>(I72*POWER($B$30-$B$31,1/2))/POWER(1-POWER(I72,2),1/2)</f>
        <v>#DIV/0!</v>
      </c>
      <c r="T72" s="6"/>
    </row>
    <row r="73" spans="1:20" ht="13.8" thickBot="1" x14ac:dyDescent="0.3"/>
    <row r="74" spans="1:20" ht="13.8" thickBot="1" x14ac:dyDescent="0.3">
      <c r="B74" s="62" t="s">
        <v>39</v>
      </c>
      <c r="C74" s="63" t="s">
        <v>40</v>
      </c>
      <c r="D74" s="63" t="s">
        <v>41</v>
      </c>
      <c r="E74" s="63" t="s">
        <v>42</v>
      </c>
      <c r="F74" s="64" t="s">
        <v>43</v>
      </c>
      <c r="N74" s="44" t="s">
        <v>34</v>
      </c>
      <c r="O74" s="45"/>
      <c r="P74" s="45"/>
      <c r="Q74" s="46"/>
    </row>
    <row r="75" spans="1:20" x14ac:dyDescent="0.25">
      <c r="B75" s="5">
        <f>(_xlfn.STDEV.S(B2,$J$2:$J$25)*B2+_xlfn.STDEV.S(C2,$J$2:$J$25)*C2)/(_xlfn.STDEV.S(B2,$J$2:$J$25)+_xlfn.STDEV.S(C2,$J$2:$J$25))</f>
        <v>62.793895162652341</v>
      </c>
      <c r="C75" s="6">
        <f>(_xlfn.STDEV.S(B2,$J$2:$J$25)*B2+_xlfn.STDEV.S(D2,$J$2:$J$25)*D2)/(_xlfn.STDEV.S(B2,$J$2:$J$25)+_xlfn.STDEV.S(D2,$J$2:$J$25))</f>
        <v>97.693769891842635</v>
      </c>
      <c r="D75" s="6">
        <f>(_xlfn.STDEV.S(C2,$J$2:$J$25)*C2+_xlfn.STDEV.S(D2,$J$2:$J$25)*D2)/(_xlfn.STDEV.S(C2,$J$2:$J$25)+_xlfn.STDEV.S(D2,$J$2:$J$25))</f>
        <v>88.200539514981813</v>
      </c>
      <c r="E75" s="6">
        <f>(_xlfn.STDEV.S(C2,$J$2:$J$25)*C2+_xlfn.STDEV.S(E2,$J$2:$J$25)*E2)/(_xlfn.STDEV.S(C2,$J$2:$J$25)+_xlfn.STDEV.S(E2,$J$2:$J$25))</f>
        <v>38637.021045277666</v>
      </c>
      <c r="F75" s="7">
        <f>(_xlfn.STDEV.S(F2,$J$2:$J$25)*F2+_xlfn.STDEV.S(G2,$J$2:$J$25)*G2)/(_xlfn.STDEV.S(F2,$J$2:$J$25)+_xlfn.STDEV.S(G2,$J$2:$J$25))</f>
        <v>153.34450052240729</v>
      </c>
      <c r="N75" s="47" t="s">
        <v>35</v>
      </c>
      <c r="O75" s="37"/>
      <c r="P75" s="37"/>
      <c r="Q75" s="48"/>
    </row>
    <row r="76" spans="1:20" x14ac:dyDescent="0.25">
      <c r="B76" s="5">
        <f t="shared" ref="B76:B98" si="2">(_xlfn.STDEV.S(B3,$J$2:$J$25)*B3+_xlfn.STDEV.S(C3,$J$2:$J$25)*C3)/(_xlfn.STDEV.S(B3,$J$2:$J$25)+_xlfn.STDEV.S(C3,$J$2:$J$25))</f>
        <v>63.432377410866813</v>
      </c>
      <c r="C76" s="6">
        <f t="shared" ref="C76:C98" si="3">(_xlfn.STDEV.S(B3,$J$2:$J$25)*B3+_xlfn.STDEV.S(D3,$J$2:$J$25)*D3)/(_xlfn.STDEV.S(B3,$J$2:$J$25)+_xlfn.STDEV.S(D3,$J$2:$J$25))</f>
        <v>94.462619207661547</v>
      </c>
      <c r="D76" s="6">
        <f t="shared" ref="D76:D98" si="4">(_xlfn.STDEV.S(C3,$J$2:$J$25)*C3+_xlfn.STDEV.S(D3,$J$2:$J$25)*D3)/(_xlfn.STDEV.S(C3,$J$2:$J$25)+_xlfn.STDEV.S(D3,$J$2:$J$25))</f>
        <v>85.392361727903506</v>
      </c>
      <c r="E76" s="6">
        <f t="shared" ref="E76:E98" si="5">(_xlfn.STDEV.S(C3,$J$2:$J$25)*C3+_xlfn.STDEV.S(E3,$J$2:$J$25)*E3)/(_xlfn.STDEV.S(C3,$J$2:$J$25)+_xlfn.STDEV.S(E3,$J$2:$J$25))</f>
        <v>13279.891881072303</v>
      </c>
      <c r="F76" s="7">
        <f t="shared" ref="F76:F98" si="6">(_xlfn.STDEV.S(F3,$J$2:$J$25)*F3+_xlfn.STDEV.S(G3,$J$2:$J$25)*G3)/(_xlfn.STDEV.S(F3,$J$2:$J$25)+_xlfn.STDEV.S(G3,$J$2:$J$25))</f>
        <v>178.2163874127894</v>
      </c>
      <c r="N76" s="47" t="s">
        <v>36</v>
      </c>
      <c r="O76" s="37"/>
      <c r="P76" s="37"/>
      <c r="Q76" s="48"/>
    </row>
    <row r="77" spans="1:20" x14ac:dyDescent="0.25">
      <c r="B77" s="5">
        <f t="shared" si="2"/>
        <v>64.667804180807153</v>
      </c>
      <c r="C77" s="6">
        <f t="shared" si="3"/>
        <v>93.37461450768086</v>
      </c>
      <c r="D77" s="6">
        <f t="shared" si="4"/>
        <v>82.91768416294552</v>
      </c>
      <c r="E77" s="6">
        <f t="shared" si="5"/>
        <v>12548.938389764764</v>
      </c>
      <c r="F77" s="7">
        <f t="shared" si="6"/>
        <v>153.51110174213071</v>
      </c>
      <c r="N77" s="47" t="s">
        <v>37</v>
      </c>
      <c r="O77" s="37"/>
      <c r="P77" s="37"/>
      <c r="Q77" s="48"/>
    </row>
    <row r="78" spans="1:20" ht="13.8" thickBot="1" x14ac:dyDescent="0.3">
      <c r="B78" s="5">
        <f t="shared" si="2"/>
        <v>64.996090867615976</v>
      </c>
      <c r="C78" s="6">
        <f t="shared" si="3"/>
        <v>93.148277727754873</v>
      </c>
      <c r="D78" s="6">
        <f t="shared" si="4"/>
        <v>83.059383092209885</v>
      </c>
      <c r="E78" s="6">
        <f t="shared" si="5"/>
        <v>12915.398579121531</v>
      </c>
      <c r="F78" s="7">
        <f t="shared" si="6"/>
        <v>184.81082072064925</v>
      </c>
      <c r="N78" s="49" t="s">
        <v>38</v>
      </c>
      <c r="O78" s="50"/>
      <c r="P78" s="50"/>
      <c r="Q78" s="51"/>
    </row>
    <row r="79" spans="1:20" x14ac:dyDescent="0.25">
      <c r="B79" s="5">
        <f t="shared" si="2"/>
        <v>69.920823685102732</v>
      </c>
      <c r="C79" s="6">
        <f t="shared" si="3"/>
        <v>96.717553877405877</v>
      </c>
      <c r="D79" s="6">
        <f t="shared" si="4"/>
        <v>87.514562219162173</v>
      </c>
      <c r="E79" s="6">
        <f t="shared" si="5"/>
        <v>26433.055513801555</v>
      </c>
      <c r="F79" s="7">
        <f t="shared" si="6"/>
        <v>255.46964120317844</v>
      </c>
    </row>
    <row r="80" spans="1:20" x14ac:dyDescent="0.25">
      <c r="B80" s="5">
        <f t="shared" si="2"/>
        <v>73.022681971867826</v>
      </c>
      <c r="C80" s="6">
        <f t="shared" si="3"/>
        <v>98.10166750945092</v>
      </c>
      <c r="D80" s="6">
        <f t="shared" si="4"/>
        <v>88.228583517662344</v>
      </c>
      <c r="E80" s="6">
        <f t="shared" si="5"/>
        <v>30086.916911692893</v>
      </c>
      <c r="F80" s="7">
        <f t="shared" si="6"/>
        <v>302.01123259156833</v>
      </c>
    </row>
    <row r="81" spans="2:6" x14ac:dyDescent="0.25">
      <c r="B81" s="5">
        <f t="shared" si="2"/>
        <v>74.591388683764336</v>
      </c>
      <c r="C81" s="6">
        <f t="shared" si="3"/>
        <v>101.42910671347217</v>
      </c>
      <c r="D81" s="6">
        <f t="shared" si="4"/>
        <v>90.945277374009521</v>
      </c>
      <c r="E81" s="6">
        <f t="shared" si="5"/>
        <v>41806.581187982592</v>
      </c>
      <c r="F81" s="7">
        <f t="shared" si="6"/>
        <v>184.79387542570052</v>
      </c>
    </row>
    <row r="82" spans="2:6" x14ac:dyDescent="0.25">
      <c r="B82" s="5">
        <f t="shared" si="2"/>
        <v>77.099808630680485</v>
      </c>
      <c r="C82" s="6">
        <f t="shared" si="3"/>
        <v>102.81618543813454</v>
      </c>
      <c r="D82" s="6">
        <f t="shared" si="4"/>
        <v>93.115048190237786</v>
      </c>
      <c r="E82" s="6">
        <f t="shared" si="5"/>
        <v>12590.444931261893</v>
      </c>
      <c r="F82" s="7">
        <f t="shared" si="6"/>
        <v>212.96810009061065</v>
      </c>
    </row>
    <row r="83" spans="2:6" x14ac:dyDescent="0.25">
      <c r="B83" s="5">
        <f t="shared" si="2"/>
        <v>79.718091236759719</v>
      </c>
      <c r="C83" s="6">
        <f t="shared" si="3"/>
        <v>106.01763342021341</v>
      </c>
      <c r="D83" s="6">
        <f t="shared" si="4"/>
        <v>97.077478255374302</v>
      </c>
      <c r="E83" s="6">
        <f t="shared" si="5"/>
        <v>23550.221483939014</v>
      </c>
      <c r="F83" s="7">
        <f t="shared" si="6"/>
        <v>226.52345167605944</v>
      </c>
    </row>
    <row r="84" spans="2:6" x14ac:dyDescent="0.25">
      <c r="B84" s="5">
        <f t="shared" si="2"/>
        <v>81.700203109351236</v>
      </c>
      <c r="C84" s="6">
        <f t="shared" si="3"/>
        <v>107.73867568189932</v>
      </c>
      <c r="D84" s="6">
        <f t="shared" si="4"/>
        <v>99.322835989355085</v>
      </c>
      <c r="E84" s="6">
        <f t="shared" si="5"/>
        <v>25013.108026416146</v>
      </c>
      <c r="F84" s="7">
        <f t="shared" si="6"/>
        <v>213.04006050607225</v>
      </c>
    </row>
    <row r="85" spans="2:6" x14ac:dyDescent="0.25">
      <c r="B85" s="5">
        <f t="shared" si="2"/>
        <v>83.267314550333737</v>
      </c>
      <c r="C85" s="6">
        <f t="shared" si="3"/>
        <v>109.23795451478304</v>
      </c>
      <c r="D85" s="6">
        <f t="shared" si="4"/>
        <v>100.89433860365681</v>
      </c>
      <c r="E85" s="6">
        <f t="shared" si="5"/>
        <v>31588.204773610159</v>
      </c>
      <c r="F85" s="7">
        <f t="shared" si="6"/>
        <v>167.95694856423546</v>
      </c>
    </row>
    <row r="86" spans="2:6" x14ac:dyDescent="0.25">
      <c r="B86" s="5">
        <f t="shared" si="2"/>
        <v>81.436170334613621</v>
      </c>
      <c r="C86" s="6">
        <f t="shared" si="3"/>
        <v>106.42547793956726</v>
      </c>
      <c r="D86" s="6">
        <f t="shared" si="4"/>
        <v>101.09265200839852</v>
      </c>
      <c r="E86" s="6">
        <f t="shared" si="5"/>
        <v>38717.71576577182</v>
      </c>
      <c r="F86" s="7">
        <f t="shared" si="6"/>
        <v>284.33829965827226</v>
      </c>
    </row>
    <row r="87" spans="2:6" x14ac:dyDescent="0.25">
      <c r="B87" s="5">
        <f t="shared" si="2"/>
        <v>81.426098908020307</v>
      </c>
      <c r="C87" s="6">
        <f t="shared" si="3"/>
        <v>106.38322679544602</v>
      </c>
      <c r="D87" s="6">
        <f t="shared" si="4"/>
        <v>101.2980590561704</v>
      </c>
      <c r="E87" s="6">
        <f t="shared" si="5"/>
        <v>12993.109220328615</v>
      </c>
      <c r="F87" s="7">
        <f t="shared" si="6"/>
        <v>212.82050883677044</v>
      </c>
    </row>
    <row r="88" spans="2:6" x14ac:dyDescent="0.25">
      <c r="B88" s="5">
        <f t="shared" si="2"/>
        <v>81.324875773582221</v>
      </c>
      <c r="C88" s="6">
        <f t="shared" si="3"/>
        <v>105.31759802580915</v>
      </c>
      <c r="D88" s="6">
        <f t="shared" si="4"/>
        <v>102.05580033674886</v>
      </c>
      <c r="E88" s="6">
        <f t="shared" si="5"/>
        <v>23950.461580142655</v>
      </c>
      <c r="F88" s="7">
        <f t="shared" si="6"/>
        <v>194.08203013903616</v>
      </c>
    </row>
    <row r="89" spans="2:6" x14ac:dyDescent="0.25">
      <c r="B89" s="5">
        <f t="shared" si="2"/>
        <v>82.695605243640799</v>
      </c>
      <c r="C89" s="6">
        <f t="shared" si="3"/>
        <v>107.22132403538255</v>
      </c>
      <c r="D89" s="6">
        <f t="shared" si="4"/>
        <v>103.27770030315018</v>
      </c>
      <c r="E89" s="6">
        <f t="shared" si="5"/>
        <v>46261.58653515621</v>
      </c>
      <c r="F89" s="7">
        <f t="shared" si="6"/>
        <v>297.69026229400117</v>
      </c>
    </row>
    <row r="90" spans="2:6" x14ac:dyDescent="0.25">
      <c r="B90" s="5">
        <f t="shared" si="2"/>
        <v>84.511379237682362</v>
      </c>
      <c r="C90" s="6">
        <f t="shared" si="3"/>
        <v>109.9090935825121</v>
      </c>
      <c r="D90" s="6">
        <f t="shared" si="4"/>
        <v>105.09838781250876</v>
      </c>
      <c r="E90" s="6">
        <f t="shared" si="5"/>
        <v>19965.109116285617</v>
      </c>
      <c r="F90" s="7">
        <f t="shared" si="6"/>
        <v>218.79774737993216</v>
      </c>
    </row>
    <row r="91" spans="2:6" x14ac:dyDescent="0.25">
      <c r="B91" s="5">
        <f t="shared" si="2"/>
        <v>86.440740688221865</v>
      </c>
      <c r="C91" s="6">
        <f t="shared" si="3"/>
        <v>111.40508378262558</v>
      </c>
      <c r="D91" s="6">
        <f t="shared" si="4"/>
        <v>108.64836317388006</v>
      </c>
      <c r="E91" s="6">
        <f t="shared" si="5"/>
        <v>27638.72783685031</v>
      </c>
      <c r="F91" s="7">
        <f t="shared" si="6"/>
        <v>270.63819525781554</v>
      </c>
    </row>
    <row r="92" spans="2:6" x14ac:dyDescent="0.25">
      <c r="B92" s="5">
        <f t="shared" si="2"/>
        <v>88.137867331670137</v>
      </c>
      <c r="C92" s="6">
        <f t="shared" si="3"/>
        <v>114.92956576610284</v>
      </c>
      <c r="D92" s="6">
        <f t="shared" si="4"/>
        <v>110.46317273587329</v>
      </c>
      <c r="E92" s="6">
        <f t="shared" si="5"/>
        <v>34212.724961200278</v>
      </c>
      <c r="F92" s="7">
        <f t="shared" si="6"/>
        <v>250.58674095523909</v>
      </c>
    </row>
    <row r="93" spans="2:6" x14ac:dyDescent="0.25">
      <c r="B93" s="5">
        <f t="shared" si="2"/>
        <v>88.365543120130312</v>
      </c>
      <c r="C93" s="6">
        <f t="shared" si="3"/>
        <v>115.35129148225833</v>
      </c>
      <c r="D93" s="6">
        <f t="shared" si="4"/>
        <v>112.55063957441986</v>
      </c>
      <c r="E93" s="6">
        <f t="shared" si="5"/>
        <v>42645.918206016126</v>
      </c>
      <c r="F93" s="7">
        <f t="shared" si="6"/>
        <v>262.23245370606054</v>
      </c>
    </row>
    <row r="94" spans="2:6" x14ac:dyDescent="0.25">
      <c r="B94" s="5">
        <f t="shared" si="2"/>
        <v>89.110932807328226</v>
      </c>
      <c r="C94" s="6">
        <f t="shared" si="3"/>
        <v>114.05736677051945</v>
      </c>
      <c r="D94" s="6">
        <f t="shared" si="4"/>
        <v>112.58199284419069</v>
      </c>
      <c r="E94" s="6">
        <f t="shared" si="5"/>
        <v>17080.252743485005</v>
      </c>
      <c r="F94" s="7">
        <f t="shared" si="6"/>
        <v>322.4966882235845</v>
      </c>
    </row>
    <row r="95" spans="2:6" x14ac:dyDescent="0.25">
      <c r="B95" s="5">
        <f t="shared" si="2"/>
        <v>91.329997879336574</v>
      </c>
      <c r="C95" s="6">
        <f t="shared" si="3"/>
        <v>117.11472022741646</v>
      </c>
      <c r="D95" s="6">
        <f t="shared" si="4"/>
        <v>117.08080240699742</v>
      </c>
      <c r="E95" s="6">
        <f t="shared" si="5"/>
        <v>31692.325964269021</v>
      </c>
      <c r="F95" s="7">
        <f t="shared" si="6"/>
        <v>181.88969051401406</v>
      </c>
    </row>
    <row r="96" spans="2:6" x14ac:dyDescent="0.25">
      <c r="B96" s="5">
        <f t="shared" si="2"/>
        <v>95.288987061755805</v>
      </c>
      <c r="C96" s="6">
        <f t="shared" si="3"/>
        <v>119.69352883599967</v>
      </c>
      <c r="D96" s="6">
        <f t="shared" si="4"/>
        <v>117.90926287067288</v>
      </c>
      <c r="E96" s="6">
        <f t="shared" si="5"/>
        <v>11637.506883673313</v>
      </c>
      <c r="F96" s="7">
        <f t="shared" si="6"/>
        <v>192.30885170298095</v>
      </c>
    </row>
    <row r="97" spans="2:6" x14ac:dyDescent="0.25">
      <c r="B97" s="5">
        <f t="shared" si="2"/>
        <v>96.874927530251497</v>
      </c>
      <c r="C97" s="6">
        <f t="shared" si="3"/>
        <v>118.8069578475581</v>
      </c>
      <c r="D97" s="6">
        <f t="shared" si="4"/>
        <v>118.61274211583664</v>
      </c>
      <c r="E97" s="6">
        <f t="shared" si="5"/>
        <v>19308.995458736415</v>
      </c>
      <c r="F97" s="7">
        <f t="shared" si="6"/>
        <v>223.67098236173894</v>
      </c>
    </row>
    <row r="98" spans="2:6" ht="13.8" thickBot="1" x14ac:dyDescent="0.3">
      <c r="B98" s="8">
        <f t="shared" si="2"/>
        <v>101.7307138112125</v>
      </c>
      <c r="C98" s="9">
        <f t="shared" si="3"/>
        <v>125.12639283674491</v>
      </c>
      <c r="D98" s="9">
        <f t="shared" si="4"/>
        <v>121.96319255943973</v>
      </c>
      <c r="E98" s="9">
        <f t="shared" si="5"/>
        <v>38436.059046474023</v>
      </c>
      <c r="F98" s="10">
        <f t="shared" si="6"/>
        <v>201.92599169592546</v>
      </c>
    </row>
  </sheetData>
  <mergeCells count="6">
    <mergeCell ref="N78:Q78"/>
    <mergeCell ref="N74:Q74"/>
    <mergeCell ref="N75:Q75"/>
    <mergeCell ref="N76:Q76"/>
    <mergeCell ref="N77:Q77"/>
    <mergeCell ref="C53:G54"/>
  </mergeCells>
  <phoneticPr fontId="0" type="noConversion"/>
  <conditionalFormatting sqref="L56:L63">
    <cfRule type="cellIs" dxfId="1" priority="3" stopIfTrue="1" operator="greaterThan">
      <formula>$L$54</formula>
    </cfRule>
  </conditionalFormatting>
  <conditionalFormatting sqref="L65:S72">
    <cfRule type="cellIs" dxfId="0" priority="4" stopIfTrue="1" operator="greaterThan">
      <formula>$O$64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opLeftCell="A7" zoomScale="85" zoomScaleNormal="85" workbookViewId="0">
      <selection activeCell="N31" sqref="N31"/>
    </sheetView>
  </sheetViews>
  <sheetFormatPr defaultRowHeight="13.2" x14ac:dyDescent="0.25"/>
  <cols>
    <col min="1" max="1" width="10.33203125" bestFit="1" customWidth="1"/>
    <col min="2" max="2" width="12.109375" bestFit="1" customWidth="1"/>
    <col min="3" max="3" width="12" bestFit="1" customWidth="1"/>
    <col min="4" max="4" width="9.109375" bestFit="1" customWidth="1"/>
    <col min="5" max="5" width="13.21875" bestFit="1" customWidth="1"/>
    <col min="6" max="6" width="13.109375" bestFit="1" customWidth="1"/>
    <col min="7" max="9" width="9.109375" bestFit="1" customWidth="1"/>
    <col min="10" max="10" width="9" bestFit="1" customWidth="1"/>
    <col min="11" max="11" width="10" bestFit="1" customWidth="1"/>
  </cols>
  <sheetData>
    <row r="1" spans="2:10" ht="13.8" thickBot="1" x14ac:dyDescent="0.3">
      <c r="B1" s="62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4" t="s">
        <v>8</v>
      </c>
    </row>
    <row r="2" spans="2:10" x14ac:dyDescent="0.25">
      <c r="B2" s="78">
        <v>71.2</v>
      </c>
      <c r="C2" s="32">
        <v>54.7</v>
      </c>
      <c r="D2" s="32">
        <v>128</v>
      </c>
      <c r="E2" s="32">
        <v>38995</v>
      </c>
      <c r="F2" s="32">
        <v>10.43</v>
      </c>
      <c r="G2" s="32">
        <v>412.8</v>
      </c>
      <c r="H2" s="32">
        <v>3436</v>
      </c>
      <c r="I2" s="32">
        <v>17.899999999999999</v>
      </c>
      <c r="J2" s="20">
        <v>287</v>
      </c>
    </row>
    <row r="3" spans="2:10" x14ac:dyDescent="0.25">
      <c r="B3" s="78">
        <v>71.599999999999994</v>
      </c>
      <c r="C3" s="32">
        <v>55.56</v>
      </c>
      <c r="D3" s="32">
        <v>120.1</v>
      </c>
      <c r="E3" s="32">
        <v>13636</v>
      </c>
      <c r="F3" s="32">
        <v>14.92</v>
      </c>
      <c r="G3" s="32">
        <v>452.7</v>
      </c>
      <c r="H3" s="32">
        <v>3899</v>
      </c>
      <c r="I3" s="32">
        <v>18.260000000000002</v>
      </c>
      <c r="J3" s="20">
        <v>282.56</v>
      </c>
    </row>
    <row r="4" spans="2:10" x14ac:dyDescent="0.25">
      <c r="B4" s="78">
        <v>74.25</v>
      </c>
      <c r="C4" s="32">
        <v>55.49</v>
      </c>
      <c r="D4" s="32">
        <v>114.4</v>
      </c>
      <c r="E4" s="32">
        <v>12905</v>
      </c>
      <c r="F4" s="32">
        <v>12.11</v>
      </c>
      <c r="G4" s="32">
        <v>410.2</v>
      </c>
      <c r="H4" s="32">
        <v>4644</v>
      </c>
      <c r="I4" s="32">
        <v>18.71</v>
      </c>
      <c r="J4" s="20">
        <v>281.05</v>
      </c>
    </row>
    <row r="5" spans="2:10" x14ac:dyDescent="0.25">
      <c r="B5" s="78">
        <v>74.25</v>
      </c>
      <c r="C5" s="32">
        <v>56.12</v>
      </c>
      <c r="D5" s="32">
        <v>113.9</v>
      </c>
      <c r="E5" s="32">
        <v>13271</v>
      </c>
      <c r="F5" s="32">
        <v>18.670000000000002</v>
      </c>
      <c r="G5" s="32">
        <v>458.6</v>
      </c>
      <c r="H5" s="32">
        <v>2051</v>
      </c>
      <c r="I5" s="32">
        <v>19.690000000000001</v>
      </c>
      <c r="J5" s="20">
        <v>283.68</v>
      </c>
    </row>
    <row r="6" spans="2:10" x14ac:dyDescent="0.25">
      <c r="B6" s="78">
        <v>78.38</v>
      </c>
      <c r="C6" s="32">
        <v>61.78</v>
      </c>
      <c r="D6" s="32">
        <v>116.8</v>
      </c>
      <c r="E6" s="32">
        <v>26785</v>
      </c>
      <c r="F6" s="32">
        <v>56.83</v>
      </c>
      <c r="G6" s="32">
        <v>518.6</v>
      </c>
      <c r="H6" s="32">
        <v>2562</v>
      </c>
      <c r="I6" s="32">
        <v>20.190000000000001</v>
      </c>
      <c r="J6" s="20">
        <v>299.64999999999998</v>
      </c>
    </row>
    <row r="7" spans="2:10" x14ac:dyDescent="0.25">
      <c r="B7" s="78">
        <v>82.2</v>
      </c>
      <c r="C7" s="32">
        <v>64.22</v>
      </c>
      <c r="D7" s="32">
        <v>115.3</v>
      </c>
      <c r="E7" s="32">
        <v>30437</v>
      </c>
      <c r="F7" s="32">
        <v>80.62</v>
      </c>
      <c r="G7" s="32">
        <v>555.9</v>
      </c>
      <c r="H7" s="32">
        <v>2855</v>
      </c>
      <c r="I7" s="32">
        <v>20.420000000000002</v>
      </c>
      <c r="J7" s="20">
        <v>307.13</v>
      </c>
    </row>
    <row r="8" spans="2:10" x14ac:dyDescent="0.25">
      <c r="B8" s="78">
        <v>84.28</v>
      </c>
      <c r="C8" s="32">
        <v>65.319999999999993</v>
      </c>
      <c r="D8" s="32">
        <v>120.1</v>
      </c>
      <c r="E8" s="32">
        <v>42156</v>
      </c>
      <c r="F8" s="32">
        <v>18.649999999999999</v>
      </c>
      <c r="G8" s="32">
        <v>458.6</v>
      </c>
      <c r="H8" s="32">
        <v>2855</v>
      </c>
      <c r="I8" s="32">
        <v>20.89</v>
      </c>
      <c r="J8" s="20">
        <v>316.85000000000002</v>
      </c>
    </row>
    <row r="9" spans="2:10" x14ac:dyDescent="0.25">
      <c r="B9" s="78">
        <v>86.08</v>
      </c>
      <c r="C9" s="32">
        <v>68.48</v>
      </c>
      <c r="D9" s="32">
        <v>121</v>
      </c>
      <c r="E9" s="32">
        <v>12936</v>
      </c>
      <c r="F9" s="32">
        <v>34.299999999999997</v>
      </c>
      <c r="G9" s="32">
        <v>483.1</v>
      </c>
      <c r="H9" s="32">
        <v>2891</v>
      </c>
      <c r="I9" s="32">
        <v>20.9</v>
      </c>
      <c r="J9" s="20">
        <v>324.33</v>
      </c>
    </row>
    <row r="10" spans="2:10" x14ac:dyDescent="0.25">
      <c r="B10" s="78">
        <v>87.94</v>
      </c>
      <c r="C10" s="32">
        <v>71.8</v>
      </c>
      <c r="D10" s="32">
        <v>125.8</v>
      </c>
      <c r="E10" s="32">
        <v>23894</v>
      </c>
      <c r="F10" s="32">
        <v>41.6</v>
      </c>
      <c r="G10" s="32">
        <v>494.6</v>
      </c>
      <c r="H10" s="32">
        <v>3512</v>
      </c>
      <c r="I10" s="32">
        <v>21.48</v>
      </c>
      <c r="J10" s="20">
        <v>336.9</v>
      </c>
    </row>
    <row r="11" spans="2:10" x14ac:dyDescent="0.25">
      <c r="B11" s="78">
        <v>89.43</v>
      </c>
      <c r="C11" s="32">
        <v>74.239999999999995</v>
      </c>
      <c r="D11" s="32">
        <v>127.8</v>
      </c>
      <c r="E11" s="32">
        <v>25355</v>
      </c>
      <c r="F11" s="32">
        <v>34.31</v>
      </c>
      <c r="G11" s="32">
        <v>483.2</v>
      </c>
      <c r="H11" s="32">
        <v>1251</v>
      </c>
      <c r="I11" s="32">
        <v>21.53</v>
      </c>
      <c r="J11" s="20">
        <v>343.8</v>
      </c>
    </row>
    <row r="12" spans="2:10" x14ac:dyDescent="0.25">
      <c r="B12" s="78">
        <v>90.93</v>
      </c>
      <c r="C12" s="32">
        <v>75.87</v>
      </c>
      <c r="D12" s="32">
        <v>129.30000000000001</v>
      </c>
      <c r="E12" s="32">
        <v>31929</v>
      </c>
      <c r="F12" s="32">
        <v>8.9939999999999998</v>
      </c>
      <c r="G12" s="32">
        <v>443.4</v>
      </c>
      <c r="H12" s="32">
        <v>3402</v>
      </c>
      <c r="I12" s="32">
        <v>22.35</v>
      </c>
      <c r="J12" s="20">
        <v>349.66</v>
      </c>
    </row>
    <row r="13" spans="2:10" x14ac:dyDescent="0.25">
      <c r="B13" s="78">
        <v>86.29</v>
      </c>
      <c r="C13" s="32">
        <v>76.69</v>
      </c>
      <c r="D13" s="32">
        <v>128.69999999999999</v>
      </c>
      <c r="E13" s="32">
        <v>39058</v>
      </c>
      <c r="F13" s="32">
        <v>71.66</v>
      </c>
      <c r="G13" s="32">
        <v>541.9</v>
      </c>
      <c r="H13" s="32">
        <v>3878</v>
      </c>
      <c r="I13" s="32">
        <v>22.83</v>
      </c>
      <c r="J13" s="20">
        <v>346.86</v>
      </c>
    </row>
    <row r="14" spans="2:10" x14ac:dyDescent="0.25">
      <c r="B14" s="78">
        <v>86.05</v>
      </c>
      <c r="C14" s="32">
        <v>76.900000000000006</v>
      </c>
      <c r="D14" s="32">
        <v>128.9</v>
      </c>
      <c r="E14" s="32">
        <v>13332</v>
      </c>
      <c r="F14" s="32">
        <v>34.200000000000003</v>
      </c>
      <c r="G14" s="32">
        <v>483</v>
      </c>
      <c r="H14" s="32">
        <v>4720</v>
      </c>
      <c r="I14" s="32">
        <v>22.71</v>
      </c>
      <c r="J14" s="20">
        <v>347.53</v>
      </c>
    </row>
    <row r="15" spans="2:10" x14ac:dyDescent="0.25">
      <c r="B15" s="78">
        <v>84.28</v>
      </c>
      <c r="C15" s="32">
        <v>78.41</v>
      </c>
      <c r="D15" s="32">
        <v>128.69999999999999</v>
      </c>
      <c r="E15" s="32">
        <v>24289</v>
      </c>
      <c r="F15" s="32">
        <v>23.87</v>
      </c>
      <c r="G15" s="32">
        <v>466.8</v>
      </c>
      <c r="H15" s="32">
        <v>1141</v>
      </c>
      <c r="I15" s="32">
        <v>23.94</v>
      </c>
      <c r="J15" s="20">
        <v>349.32</v>
      </c>
    </row>
    <row r="16" spans="2:10" x14ac:dyDescent="0.25">
      <c r="B16" s="78">
        <v>86.27</v>
      </c>
      <c r="C16" s="32">
        <v>79.180000000000007</v>
      </c>
      <c r="D16" s="32">
        <v>130.5</v>
      </c>
      <c r="E16" s="32">
        <v>46600</v>
      </c>
      <c r="F16" s="32">
        <v>78.430000000000007</v>
      </c>
      <c r="G16" s="32">
        <v>552.5</v>
      </c>
      <c r="H16" s="32">
        <v>1798</v>
      </c>
      <c r="I16" s="32">
        <v>24.15</v>
      </c>
      <c r="J16" s="20">
        <v>355.32</v>
      </c>
    </row>
    <row r="17" spans="1:12" x14ac:dyDescent="0.25">
      <c r="B17" s="78">
        <v>88.87</v>
      </c>
      <c r="C17" s="32">
        <v>80.239999999999995</v>
      </c>
      <c r="D17" s="32">
        <v>133.30000000000001</v>
      </c>
      <c r="E17" s="32">
        <v>20302</v>
      </c>
      <c r="F17" s="32">
        <v>37.43</v>
      </c>
      <c r="G17" s="32">
        <v>488.1</v>
      </c>
      <c r="H17" s="32">
        <v>2346</v>
      </c>
      <c r="I17" s="32">
        <v>25.34</v>
      </c>
      <c r="J17" s="20">
        <v>364.23</v>
      </c>
    </row>
    <row r="18" spans="1:12" x14ac:dyDescent="0.25">
      <c r="B18" s="78">
        <v>88.92</v>
      </c>
      <c r="C18" s="32">
        <v>83.99</v>
      </c>
      <c r="D18" s="32">
        <v>136.6</v>
      </c>
      <c r="E18" s="32">
        <v>27973</v>
      </c>
      <c r="F18" s="32">
        <v>64.67</v>
      </c>
      <c r="G18" s="32">
        <v>530.9</v>
      </c>
      <c r="H18" s="32">
        <v>2967</v>
      </c>
      <c r="I18" s="32">
        <v>25.79</v>
      </c>
      <c r="J18" s="20">
        <v>372.98</v>
      </c>
    </row>
    <row r="19" spans="1:12" x14ac:dyDescent="0.25">
      <c r="B19" s="78">
        <v>92.15</v>
      </c>
      <c r="C19" s="32">
        <v>84.2</v>
      </c>
      <c r="D19" s="32">
        <v>140.5</v>
      </c>
      <c r="E19" s="32">
        <v>34547</v>
      </c>
      <c r="F19" s="32">
        <v>54.29</v>
      </c>
      <c r="G19" s="32">
        <v>514.6</v>
      </c>
      <c r="H19" s="32">
        <v>3332</v>
      </c>
      <c r="I19" s="32">
        <v>38</v>
      </c>
      <c r="J19" s="20">
        <v>380.75</v>
      </c>
    </row>
    <row r="20" spans="1:12" x14ac:dyDescent="0.25">
      <c r="B20" s="78">
        <v>90.86</v>
      </c>
      <c r="C20" s="32">
        <v>85.9</v>
      </c>
      <c r="D20" s="32">
        <v>143.1</v>
      </c>
      <c r="E20" s="32">
        <v>42979</v>
      </c>
      <c r="F20" s="32">
        <v>60.34</v>
      </c>
      <c r="G20" s="32">
        <v>524.1</v>
      </c>
      <c r="H20" s="32">
        <v>3259</v>
      </c>
      <c r="I20" s="32">
        <v>34</v>
      </c>
      <c r="J20" s="20">
        <v>384.39</v>
      </c>
    </row>
    <row r="21" spans="1:12" x14ac:dyDescent="0.25">
      <c r="B21" s="78">
        <v>90.43</v>
      </c>
      <c r="C21" s="32">
        <v>87.8</v>
      </c>
      <c r="D21" s="32">
        <v>140.69999999999999</v>
      </c>
      <c r="E21" s="32">
        <v>17411</v>
      </c>
      <c r="F21" s="32">
        <v>90.85</v>
      </c>
      <c r="G21" s="32">
        <v>572</v>
      </c>
      <c r="H21" s="32">
        <v>3896</v>
      </c>
      <c r="I21" s="32">
        <v>26.56</v>
      </c>
      <c r="J21" s="20">
        <v>385.32</v>
      </c>
    </row>
    <row r="22" spans="1:12" x14ac:dyDescent="0.25">
      <c r="B22" s="78">
        <v>91.36</v>
      </c>
      <c r="C22" s="32">
        <v>91.3</v>
      </c>
      <c r="D22" s="32">
        <v>146.5</v>
      </c>
      <c r="E22" s="32">
        <v>32021</v>
      </c>
      <c r="F22" s="32">
        <v>17.010000000000002</v>
      </c>
      <c r="G22" s="32">
        <v>456</v>
      </c>
      <c r="H22" s="32">
        <v>1290</v>
      </c>
      <c r="I22" s="32">
        <v>44</v>
      </c>
      <c r="J22" s="20">
        <v>397.13</v>
      </c>
    </row>
    <row r="23" spans="1:12" x14ac:dyDescent="0.25">
      <c r="B23" s="78">
        <v>96.89</v>
      </c>
      <c r="C23" s="32">
        <v>93.7</v>
      </c>
      <c r="D23" s="32">
        <v>145.30000000000001</v>
      </c>
      <c r="E23" s="32">
        <v>11963</v>
      </c>
      <c r="F23" s="32">
        <v>22.91</v>
      </c>
      <c r="G23" s="32">
        <v>465.2</v>
      </c>
      <c r="H23" s="32">
        <v>4577</v>
      </c>
      <c r="I23" s="32">
        <v>26.39</v>
      </c>
      <c r="J23" s="20">
        <v>404.3</v>
      </c>
    </row>
    <row r="24" spans="1:12" x14ac:dyDescent="0.25">
      <c r="B24" s="78">
        <v>97.05</v>
      </c>
      <c r="C24" s="32">
        <v>96.7</v>
      </c>
      <c r="D24" s="32">
        <v>143.1</v>
      </c>
      <c r="E24" s="32">
        <v>19633</v>
      </c>
      <c r="F24" s="32">
        <v>40.07</v>
      </c>
      <c r="G24" s="32">
        <v>492.2</v>
      </c>
      <c r="H24" s="32">
        <v>2130</v>
      </c>
      <c r="I24" s="32">
        <v>26.44</v>
      </c>
      <c r="J24" s="20">
        <v>406.12</v>
      </c>
    </row>
    <row r="25" spans="1:12" ht="13.8" thickBot="1" x14ac:dyDescent="0.3">
      <c r="B25" s="34">
        <v>104.6</v>
      </c>
      <c r="C25" s="35">
        <v>98.9</v>
      </c>
      <c r="D25" s="35">
        <v>147.9</v>
      </c>
      <c r="E25" s="35">
        <v>38759</v>
      </c>
      <c r="F25" s="35">
        <v>28.25</v>
      </c>
      <c r="G25" s="35">
        <v>473.6</v>
      </c>
      <c r="H25" s="35">
        <v>3299</v>
      </c>
      <c r="I25" s="35">
        <v>26.83</v>
      </c>
      <c r="J25" s="36">
        <v>421.71</v>
      </c>
    </row>
    <row r="26" spans="1:12" ht="13.8" thickBot="1" x14ac:dyDescent="0.3"/>
    <row r="27" spans="1:12" ht="13.8" thickBot="1" x14ac:dyDescent="0.3">
      <c r="A27" s="81" t="s">
        <v>52</v>
      </c>
      <c r="B27" s="82"/>
      <c r="C27" s="82"/>
      <c r="D27" s="82"/>
      <c r="E27" s="82"/>
      <c r="F27" s="82"/>
      <c r="G27" s="82"/>
      <c r="H27" s="82"/>
      <c r="I27" s="83"/>
    </row>
    <row r="28" spans="1:12" ht="13.8" thickBot="1" x14ac:dyDescent="0.3">
      <c r="A28" s="71"/>
      <c r="B28" s="63" t="s">
        <v>0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6</v>
      </c>
      <c r="I28" s="64" t="s">
        <v>7</v>
      </c>
      <c r="J28" s="60"/>
      <c r="K28" s="74"/>
      <c r="L28" s="74"/>
    </row>
    <row r="29" spans="1:12" ht="13.8" thickBot="1" x14ac:dyDescent="0.3">
      <c r="A29" s="79" t="s">
        <v>24</v>
      </c>
      <c r="B29" s="9">
        <f>INDEX(LINEST($J2:$J25,B2:B25,1,1),3,1)</f>
        <v>0.88754181224804951</v>
      </c>
      <c r="C29" s="80">
        <f t="shared" ref="C29:I29" si="0">INDEX(LINEST($J2:$J25,C2:C25,1,1),3,1)</f>
        <v>0.99286913295218426</v>
      </c>
      <c r="D29" s="9">
        <f t="shared" si="0"/>
        <v>0.88729437241807962</v>
      </c>
      <c r="E29" s="9">
        <f t="shared" si="0"/>
        <v>3.8044505750531289E-2</v>
      </c>
      <c r="F29" s="9">
        <f t="shared" si="0"/>
        <v>6.1630236953814199E-2</v>
      </c>
      <c r="G29" s="9">
        <f t="shared" si="0"/>
        <v>0.10775088403129238</v>
      </c>
      <c r="H29" s="9">
        <f t="shared" si="0"/>
        <v>8.3806715188562888E-3</v>
      </c>
      <c r="I29" s="10">
        <f t="shared" si="0"/>
        <v>0.51473684833724098</v>
      </c>
    </row>
    <row r="30" spans="1:12" ht="13.8" thickBot="1" x14ac:dyDescent="0.3">
      <c r="A30" s="81" t="s">
        <v>53</v>
      </c>
      <c r="B30" s="82"/>
      <c r="C30" s="82"/>
      <c r="D30" s="82"/>
      <c r="E30" s="82"/>
      <c r="F30" s="82"/>
      <c r="G30" s="82"/>
      <c r="H30" s="82"/>
      <c r="I30" s="83"/>
    </row>
    <row r="31" spans="1:12" ht="13.8" thickBot="1" x14ac:dyDescent="0.3">
      <c r="A31" s="84" t="s">
        <v>24</v>
      </c>
      <c r="B31" s="72">
        <f>INDEX(LINEST($J2:$J25,B2:C25,1,1),3,1)</f>
        <v>0.99330101842195406</v>
      </c>
      <c r="C31" s="86" t="s">
        <v>44</v>
      </c>
      <c r="D31" s="85">
        <f>INDEX(LINEST($J2:$J25,C2:D25,1,1),3,1)</f>
        <v>0.99604188241047642</v>
      </c>
      <c r="E31" s="72">
        <f>INDEX(LINEST($J2:$J25,Лист7!A2:B25,1,1),3,1)</f>
        <v>0.993753301817212</v>
      </c>
      <c r="F31" s="72">
        <f>INDEX(LINEST($J2:$J25,Лист7!C2:D25,1,1),3,1)</f>
        <v>0.99308991509894362</v>
      </c>
      <c r="G31" s="72">
        <f>INDEX(LINEST($J2:$J25,Лист7!E2:F25,1,1),3,1)</f>
        <v>0.99315704935746396</v>
      </c>
      <c r="H31" s="72">
        <f>INDEX(LINEST($J2:$J25,Лист7!G2:H25,1,1),3,1)</f>
        <v>0.99309750282398446</v>
      </c>
      <c r="I31" s="73">
        <f>INDEX(LINEST($J2:$J25,Лист7!I2:J25,1,1),3,1)</f>
        <v>0.99410086799371533</v>
      </c>
    </row>
    <row r="32" spans="1:12" ht="13.8" thickBot="1" x14ac:dyDescent="0.3">
      <c r="A32" s="81" t="s">
        <v>51</v>
      </c>
      <c r="B32" s="82"/>
      <c r="C32" s="82"/>
      <c r="D32" s="82"/>
      <c r="E32" s="82"/>
      <c r="F32" s="82"/>
      <c r="G32" s="82"/>
      <c r="H32" s="82"/>
      <c r="I32" s="83"/>
    </row>
    <row r="33" spans="1:9" ht="13.8" thickBot="1" x14ac:dyDescent="0.3">
      <c r="A33" s="84" t="s">
        <v>24</v>
      </c>
      <c r="B33" s="85">
        <f>INDEX(LINEST($J2:$J25,B2:D25,1,1),3,1)</f>
        <v>0.99837429746511552</v>
      </c>
      <c r="C33" s="87" t="s">
        <v>44</v>
      </c>
      <c r="D33" s="87" t="s">
        <v>44</v>
      </c>
      <c r="E33" s="72">
        <f>INDEX(LINEST($J2:$J25,C2:E25,1,1),3,1)</f>
        <v>0.99636195704769026</v>
      </c>
      <c r="F33" s="72">
        <f>INDEX(LINEST($J2:$J25,Лист7!A29:C52,1,1),3,1)</f>
        <v>0.99604369667742099</v>
      </c>
      <c r="G33" s="72">
        <f>INDEX(LINEST($J2:$J25,Лист7!B29:D52,1,1),3,1)</f>
        <v>0.99605859541176356</v>
      </c>
      <c r="H33" s="72">
        <f>INDEX(LINEST($J2:$J25,Лист7!E29:G52,1,1),3,1)</f>
        <v>0.99605674694681934</v>
      </c>
      <c r="I33" s="95">
        <f>INDEX(LINEST($J2:$J25,Лист7!F29:H52,1,1),3,1)</f>
        <v>0.99620189054493169</v>
      </c>
    </row>
    <row r="34" spans="1:9" ht="13.8" thickBot="1" x14ac:dyDescent="0.3">
      <c r="A34" s="81" t="s">
        <v>45</v>
      </c>
      <c r="B34" s="82"/>
      <c r="C34" s="82"/>
      <c r="D34" s="82"/>
      <c r="E34" s="82"/>
      <c r="F34" s="82"/>
      <c r="G34" s="82"/>
      <c r="H34" s="82"/>
      <c r="I34" s="83"/>
    </row>
    <row r="35" spans="1:9" ht="13.8" thickBot="1" x14ac:dyDescent="0.3">
      <c r="A35" s="84" t="s">
        <v>24</v>
      </c>
      <c r="B35" s="92">
        <f>INDEX(LINEST($J2:$J25,B2:I25,1,1),3,1)</f>
        <v>0.99904832034708835</v>
      </c>
      <c r="C35" s="93"/>
      <c r="D35" s="93"/>
      <c r="E35" s="93"/>
      <c r="F35" s="93"/>
      <c r="G35" s="93"/>
      <c r="H35" s="93"/>
      <c r="I35" s="94"/>
    </row>
    <row r="36" spans="1:9" ht="13.8" thickBot="1" x14ac:dyDescent="0.3"/>
    <row r="37" spans="1:9" ht="13.8" thickBot="1" x14ac:dyDescent="0.3">
      <c r="A37" s="76" t="s">
        <v>50</v>
      </c>
      <c r="B37" s="77" t="s">
        <v>54</v>
      </c>
    </row>
  </sheetData>
  <mergeCells count="5">
    <mergeCell ref="B35:I35"/>
    <mergeCell ref="A27:I27"/>
    <mergeCell ref="A30:I30"/>
    <mergeCell ref="A32:I32"/>
    <mergeCell ref="A34:I34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zoomScale="85" zoomScaleNormal="85" workbookViewId="0">
      <selection activeCell="I33" sqref="I33"/>
    </sheetView>
  </sheetViews>
  <sheetFormatPr defaultRowHeight="13.2" x14ac:dyDescent="0.25"/>
  <cols>
    <col min="1" max="16384" width="8.88671875" style="6"/>
  </cols>
  <sheetData>
    <row r="1" spans="1:13" x14ac:dyDescent="0.25">
      <c r="A1" s="89" t="s">
        <v>1</v>
      </c>
      <c r="B1" s="89" t="s">
        <v>3</v>
      </c>
      <c r="C1" s="89" t="s">
        <v>1</v>
      </c>
      <c r="D1" s="89" t="s">
        <v>4</v>
      </c>
      <c r="E1" s="89" t="s">
        <v>1</v>
      </c>
      <c r="F1" s="89" t="s">
        <v>5</v>
      </c>
      <c r="G1" s="89" t="s">
        <v>1</v>
      </c>
      <c r="H1" s="89" t="s">
        <v>6</v>
      </c>
      <c r="I1" s="89" t="s">
        <v>1</v>
      </c>
      <c r="J1" s="89" t="s">
        <v>7</v>
      </c>
      <c r="K1" s="89"/>
      <c r="L1" s="89"/>
      <c r="M1" s="89"/>
    </row>
    <row r="2" spans="1:13" x14ac:dyDescent="0.25">
      <c r="A2" s="32">
        <v>54.7</v>
      </c>
      <c r="B2" s="32">
        <v>38995</v>
      </c>
      <c r="C2" s="32">
        <v>54.7</v>
      </c>
      <c r="D2" s="32">
        <v>10.43</v>
      </c>
      <c r="E2" s="32">
        <v>54.7</v>
      </c>
      <c r="F2" s="32">
        <v>412.8</v>
      </c>
      <c r="G2" s="32">
        <v>54.7</v>
      </c>
      <c r="H2" s="32">
        <v>3436</v>
      </c>
      <c r="I2" s="32">
        <v>54.7</v>
      </c>
      <c r="J2" s="32">
        <v>17.899999999999999</v>
      </c>
      <c r="K2" s="32"/>
      <c r="L2" s="32"/>
      <c r="M2" s="32"/>
    </row>
    <row r="3" spans="1:13" x14ac:dyDescent="0.25">
      <c r="A3" s="32">
        <v>55.56</v>
      </c>
      <c r="B3" s="32">
        <v>13636</v>
      </c>
      <c r="C3" s="32">
        <v>55.56</v>
      </c>
      <c r="D3" s="32">
        <v>14.92</v>
      </c>
      <c r="E3" s="32">
        <v>55.56</v>
      </c>
      <c r="F3" s="32">
        <v>452.7</v>
      </c>
      <c r="G3" s="32">
        <v>55.56</v>
      </c>
      <c r="H3" s="32">
        <v>3899</v>
      </c>
      <c r="I3" s="32">
        <v>55.56</v>
      </c>
      <c r="J3" s="32">
        <v>18.260000000000002</v>
      </c>
      <c r="K3" s="32"/>
      <c r="L3" s="32"/>
      <c r="M3" s="32"/>
    </row>
    <row r="4" spans="1:13" x14ac:dyDescent="0.25">
      <c r="A4" s="32">
        <v>55.49</v>
      </c>
      <c r="B4" s="32">
        <v>12905</v>
      </c>
      <c r="C4" s="32">
        <v>55.49</v>
      </c>
      <c r="D4" s="32">
        <v>12.11</v>
      </c>
      <c r="E4" s="32">
        <v>55.49</v>
      </c>
      <c r="F4" s="32">
        <v>410.2</v>
      </c>
      <c r="G4" s="32">
        <v>55.49</v>
      </c>
      <c r="H4" s="32">
        <v>4644</v>
      </c>
      <c r="I4" s="32">
        <v>55.49</v>
      </c>
      <c r="J4" s="32">
        <v>18.71</v>
      </c>
      <c r="K4" s="32"/>
      <c r="L4" s="32"/>
      <c r="M4" s="32"/>
    </row>
    <row r="5" spans="1:13" x14ac:dyDescent="0.25">
      <c r="A5" s="32">
        <v>56.12</v>
      </c>
      <c r="B5" s="32">
        <v>13271</v>
      </c>
      <c r="C5" s="32">
        <v>56.12</v>
      </c>
      <c r="D5" s="32">
        <v>18.670000000000002</v>
      </c>
      <c r="E5" s="32">
        <v>56.12</v>
      </c>
      <c r="F5" s="32">
        <v>458.6</v>
      </c>
      <c r="G5" s="32">
        <v>56.12</v>
      </c>
      <c r="H5" s="32">
        <v>2051</v>
      </c>
      <c r="I5" s="32">
        <v>56.12</v>
      </c>
      <c r="J5" s="32">
        <v>19.690000000000001</v>
      </c>
      <c r="K5" s="32"/>
      <c r="L5" s="32"/>
      <c r="M5" s="32"/>
    </row>
    <row r="6" spans="1:13" x14ac:dyDescent="0.25">
      <c r="A6" s="32">
        <v>61.78</v>
      </c>
      <c r="B6" s="32">
        <v>26785</v>
      </c>
      <c r="C6" s="32">
        <v>61.78</v>
      </c>
      <c r="D6" s="32">
        <v>56.83</v>
      </c>
      <c r="E6" s="32">
        <v>61.78</v>
      </c>
      <c r="F6" s="32">
        <v>518.6</v>
      </c>
      <c r="G6" s="32">
        <v>61.78</v>
      </c>
      <c r="H6" s="32">
        <v>2562</v>
      </c>
      <c r="I6" s="32">
        <v>61.78</v>
      </c>
      <c r="J6" s="32">
        <v>20.190000000000001</v>
      </c>
      <c r="K6" s="32"/>
      <c r="L6" s="32"/>
      <c r="M6" s="32"/>
    </row>
    <row r="7" spans="1:13" x14ac:dyDescent="0.25">
      <c r="A7" s="32">
        <v>64.22</v>
      </c>
      <c r="B7" s="32">
        <v>30437</v>
      </c>
      <c r="C7" s="32">
        <v>64.22</v>
      </c>
      <c r="D7" s="32">
        <v>80.62</v>
      </c>
      <c r="E7" s="32">
        <v>64.22</v>
      </c>
      <c r="F7" s="32">
        <v>555.9</v>
      </c>
      <c r="G7" s="32">
        <v>64.22</v>
      </c>
      <c r="H7" s="32">
        <v>2855</v>
      </c>
      <c r="I7" s="32">
        <v>64.22</v>
      </c>
      <c r="J7" s="32">
        <v>20.420000000000002</v>
      </c>
      <c r="K7" s="32"/>
      <c r="L7" s="32"/>
      <c r="M7" s="32"/>
    </row>
    <row r="8" spans="1:13" x14ac:dyDescent="0.25">
      <c r="A8" s="32">
        <v>65.319999999999993</v>
      </c>
      <c r="B8" s="32">
        <v>42156</v>
      </c>
      <c r="C8" s="32">
        <v>65.319999999999993</v>
      </c>
      <c r="D8" s="32">
        <v>18.649999999999999</v>
      </c>
      <c r="E8" s="32">
        <v>65.319999999999993</v>
      </c>
      <c r="F8" s="32">
        <v>458.6</v>
      </c>
      <c r="G8" s="32">
        <v>65.319999999999993</v>
      </c>
      <c r="H8" s="32">
        <v>2855</v>
      </c>
      <c r="I8" s="32">
        <v>65.319999999999993</v>
      </c>
      <c r="J8" s="32">
        <v>20.89</v>
      </c>
      <c r="K8" s="32"/>
      <c r="L8" s="32"/>
      <c r="M8" s="32"/>
    </row>
    <row r="9" spans="1:13" x14ac:dyDescent="0.25">
      <c r="A9" s="32">
        <v>68.48</v>
      </c>
      <c r="B9" s="32">
        <v>12936</v>
      </c>
      <c r="C9" s="32">
        <v>68.48</v>
      </c>
      <c r="D9" s="32">
        <v>34.299999999999997</v>
      </c>
      <c r="E9" s="32">
        <v>68.48</v>
      </c>
      <c r="F9" s="32">
        <v>483.1</v>
      </c>
      <c r="G9" s="32">
        <v>68.48</v>
      </c>
      <c r="H9" s="32">
        <v>2891</v>
      </c>
      <c r="I9" s="32">
        <v>68.48</v>
      </c>
      <c r="J9" s="32">
        <v>20.9</v>
      </c>
      <c r="K9" s="32"/>
      <c r="L9" s="32"/>
      <c r="M9" s="32"/>
    </row>
    <row r="10" spans="1:13" x14ac:dyDescent="0.25">
      <c r="A10" s="32">
        <v>71.8</v>
      </c>
      <c r="B10" s="32">
        <v>23894</v>
      </c>
      <c r="C10" s="32">
        <v>71.8</v>
      </c>
      <c r="D10" s="32">
        <v>41.6</v>
      </c>
      <c r="E10" s="32">
        <v>71.8</v>
      </c>
      <c r="F10" s="32">
        <v>494.6</v>
      </c>
      <c r="G10" s="32">
        <v>71.8</v>
      </c>
      <c r="H10" s="32">
        <v>3512</v>
      </c>
      <c r="I10" s="32">
        <v>71.8</v>
      </c>
      <c r="J10" s="32">
        <v>21.48</v>
      </c>
      <c r="K10" s="32"/>
      <c r="L10" s="32"/>
      <c r="M10" s="32"/>
    </row>
    <row r="11" spans="1:13" x14ac:dyDescent="0.25">
      <c r="A11" s="32">
        <v>74.239999999999995</v>
      </c>
      <c r="B11" s="32">
        <v>25355</v>
      </c>
      <c r="C11" s="32">
        <v>74.239999999999995</v>
      </c>
      <c r="D11" s="32">
        <v>34.31</v>
      </c>
      <c r="E11" s="32">
        <v>74.239999999999995</v>
      </c>
      <c r="F11" s="32">
        <v>483.2</v>
      </c>
      <c r="G11" s="32">
        <v>74.239999999999995</v>
      </c>
      <c r="H11" s="32">
        <v>1251</v>
      </c>
      <c r="I11" s="32">
        <v>74.239999999999995</v>
      </c>
      <c r="J11" s="32">
        <v>21.53</v>
      </c>
      <c r="K11" s="32"/>
      <c r="L11" s="32"/>
      <c r="M11" s="32"/>
    </row>
    <row r="12" spans="1:13" x14ac:dyDescent="0.25">
      <c r="A12" s="32">
        <v>75.87</v>
      </c>
      <c r="B12" s="32">
        <v>31929</v>
      </c>
      <c r="C12" s="32">
        <v>75.87</v>
      </c>
      <c r="D12" s="32">
        <v>8.9939999999999998</v>
      </c>
      <c r="E12" s="32">
        <v>75.87</v>
      </c>
      <c r="F12" s="32">
        <v>443.4</v>
      </c>
      <c r="G12" s="32">
        <v>75.87</v>
      </c>
      <c r="H12" s="32">
        <v>3402</v>
      </c>
      <c r="I12" s="32">
        <v>75.87</v>
      </c>
      <c r="J12" s="32">
        <v>22.35</v>
      </c>
      <c r="K12" s="32"/>
      <c r="L12" s="32"/>
      <c r="M12" s="32"/>
    </row>
    <row r="13" spans="1:13" x14ac:dyDescent="0.25">
      <c r="A13" s="32">
        <v>76.69</v>
      </c>
      <c r="B13" s="32">
        <v>39058</v>
      </c>
      <c r="C13" s="32">
        <v>76.69</v>
      </c>
      <c r="D13" s="32">
        <v>71.66</v>
      </c>
      <c r="E13" s="32">
        <v>76.69</v>
      </c>
      <c r="F13" s="32">
        <v>541.9</v>
      </c>
      <c r="G13" s="32">
        <v>76.69</v>
      </c>
      <c r="H13" s="32">
        <v>3878</v>
      </c>
      <c r="I13" s="32">
        <v>76.69</v>
      </c>
      <c r="J13" s="32">
        <v>22.83</v>
      </c>
      <c r="K13" s="32"/>
      <c r="L13" s="32"/>
      <c r="M13" s="32"/>
    </row>
    <row r="14" spans="1:13" x14ac:dyDescent="0.25">
      <c r="A14" s="32">
        <v>76.900000000000006</v>
      </c>
      <c r="B14" s="32">
        <v>13332</v>
      </c>
      <c r="C14" s="32">
        <v>76.900000000000006</v>
      </c>
      <c r="D14" s="32">
        <v>34.200000000000003</v>
      </c>
      <c r="E14" s="32">
        <v>76.900000000000006</v>
      </c>
      <c r="F14" s="32">
        <v>483</v>
      </c>
      <c r="G14" s="32">
        <v>76.900000000000006</v>
      </c>
      <c r="H14" s="32">
        <v>4720</v>
      </c>
      <c r="I14" s="32">
        <v>76.900000000000006</v>
      </c>
      <c r="J14" s="32">
        <v>22.71</v>
      </c>
      <c r="K14" s="32"/>
      <c r="L14" s="32"/>
      <c r="M14" s="32"/>
    </row>
    <row r="15" spans="1:13" x14ac:dyDescent="0.25">
      <c r="A15" s="32">
        <v>78.41</v>
      </c>
      <c r="B15" s="32">
        <v>24289</v>
      </c>
      <c r="C15" s="32">
        <v>78.41</v>
      </c>
      <c r="D15" s="32">
        <v>23.87</v>
      </c>
      <c r="E15" s="32">
        <v>78.41</v>
      </c>
      <c r="F15" s="32">
        <v>466.8</v>
      </c>
      <c r="G15" s="32">
        <v>78.41</v>
      </c>
      <c r="H15" s="32">
        <v>1141</v>
      </c>
      <c r="I15" s="32">
        <v>78.41</v>
      </c>
      <c r="J15" s="32">
        <v>23.94</v>
      </c>
      <c r="K15" s="32"/>
      <c r="L15" s="32"/>
      <c r="M15" s="32"/>
    </row>
    <row r="16" spans="1:13" x14ac:dyDescent="0.25">
      <c r="A16" s="32">
        <v>79.180000000000007</v>
      </c>
      <c r="B16" s="32">
        <v>46600</v>
      </c>
      <c r="C16" s="32">
        <v>79.180000000000007</v>
      </c>
      <c r="D16" s="32">
        <v>78.430000000000007</v>
      </c>
      <c r="E16" s="32">
        <v>79.180000000000007</v>
      </c>
      <c r="F16" s="32">
        <v>552.5</v>
      </c>
      <c r="G16" s="32">
        <v>79.180000000000007</v>
      </c>
      <c r="H16" s="32">
        <v>1798</v>
      </c>
      <c r="I16" s="32">
        <v>79.180000000000007</v>
      </c>
      <c r="J16" s="32">
        <v>24.15</v>
      </c>
      <c r="K16" s="32"/>
      <c r="L16" s="32"/>
      <c r="M16" s="32"/>
    </row>
    <row r="17" spans="1:13" x14ac:dyDescent="0.25">
      <c r="A17" s="32">
        <v>80.239999999999995</v>
      </c>
      <c r="B17" s="32">
        <v>20302</v>
      </c>
      <c r="C17" s="32">
        <v>80.239999999999995</v>
      </c>
      <c r="D17" s="32">
        <v>37.43</v>
      </c>
      <c r="E17" s="32">
        <v>80.239999999999995</v>
      </c>
      <c r="F17" s="32">
        <v>488.1</v>
      </c>
      <c r="G17" s="32">
        <v>80.239999999999995</v>
      </c>
      <c r="H17" s="32">
        <v>2346</v>
      </c>
      <c r="I17" s="32">
        <v>80.239999999999995</v>
      </c>
      <c r="J17" s="32">
        <v>25.34</v>
      </c>
      <c r="K17" s="32"/>
      <c r="L17" s="32"/>
      <c r="M17" s="32"/>
    </row>
    <row r="18" spans="1:13" x14ac:dyDescent="0.25">
      <c r="A18" s="32">
        <v>83.99</v>
      </c>
      <c r="B18" s="32">
        <v>27973</v>
      </c>
      <c r="C18" s="32">
        <v>83.99</v>
      </c>
      <c r="D18" s="32">
        <v>64.67</v>
      </c>
      <c r="E18" s="32">
        <v>83.99</v>
      </c>
      <c r="F18" s="32">
        <v>530.9</v>
      </c>
      <c r="G18" s="32">
        <v>83.99</v>
      </c>
      <c r="H18" s="32">
        <v>2967</v>
      </c>
      <c r="I18" s="32">
        <v>83.99</v>
      </c>
      <c r="J18" s="32">
        <v>25.79</v>
      </c>
      <c r="K18" s="32"/>
      <c r="L18" s="32"/>
      <c r="M18" s="32"/>
    </row>
    <row r="19" spans="1:13" x14ac:dyDescent="0.25">
      <c r="A19" s="32">
        <v>84.2</v>
      </c>
      <c r="B19" s="32">
        <v>34547</v>
      </c>
      <c r="C19" s="32">
        <v>84.2</v>
      </c>
      <c r="D19" s="32">
        <v>54.29</v>
      </c>
      <c r="E19" s="32">
        <v>84.2</v>
      </c>
      <c r="F19" s="32">
        <v>514.6</v>
      </c>
      <c r="G19" s="32">
        <v>84.2</v>
      </c>
      <c r="H19" s="32">
        <v>3332</v>
      </c>
      <c r="I19" s="32">
        <v>84.2</v>
      </c>
      <c r="J19" s="32">
        <v>38</v>
      </c>
      <c r="K19" s="32"/>
      <c r="L19" s="32"/>
      <c r="M19" s="32"/>
    </row>
    <row r="20" spans="1:13" x14ac:dyDescent="0.25">
      <c r="A20" s="32">
        <v>85.9</v>
      </c>
      <c r="B20" s="32">
        <v>42979</v>
      </c>
      <c r="C20" s="32">
        <v>85.9</v>
      </c>
      <c r="D20" s="32">
        <v>60.34</v>
      </c>
      <c r="E20" s="32">
        <v>85.9</v>
      </c>
      <c r="F20" s="32">
        <v>524.1</v>
      </c>
      <c r="G20" s="32">
        <v>85.9</v>
      </c>
      <c r="H20" s="32">
        <v>3259</v>
      </c>
      <c r="I20" s="32">
        <v>85.9</v>
      </c>
      <c r="J20" s="32">
        <v>34</v>
      </c>
      <c r="K20" s="32"/>
      <c r="L20" s="32"/>
      <c r="M20" s="32"/>
    </row>
    <row r="21" spans="1:13" x14ac:dyDescent="0.25">
      <c r="A21" s="32">
        <v>87.8</v>
      </c>
      <c r="B21" s="32">
        <v>17411</v>
      </c>
      <c r="C21" s="32">
        <v>87.8</v>
      </c>
      <c r="D21" s="32">
        <v>90.85</v>
      </c>
      <c r="E21" s="32">
        <v>87.8</v>
      </c>
      <c r="F21" s="32">
        <v>572</v>
      </c>
      <c r="G21" s="32">
        <v>87.8</v>
      </c>
      <c r="H21" s="32">
        <v>3896</v>
      </c>
      <c r="I21" s="32">
        <v>87.8</v>
      </c>
      <c r="J21" s="32">
        <v>26.56</v>
      </c>
      <c r="K21" s="32"/>
      <c r="L21" s="32"/>
      <c r="M21" s="32"/>
    </row>
    <row r="22" spans="1:13" x14ac:dyDescent="0.25">
      <c r="A22" s="32">
        <v>91.3</v>
      </c>
      <c r="B22" s="32">
        <v>32021</v>
      </c>
      <c r="C22" s="32">
        <v>91.3</v>
      </c>
      <c r="D22" s="32">
        <v>17.010000000000002</v>
      </c>
      <c r="E22" s="32">
        <v>91.3</v>
      </c>
      <c r="F22" s="32">
        <v>456</v>
      </c>
      <c r="G22" s="32">
        <v>91.3</v>
      </c>
      <c r="H22" s="32">
        <v>1290</v>
      </c>
      <c r="I22" s="32">
        <v>91.3</v>
      </c>
      <c r="J22" s="32">
        <v>44</v>
      </c>
      <c r="K22" s="32"/>
      <c r="L22" s="32"/>
      <c r="M22" s="32"/>
    </row>
    <row r="23" spans="1:13" x14ac:dyDescent="0.25">
      <c r="A23" s="32">
        <v>93.7</v>
      </c>
      <c r="B23" s="32">
        <v>11963</v>
      </c>
      <c r="C23" s="32">
        <v>93.7</v>
      </c>
      <c r="D23" s="32">
        <v>22.91</v>
      </c>
      <c r="E23" s="32">
        <v>93.7</v>
      </c>
      <c r="F23" s="32">
        <v>465.2</v>
      </c>
      <c r="G23" s="32">
        <v>93.7</v>
      </c>
      <c r="H23" s="32">
        <v>4577</v>
      </c>
      <c r="I23" s="32">
        <v>93.7</v>
      </c>
      <c r="J23" s="32">
        <v>26.39</v>
      </c>
      <c r="K23" s="32"/>
      <c r="L23" s="32"/>
      <c r="M23" s="32"/>
    </row>
    <row r="24" spans="1:13" x14ac:dyDescent="0.25">
      <c r="A24" s="32">
        <v>96.7</v>
      </c>
      <c r="B24" s="32">
        <v>19633</v>
      </c>
      <c r="C24" s="32">
        <v>96.7</v>
      </c>
      <c r="D24" s="32">
        <v>40.07</v>
      </c>
      <c r="E24" s="32">
        <v>96.7</v>
      </c>
      <c r="F24" s="32">
        <v>492.2</v>
      </c>
      <c r="G24" s="32">
        <v>96.7</v>
      </c>
      <c r="H24" s="32">
        <v>2130</v>
      </c>
      <c r="I24" s="32">
        <v>96.7</v>
      </c>
      <c r="J24" s="32">
        <v>26.44</v>
      </c>
      <c r="K24" s="32"/>
      <c r="L24" s="32"/>
      <c r="M24" s="32"/>
    </row>
    <row r="25" spans="1:13" x14ac:dyDescent="0.25">
      <c r="A25" s="32">
        <v>98.9</v>
      </c>
      <c r="B25" s="32">
        <v>38759</v>
      </c>
      <c r="C25" s="32">
        <v>98.9</v>
      </c>
      <c r="D25" s="32">
        <v>28.25</v>
      </c>
      <c r="E25" s="32">
        <v>98.9</v>
      </c>
      <c r="F25" s="32">
        <v>473.6</v>
      </c>
      <c r="G25" s="32">
        <v>98.9</v>
      </c>
      <c r="H25" s="32">
        <v>3299</v>
      </c>
      <c r="I25" s="32">
        <v>98.9</v>
      </c>
      <c r="J25" s="32">
        <v>26.83</v>
      </c>
      <c r="K25" s="32"/>
      <c r="L25" s="32"/>
      <c r="M25" s="32"/>
    </row>
    <row r="28" spans="1:13" x14ac:dyDescent="0.25">
      <c r="A28" s="89" t="s">
        <v>4</v>
      </c>
      <c r="B28" s="89" t="s">
        <v>1</v>
      </c>
      <c r="C28" s="89" t="s">
        <v>2</v>
      </c>
      <c r="D28" s="89" t="s">
        <v>5</v>
      </c>
      <c r="E28" s="89" t="s">
        <v>6</v>
      </c>
      <c r="F28" s="89" t="s">
        <v>1</v>
      </c>
      <c r="G28" s="89" t="s">
        <v>2</v>
      </c>
      <c r="H28" s="89" t="s">
        <v>7</v>
      </c>
    </row>
    <row r="29" spans="1:13" x14ac:dyDescent="0.25">
      <c r="A29" s="32">
        <v>10.43</v>
      </c>
      <c r="B29" s="32">
        <v>54.7</v>
      </c>
      <c r="C29" s="32">
        <v>128</v>
      </c>
      <c r="D29" s="32">
        <v>412.8</v>
      </c>
      <c r="E29" s="32">
        <v>3436</v>
      </c>
      <c r="F29" s="32">
        <v>54.7</v>
      </c>
      <c r="G29" s="32">
        <v>128</v>
      </c>
      <c r="H29" s="32">
        <v>17.899999999999999</v>
      </c>
    </row>
    <row r="30" spans="1:13" x14ac:dyDescent="0.25">
      <c r="A30" s="32">
        <v>14.92</v>
      </c>
      <c r="B30" s="32">
        <v>55.56</v>
      </c>
      <c r="C30" s="32">
        <v>120.1</v>
      </c>
      <c r="D30" s="32">
        <v>452.7</v>
      </c>
      <c r="E30" s="32">
        <v>3899</v>
      </c>
      <c r="F30" s="32">
        <v>55.56</v>
      </c>
      <c r="G30" s="32">
        <v>120.1</v>
      </c>
      <c r="H30" s="32">
        <v>18.260000000000002</v>
      </c>
    </row>
    <row r="31" spans="1:13" x14ac:dyDescent="0.25">
      <c r="A31" s="32">
        <v>12.11</v>
      </c>
      <c r="B31" s="32">
        <v>55.49</v>
      </c>
      <c r="C31" s="32">
        <v>114.4</v>
      </c>
      <c r="D31" s="32">
        <v>410.2</v>
      </c>
      <c r="E31" s="32">
        <v>4644</v>
      </c>
      <c r="F31" s="32">
        <v>55.49</v>
      </c>
      <c r="G31" s="32">
        <v>114.4</v>
      </c>
      <c r="H31" s="32">
        <v>18.71</v>
      </c>
    </row>
    <row r="32" spans="1:13" x14ac:dyDescent="0.25">
      <c r="A32" s="32">
        <v>18.670000000000002</v>
      </c>
      <c r="B32" s="32">
        <v>56.12</v>
      </c>
      <c r="C32" s="32">
        <v>113.9</v>
      </c>
      <c r="D32" s="32">
        <v>458.6</v>
      </c>
      <c r="E32" s="32">
        <v>2051</v>
      </c>
      <c r="F32" s="32">
        <v>56.12</v>
      </c>
      <c r="G32" s="32">
        <v>113.9</v>
      </c>
      <c r="H32" s="32">
        <v>19.690000000000001</v>
      </c>
    </row>
    <row r="33" spans="1:8" x14ac:dyDescent="0.25">
      <c r="A33" s="32">
        <v>56.83</v>
      </c>
      <c r="B33" s="32">
        <v>61.78</v>
      </c>
      <c r="C33" s="32">
        <v>116.8</v>
      </c>
      <c r="D33" s="32">
        <v>518.6</v>
      </c>
      <c r="E33" s="32">
        <v>2562</v>
      </c>
      <c r="F33" s="32">
        <v>61.78</v>
      </c>
      <c r="G33" s="32">
        <v>116.8</v>
      </c>
      <c r="H33" s="32">
        <v>20.190000000000001</v>
      </c>
    </row>
    <row r="34" spans="1:8" x14ac:dyDescent="0.25">
      <c r="A34" s="32">
        <v>80.62</v>
      </c>
      <c r="B34" s="32">
        <v>64.22</v>
      </c>
      <c r="C34" s="32">
        <v>115.3</v>
      </c>
      <c r="D34" s="32">
        <v>555.9</v>
      </c>
      <c r="E34" s="32">
        <v>2855</v>
      </c>
      <c r="F34" s="32">
        <v>64.22</v>
      </c>
      <c r="G34" s="32">
        <v>115.3</v>
      </c>
      <c r="H34" s="32">
        <v>20.420000000000002</v>
      </c>
    </row>
    <row r="35" spans="1:8" x14ac:dyDescent="0.25">
      <c r="A35" s="32">
        <v>18.649999999999999</v>
      </c>
      <c r="B35" s="32">
        <v>65.319999999999993</v>
      </c>
      <c r="C35" s="32">
        <v>120.1</v>
      </c>
      <c r="D35" s="32">
        <v>458.6</v>
      </c>
      <c r="E35" s="32">
        <v>2855</v>
      </c>
      <c r="F35" s="32">
        <v>65.319999999999993</v>
      </c>
      <c r="G35" s="32">
        <v>120.1</v>
      </c>
      <c r="H35" s="32">
        <v>20.89</v>
      </c>
    </row>
    <row r="36" spans="1:8" x14ac:dyDescent="0.25">
      <c r="A36" s="32">
        <v>34.299999999999997</v>
      </c>
      <c r="B36" s="32">
        <v>68.48</v>
      </c>
      <c r="C36" s="32">
        <v>121</v>
      </c>
      <c r="D36" s="32">
        <v>483.1</v>
      </c>
      <c r="E36" s="32">
        <v>2891</v>
      </c>
      <c r="F36" s="32">
        <v>68.48</v>
      </c>
      <c r="G36" s="32">
        <v>121</v>
      </c>
      <c r="H36" s="32">
        <v>20.9</v>
      </c>
    </row>
    <row r="37" spans="1:8" x14ac:dyDescent="0.25">
      <c r="A37" s="32">
        <v>41.6</v>
      </c>
      <c r="B37" s="32">
        <v>71.8</v>
      </c>
      <c r="C37" s="32">
        <v>125.8</v>
      </c>
      <c r="D37" s="32">
        <v>494.6</v>
      </c>
      <c r="E37" s="32">
        <v>3512</v>
      </c>
      <c r="F37" s="32">
        <v>71.8</v>
      </c>
      <c r="G37" s="32">
        <v>125.8</v>
      </c>
      <c r="H37" s="32">
        <v>21.48</v>
      </c>
    </row>
    <row r="38" spans="1:8" x14ac:dyDescent="0.25">
      <c r="A38" s="32">
        <v>34.31</v>
      </c>
      <c r="B38" s="32">
        <v>74.239999999999995</v>
      </c>
      <c r="C38" s="32">
        <v>127.8</v>
      </c>
      <c r="D38" s="32">
        <v>483.2</v>
      </c>
      <c r="E38" s="32">
        <v>1251</v>
      </c>
      <c r="F38" s="32">
        <v>74.239999999999995</v>
      </c>
      <c r="G38" s="32">
        <v>127.8</v>
      </c>
      <c r="H38" s="32">
        <v>21.53</v>
      </c>
    </row>
    <row r="39" spans="1:8" x14ac:dyDescent="0.25">
      <c r="A39" s="32">
        <v>8.9939999999999998</v>
      </c>
      <c r="B39" s="32">
        <v>75.87</v>
      </c>
      <c r="C39" s="32">
        <v>129.30000000000001</v>
      </c>
      <c r="D39" s="32">
        <v>443.4</v>
      </c>
      <c r="E39" s="32">
        <v>3402</v>
      </c>
      <c r="F39" s="32">
        <v>75.87</v>
      </c>
      <c r="G39" s="32">
        <v>129.30000000000001</v>
      </c>
      <c r="H39" s="32">
        <v>22.35</v>
      </c>
    </row>
    <row r="40" spans="1:8" x14ac:dyDescent="0.25">
      <c r="A40" s="32">
        <v>71.66</v>
      </c>
      <c r="B40" s="32">
        <v>76.69</v>
      </c>
      <c r="C40" s="32">
        <v>128.69999999999999</v>
      </c>
      <c r="D40" s="32">
        <v>541.9</v>
      </c>
      <c r="E40" s="32">
        <v>3878</v>
      </c>
      <c r="F40" s="32">
        <v>76.69</v>
      </c>
      <c r="G40" s="32">
        <v>128.69999999999999</v>
      </c>
      <c r="H40" s="32">
        <v>22.83</v>
      </c>
    </row>
    <row r="41" spans="1:8" x14ac:dyDescent="0.25">
      <c r="A41" s="32">
        <v>34.200000000000003</v>
      </c>
      <c r="B41" s="32">
        <v>76.900000000000006</v>
      </c>
      <c r="C41" s="32">
        <v>128.9</v>
      </c>
      <c r="D41" s="32">
        <v>483</v>
      </c>
      <c r="E41" s="32">
        <v>4720</v>
      </c>
      <c r="F41" s="32">
        <v>76.900000000000006</v>
      </c>
      <c r="G41" s="32">
        <v>128.9</v>
      </c>
      <c r="H41" s="32">
        <v>22.71</v>
      </c>
    </row>
    <row r="42" spans="1:8" x14ac:dyDescent="0.25">
      <c r="A42" s="32">
        <v>23.87</v>
      </c>
      <c r="B42" s="32">
        <v>78.41</v>
      </c>
      <c r="C42" s="32">
        <v>128.69999999999999</v>
      </c>
      <c r="D42" s="32">
        <v>466.8</v>
      </c>
      <c r="E42" s="32">
        <v>1141</v>
      </c>
      <c r="F42" s="32">
        <v>78.41</v>
      </c>
      <c r="G42" s="32">
        <v>128.69999999999999</v>
      </c>
      <c r="H42" s="32">
        <v>23.94</v>
      </c>
    </row>
    <row r="43" spans="1:8" x14ac:dyDescent="0.25">
      <c r="A43" s="32">
        <v>78.430000000000007</v>
      </c>
      <c r="B43" s="32">
        <v>79.180000000000007</v>
      </c>
      <c r="C43" s="32">
        <v>130.5</v>
      </c>
      <c r="D43" s="32">
        <v>552.5</v>
      </c>
      <c r="E43" s="32">
        <v>1798</v>
      </c>
      <c r="F43" s="32">
        <v>79.180000000000007</v>
      </c>
      <c r="G43" s="32">
        <v>130.5</v>
      </c>
      <c r="H43" s="32">
        <v>24.15</v>
      </c>
    </row>
    <row r="44" spans="1:8" x14ac:dyDescent="0.25">
      <c r="A44" s="32">
        <v>37.43</v>
      </c>
      <c r="B44" s="32">
        <v>80.239999999999995</v>
      </c>
      <c r="C44" s="32">
        <v>133.30000000000001</v>
      </c>
      <c r="D44" s="32">
        <v>488.1</v>
      </c>
      <c r="E44" s="32">
        <v>2346</v>
      </c>
      <c r="F44" s="32">
        <v>80.239999999999995</v>
      </c>
      <c r="G44" s="32">
        <v>133.30000000000001</v>
      </c>
      <c r="H44" s="32">
        <v>25.34</v>
      </c>
    </row>
    <row r="45" spans="1:8" x14ac:dyDescent="0.25">
      <c r="A45" s="32">
        <v>64.67</v>
      </c>
      <c r="B45" s="32">
        <v>83.99</v>
      </c>
      <c r="C45" s="32">
        <v>136.6</v>
      </c>
      <c r="D45" s="32">
        <v>530.9</v>
      </c>
      <c r="E45" s="32">
        <v>2967</v>
      </c>
      <c r="F45" s="32">
        <v>83.99</v>
      </c>
      <c r="G45" s="32">
        <v>136.6</v>
      </c>
      <c r="H45" s="32">
        <v>25.79</v>
      </c>
    </row>
    <row r="46" spans="1:8" x14ac:dyDescent="0.25">
      <c r="A46" s="32">
        <v>54.29</v>
      </c>
      <c r="B46" s="32">
        <v>84.2</v>
      </c>
      <c r="C46" s="32">
        <v>140.5</v>
      </c>
      <c r="D46" s="32">
        <v>514.6</v>
      </c>
      <c r="E46" s="32">
        <v>3332</v>
      </c>
      <c r="F46" s="32">
        <v>84.2</v>
      </c>
      <c r="G46" s="32">
        <v>140.5</v>
      </c>
      <c r="H46" s="32">
        <v>38</v>
      </c>
    </row>
    <row r="47" spans="1:8" x14ac:dyDescent="0.25">
      <c r="A47" s="32">
        <v>60.34</v>
      </c>
      <c r="B47" s="32">
        <v>85.9</v>
      </c>
      <c r="C47" s="32">
        <v>143.1</v>
      </c>
      <c r="D47" s="32">
        <v>524.1</v>
      </c>
      <c r="E47" s="32">
        <v>3259</v>
      </c>
      <c r="F47" s="32">
        <v>85.9</v>
      </c>
      <c r="G47" s="32">
        <v>143.1</v>
      </c>
      <c r="H47" s="32">
        <v>34</v>
      </c>
    </row>
    <row r="48" spans="1:8" x14ac:dyDescent="0.25">
      <c r="A48" s="32">
        <v>90.85</v>
      </c>
      <c r="B48" s="32">
        <v>87.8</v>
      </c>
      <c r="C48" s="32">
        <v>140.69999999999999</v>
      </c>
      <c r="D48" s="32">
        <v>572</v>
      </c>
      <c r="E48" s="32">
        <v>3896</v>
      </c>
      <c r="F48" s="32">
        <v>87.8</v>
      </c>
      <c r="G48" s="32">
        <v>140.69999999999999</v>
      </c>
      <c r="H48" s="32">
        <v>26.56</v>
      </c>
    </row>
    <row r="49" spans="1:8" x14ac:dyDescent="0.25">
      <c r="A49" s="32">
        <v>17.010000000000002</v>
      </c>
      <c r="B49" s="32">
        <v>91.3</v>
      </c>
      <c r="C49" s="32">
        <v>146.5</v>
      </c>
      <c r="D49" s="32">
        <v>456</v>
      </c>
      <c r="E49" s="32">
        <v>1290</v>
      </c>
      <c r="F49" s="32">
        <v>91.3</v>
      </c>
      <c r="G49" s="32">
        <v>146.5</v>
      </c>
      <c r="H49" s="32">
        <v>44</v>
      </c>
    </row>
    <row r="50" spans="1:8" x14ac:dyDescent="0.25">
      <c r="A50" s="32">
        <v>22.91</v>
      </c>
      <c r="B50" s="32">
        <v>93.7</v>
      </c>
      <c r="C50" s="32">
        <v>145.30000000000001</v>
      </c>
      <c r="D50" s="32">
        <v>465.2</v>
      </c>
      <c r="E50" s="32">
        <v>4577</v>
      </c>
      <c r="F50" s="32">
        <v>93.7</v>
      </c>
      <c r="G50" s="32">
        <v>145.30000000000001</v>
      </c>
      <c r="H50" s="32">
        <v>26.39</v>
      </c>
    </row>
    <row r="51" spans="1:8" x14ac:dyDescent="0.25">
      <c r="A51" s="32">
        <v>40.07</v>
      </c>
      <c r="B51" s="32">
        <v>96.7</v>
      </c>
      <c r="C51" s="32">
        <v>143.1</v>
      </c>
      <c r="D51" s="32">
        <v>492.2</v>
      </c>
      <c r="E51" s="32">
        <v>2130</v>
      </c>
      <c r="F51" s="32">
        <v>96.7</v>
      </c>
      <c r="G51" s="32">
        <v>143.1</v>
      </c>
      <c r="H51" s="32">
        <v>26.44</v>
      </c>
    </row>
    <row r="52" spans="1:8" x14ac:dyDescent="0.25">
      <c r="A52" s="32">
        <v>28.25</v>
      </c>
      <c r="B52" s="32">
        <v>98.9</v>
      </c>
      <c r="C52" s="32">
        <v>147.9</v>
      </c>
      <c r="D52" s="32">
        <v>473.6</v>
      </c>
      <c r="E52" s="32">
        <v>3299</v>
      </c>
      <c r="F52" s="32">
        <v>98.9</v>
      </c>
      <c r="G52" s="32">
        <v>147.9</v>
      </c>
      <c r="H52" s="32">
        <v>26.83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2"/>
  <sheetViews>
    <sheetView topLeftCell="AB24" workbookViewId="0">
      <selection activeCell="AQ28" sqref="AQ28:AV52"/>
    </sheetView>
  </sheetViews>
  <sheetFormatPr defaultRowHeight="13.2" x14ac:dyDescent="0.25"/>
  <cols>
    <col min="1" max="16384" width="8.88671875" style="6"/>
  </cols>
  <sheetData>
    <row r="1" spans="1:55" x14ac:dyDescent="0.25">
      <c r="A1" s="89" t="s">
        <v>0</v>
      </c>
      <c r="B1" s="89" t="s">
        <v>2</v>
      </c>
      <c r="C1" s="89" t="s">
        <v>3</v>
      </c>
      <c r="D1" s="89" t="s">
        <v>4</v>
      </c>
      <c r="E1" s="89" t="s">
        <v>5</v>
      </c>
      <c r="F1" s="89" t="s">
        <v>6</v>
      </c>
      <c r="G1" s="89" t="s">
        <v>7</v>
      </c>
      <c r="I1" s="89" t="s">
        <v>0</v>
      </c>
      <c r="J1" s="89" t="s">
        <v>1</v>
      </c>
      <c r="K1" s="89" t="s">
        <v>3</v>
      </c>
      <c r="L1" s="89" t="s">
        <v>4</v>
      </c>
      <c r="M1" s="89" t="s">
        <v>5</v>
      </c>
      <c r="N1" s="89" t="s">
        <v>6</v>
      </c>
      <c r="O1" s="89" t="s">
        <v>7</v>
      </c>
      <c r="Q1" s="89" t="s">
        <v>0</v>
      </c>
      <c r="R1" s="89" t="s">
        <v>1</v>
      </c>
      <c r="S1" s="89" t="s">
        <v>2</v>
      </c>
      <c r="T1" s="89" t="s">
        <v>4</v>
      </c>
      <c r="U1" s="89" t="s">
        <v>5</v>
      </c>
      <c r="V1" s="89" t="s">
        <v>6</v>
      </c>
      <c r="W1" s="89" t="s">
        <v>7</v>
      </c>
      <c r="Y1" s="89" t="s">
        <v>0</v>
      </c>
      <c r="Z1" s="89" t="s">
        <v>1</v>
      </c>
      <c r="AA1" s="89" t="s">
        <v>2</v>
      </c>
      <c r="AB1" s="89" t="s">
        <v>3</v>
      </c>
      <c r="AC1" s="89" t="s">
        <v>5</v>
      </c>
      <c r="AD1" s="89" t="s">
        <v>6</v>
      </c>
      <c r="AE1" s="89" t="s">
        <v>7</v>
      </c>
      <c r="AG1" s="89" t="s">
        <v>0</v>
      </c>
      <c r="AH1" s="89" t="s">
        <v>1</v>
      </c>
      <c r="AI1" s="89" t="s">
        <v>2</v>
      </c>
      <c r="AJ1" s="89" t="s">
        <v>3</v>
      </c>
      <c r="AK1" s="89" t="s">
        <v>4</v>
      </c>
      <c r="AL1" s="89" t="s">
        <v>6</v>
      </c>
      <c r="AM1" s="89" t="s">
        <v>7</v>
      </c>
      <c r="AO1" s="89" t="s">
        <v>0</v>
      </c>
      <c r="AP1" s="89" t="s">
        <v>1</v>
      </c>
      <c r="AQ1" s="89" t="s">
        <v>2</v>
      </c>
      <c r="AR1" s="89" t="s">
        <v>3</v>
      </c>
      <c r="AS1" s="89" t="s">
        <v>4</v>
      </c>
      <c r="AT1" s="89" t="s">
        <v>5</v>
      </c>
      <c r="AU1" s="89" t="s">
        <v>7</v>
      </c>
      <c r="AW1" s="89" t="s">
        <v>0</v>
      </c>
      <c r="AX1" s="89" t="s">
        <v>1</v>
      </c>
      <c r="AY1" s="89" t="s">
        <v>2</v>
      </c>
      <c r="AZ1" s="89" t="s">
        <v>3</v>
      </c>
      <c r="BA1" s="89" t="s">
        <v>4</v>
      </c>
      <c r="BB1" s="89" t="s">
        <v>5</v>
      </c>
      <c r="BC1" s="89" t="s">
        <v>6</v>
      </c>
    </row>
    <row r="2" spans="1:55" x14ac:dyDescent="0.25">
      <c r="A2" s="32">
        <v>71.2</v>
      </c>
      <c r="B2" s="32">
        <v>128</v>
      </c>
      <c r="C2" s="32">
        <v>38995</v>
      </c>
      <c r="D2" s="32">
        <v>10.43</v>
      </c>
      <c r="E2" s="32">
        <v>412.8</v>
      </c>
      <c r="F2" s="32">
        <v>3436</v>
      </c>
      <c r="G2" s="32">
        <v>17.899999999999999</v>
      </c>
      <c r="I2" s="32">
        <v>71.2</v>
      </c>
      <c r="J2" s="32">
        <v>54.7</v>
      </c>
      <c r="K2" s="32">
        <v>38995</v>
      </c>
      <c r="L2" s="32">
        <v>10.43</v>
      </c>
      <c r="M2" s="32">
        <v>412.8</v>
      </c>
      <c r="N2" s="32">
        <v>3436</v>
      </c>
      <c r="O2" s="32">
        <v>17.899999999999999</v>
      </c>
      <c r="Q2" s="32">
        <v>71.2</v>
      </c>
      <c r="R2" s="32">
        <v>54.7</v>
      </c>
      <c r="S2" s="32">
        <v>128</v>
      </c>
      <c r="T2" s="32">
        <v>10.43</v>
      </c>
      <c r="U2" s="32">
        <v>412.8</v>
      </c>
      <c r="V2" s="32">
        <v>3436</v>
      </c>
      <c r="W2" s="32">
        <v>17.899999999999999</v>
      </c>
      <c r="Y2" s="32">
        <v>71.2</v>
      </c>
      <c r="Z2" s="32">
        <v>54.7</v>
      </c>
      <c r="AA2" s="32">
        <v>128</v>
      </c>
      <c r="AB2" s="32">
        <v>38995</v>
      </c>
      <c r="AC2" s="32">
        <v>412.8</v>
      </c>
      <c r="AD2" s="32">
        <v>3436</v>
      </c>
      <c r="AE2" s="32">
        <v>17.899999999999999</v>
      </c>
      <c r="AG2" s="32">
        <v>71.2</v>
      </c>
      <c r="AH2" s="32">
        <v>54.7</v>
      </c>
      <c r="AI2" s="32">
        <v>128</v>
      </c>
      <c r="AJ2" s="32">
        <v>38995</v>
      </c>
      <c r="AK2" s="32">
        <v>10.43</v>
      </c>
      <c r="AL2" s="32">
        <v>3436</v>
      </c>
      <c r="AM2" s="32">
        <v>17.899999999999999</v>
      </c>
      <c r="AO2" s="32">
        <v>71.2</v>
      </c>
      <c r="AP2" s="32">
        <v>54.7</v>
      </c>
      <c r="AQ2" s="32">
        <v>128</v>
      </c>
      <c r="AR2" s="32">
        <v>38995</v>
      </c>
      <c r="AS2" s="32">
        <v>10.43</v>
      </c>
      <c r="AT2" s="32">
        <v>412.8</v>
      </c>
      <c r="AU2" s="32">
        <v>17.899999999999999</v>
      </c>
      <c r="AW2" s="32">
        <v>71.2</v>
      </c>
      <c r="AX2" s="32">
        <v>54.7</v>
      </c>
      <c r="AY2" s="32">
        <v>128</v>
      </c>
      <c r="AZ2" s="32">
        <v>38995</v>
      </c>
      <c r="BA2" s="32">
        <v>10.43</v>
      </c>
      <c r="BB2" s="32">
        <v>412.8</v>
      </c>
      <c r="BC2" s="32">
        <v>3436</v>
      </c>
    </row>
    <row r="3" spans="1:55" x14ac:dyDescent="0.25">
      <c r="A3" s="32">
        <v>71.599999999999994</v>
      </c>
      <c r="B3" s="32">
        <v>120.1</v>
      </c>
      <c r="C3" s="32">
        <v>13636</v>
      </c>
      <c r="D3" s="32">
        <v>14.92</v>
      </c>
      <c r="E3" s="32">
        <v>452.7</v>
      </c>
      <c r="F3" s="32">
        <v>3899</v>
      </c>
      <c r="G3" s="32">
        <v>18.260000000000002</v>
      </c>
      <c r="I3" s="32">
        <v>71.599999999999994</v>
      </c>
      <c r="J3" s="32">
        <v>55.56</v>
      </c>
      <c r="K3" s="32">
        <v>13636</v>
      </c>
      <c r="L3" s="32">
        <v>14.92</v>
      </c>
      <c r="M3" s="32">
        <v>452.7</v>
      </c>
      <c r="N3" s="32">
        <v>3899</v>
      </c>
      <c r="O3" s="32">
        <v>18.260000000000002</v>
      </c>
      <c r="Q3" s="32">
        <v>71.599999999999994</v>
      </c>
      <c r="R3" s="32">
        <v>55.56</v>
      </c>
      <c r="S3" s="32">
        <v>120.1</v>
      </c>
      <c r="T3" s="32">
        <v>14.92</v>
      </c>
      <c r="U3" s="32">
        <v>452.7</v>
      </c>
      <c r="V3" s="32">
        <v>3899</v>
      </c>
      <c r="W3" s="32">
        <v>18.260000000000002</v>
      </c>
      <c r="Y3" s="32">
        <v>71.599999999999994</v>
      </c>
      <c r="Z3" s="32">
        <v>55.56</v>
      </c>
      <c r="AA3" s="32">
        <v>120.1</v>
      </c>
      <c r="AB3" s="32">
        <v>13636</v>
      </c>
      <c r="AC3" s="32">
        <v>452.7</v>
      </c>
      <c r="AD3" s="32">
        <v>3899</v>
      </c>
      <c r="AE3" s="32">
        <v>18.260000000000002</v>
      </c>
      <c r="AG3" s="32">
        <v>71.599999999999994</v>
      </c>
      <c r="AH3" s="32">
        <v>55.56</v>
      </c>
      <c r="AI3" s="32">
        <v>120.1</v>
      </c>
      <c r="AJ3" s="32">
        <v>13636</v>
      </c>
      <c r="AK3" s="32">
        <v>14.92</v>
      </c>
      <c r="AL3" s="32">
        <v>3899</v>
      </c>
      <c r="AM3" s="32">
        <v>18.260000000000002</v>
      </c>
      <c r="AO3" s="32">
        <v>71.599999999999994</v>
      </c>
      <c r="AP3" s="32">
        <v>55.56</v>
      </c>
      <c r="AQ3" s="32">
        <v>120.1</v>
      </c>
      <c r="AR3" s="32">
        <v>13636</v>
      </c>
      <c r="AS3" s="32">
        <v>14.92</v>
      </c>
      <c r="AT3" s="32">
        <v>452.7</v>
      </c>
      <c r="AU3" s="32">
        <v>18.260000000000002</v>
      </c>
      <c r="AW3" s="32">
        <v>71.599999999999994</v>
      </c>
      <c r="AX3" s="32">
        <v>55.56</v>
      </c>
      <c r="AY3" s="32">
        <v>120.1</v>
      </c>
      <c r="AZ3" s="32">
        <v>13636</v>
      </c>
      <c r="BA3" s="32">
        <v>14.92</v>
      </c>
      <c r="BB3" s="32">
        <v>452.7</v>
      </c>
      <c r="BC3" s="32">
        <v>3899</v>
      </c>
    </row>
    <row r="4" spans="1:55" x14ac:dyDescent="0.25">
      <c r="A4" s="32">
        <v>74.25</v>
      </c>
      <c r="B4" s="32">
        <v>114.4</v>
      </c>
      <c r="C4" s="32">
        <v>12905</v>
      </c>
      <c r="D4" s="32">
        <v>12.11</v>
      </c>
      <c r="E4" s="32">
        <v>410.2</v>
      </c>
      <c r="F4" s="32">
        <v>4644</v>
      </c>
      <c r="G4" s="32">
        <v>18.71</v>
      </c>
      <c r="I4" s="32">
        <v>74.25</v>
      </c>
      <c r="J4" s="32">
        <v>55.49</v>
      </c>
      <c r="K4" s="32">
        <v>12905</v>
      </c>
      <c r="L4" s="32">
        <v>12.11</v>
      </c>
      <c r="M4" s="32">
        <v>410.2</v>
      </c>
      <c r="N4" s="32">
        <v>4644</v>
      </c>
      <c r="O4" s="32">
        <v>18.71</v>
      </c>
      <c r="Q4" s="32">
        <v>74.25</v>
      </c>
      <c r="R4" s="32">
        <v>55.49</v>
      </c>
      <c r="S4" s="32">
        <v>114.4</v>
      </c>
      <c r="T4" s="32">
        <v>12.11</v>
      </c>
      <c r="U4" s="32">
        <v>410.2</v>
      </c>
      <c r="V4" s="32">
        <v>4644</v>
      </c>
      <c r="W4" s="32">
        <v>18.71</v>
      </c>
      <c r="Y4" s="32">
        <v>74.25</v>
      </c>
      <c r="Z4" s="32">
        <v>55.49</v>
      </c>
      <c r="AA4" s="32">
        <v>114.4</v>
      </c>
      <c r="AB4" s="32">
        <v>12905</v>
      </c>
      <c r="AC4" s="32">
        <v>410.2</v>
      </c>
      <c r="AD4" s="32">
        <v>4644</v>
      </c>
      <c r="AE4" s="32">
        <v>18.71</v>
      </c>
      <c r="AG4" s="32">
        <v>74.25</v>
      </c>
      <c r="AH4" s="32">
        <v>55.49</v>
      </c>
      <c r="AI4" s="32">
        <v>114.4</v>
      </c>
      <c r="AJ4" s="32">
        <v>12905</v>
      </c>
      <c r="AK4" s="32">
        <v>12.11</v>
      </c>
      <c r="AL4" s="32">
        <v>4644</v>
      </c>
      <c r="AM4" s="32">
        <v>18.71</v>
      </c>
      <c r="AO4" s="32">
        <v>74.25</v>
      </c>
      <c r="AP4" s="32">
        <v>55.49</v>
      </c>
      <c r="AQ4" s="32">
        <v>114.4</v>
      </c>
      <c r="AR4" s="32">
        <v>12905</v>
      </c>
      <c r="AS4" s="32">
        <v>12.11</v>
      </c>
      <c r="AT4" s="32">
        <v>410.2</v>
      </c>
      <c r="AU4" s="32">
        <v>18.71</v>
      </c>
      <c r="AW4" s="32">
        <v>74.25</v>
      </c>
      <c r="AX4" s="32">
        <v>55.49</v>
      </c>
      <c r="AY4" s="32">
        <v>114.4</v>
      </c>
      <c r="AZ4" s="32">
        <v>12905</v>
      </c>
      <c r="BA4" s="32">
        <v>12.11</v>
      </c>
      <c r="BB4" s="32">
        <v>410.2</v>
      </c>
      <c r="BC4" s="32">
        <v>4644</v>
      </c>
    </row>
    <row r="5" spans="1:55" x14ac:dyDescent="0.25">
      <c r="A5" s="32">
        <v>74.25</v>
      </c>
      <c r="B5" s="32">
        <v>113.9</v>
      </c>
      <c r="C5" s="32">
        <v>13271</v>
      </c>
      <c r="D5" s="32">
        <v>18.670000000000002</v>
      </c>
      <c r="E5" s="32">
        <v>458.6</v>
      </c>
      <c r="F5" s="32">
        <v>2051</v>
      </c>
      <c r="G5" s="32">
        <v>19.690000000000001</v>
      </c>
      <c r="I5" s="32">
        <v>74.25</v>
      </c>
      <c r="J5" s="32">
        <v>56.12</v>
      </c>
      <c r="K5" s="32">
        <v>13271</v>
      </c>
      <c r="L5" s="32">
        <v>18.670000000000002</v>
      </c>
      <c r="M5" s="32">
        <v>458.6</v>
      </c>
      <c r="N5" s="32">
        <v>2051</v>
      </c>
      <c r="O5" s="32">
        <v>19.690000000000001</v>
      </c>
      <c r="Q5" s="32">
        <v>74.25</v>
      </c>
      <c r="R5" s="32">
        <v>56.12</v>
      </c>
      <c r="S5" s="32">
        <v>113.9</v>
      </c>
      <c r="T5" s="32">
        <v>18.670000000000002</v>
      </c>
      <c r="U5" s="32">
        <v>458.6</v>
      </c>
      <c r="V5" s="32">
        <v>2051</v>
      </c>
      <c r="W5" s="32">
        <v>19.690000000000001</v>
      </c>
      <c r="Y5" s="32">
        <v>74.25</v>
      </c>
      <c r="Z5" s="32">
        <v>56.12</v>
      </c>
      <c r="AA5" s="32">
        <v>113.9</v>
      </c>
      <c r="AB5" s="32">
        <v>13271</v>
      </c>
      <c r="AC5" s="32">
        <v>458.6</v>
      </c>
      <c r="AD5" s="32">
        <v>2051</v>
      </c>
      <c r="AE5" s="32">
        <v>19.690000000000001</v>
      </c>
      <c r="AG5" s="32">
        <v>74.25</v>
      </c>
      <c r="AH5" s="32">
        <v>56.12</v>
      </c>
      <c r="AI5" s="32">
        <v>113.9</v>
      </c>
      <c r="AJ5" s="32">
        <v>13271</v>
      </c>
      <c r="AK5" s="32">
        <v>18.670000000000002</v>
      </c>
      <c r="AL5" s="32">
        <v>2051</v>
      </c>
      <c r="AM5" s="32">
        <v>19.690000000000001</v>
      </c>
      <c r="AO5" s="32">
        <v>74.25</v>
      </c>
      <c r="AP5" s="32">
        <v>56.12</v>
      </c>
      <c r="AQ5" s="32">
        <v>113.9</v>
      </c>
      <c r="AR5" s="32">
        <v>13271</v>
      </c>
      <c r="AS5" s="32">
        <v>18.670000000000002</v>
      </c>
      <c r="AT5" s="32">
        <v>458.6</v>
      </c>
      <c r="AU5" s="32">
        <v>19.690000000000001</v>
      </c>
      <c r="AW5" s="32">
        <v>74.25</v>
      </c>
      <c r="AX5" s="32">
        <v>56.12</v>
      </c>
      <c r="AY5" s="32">
        <v>113.9</v>
      </c>
      <c r="AZ5" s="32">
        <v>13271</v>
      </c>
      <c r="BA5" s="32">
        <v>18.670000000000002</v>
      </c>
      <c r="BB5" s="32">
        <v>458.6</v>
      </c>
      <c r="BC5" s="32">
        <v>2051</v>
      </c>
    </row>
    <row r="6" spans="1:55" x14ac:dyDescent="0.25">
      <c r="A6" s="32">
        <v>78.38</v>
      </c>
      <c r="B6" s="32">
        <v>116.8</v>
      </c>
      <c r="C6" s="32">
        <v>26785</v>
      </c>
      <c r="D6" s="32">
        <v>56.83</v>
      </c>
      <c r="E6" s="32">
        <v>518.6</v>
      </c>
      <c r="F6" s="32">
        <v>2562</v>
      </c>
      <c r="G6" s="32">
        <v>20.190000000000001</v>
      </c>
      <c r="I6" s="32">
        <v>78.38</v>
      </c>
      <c r="J6" s="32">
        <v>61.78</v>
      </c>
      <c r="K6" s="32">
        <v>26785</v>
      </c>
      <c r="L6" s="32">
        <v>56.83</v>
      </c>
      <c r="M6" s="32">
        <v>518.6</v>
      </c>
      <c r="N6" s="32">
        <v>2562</v>
      </c>
      <c r="O6" s="32">
        <v>20.190000000000001</v>
      </c>
      <c r="Q6" s="32">
        <v>78.38</v>
      </c>
      <c r="R6" s="32">
        <v>61.78</v>
      </c>
      <c r="S6" s="32">
        <v>116.8</v>
      </c>
      <c r="T6" s="32">
        <v>56.83</v>
      </c>
      <c r="U6" s="32">
        <v>518.6</v>
      </c>
      <c r="V6" s="32">
        <v>2562</v>
      </c>
      <c r="W6" s="32">
        <v>20.190000000000001</v>
      </c>
      <c r="Y6" s="32">
        <v>78.38</v>
      </c>
      <c r="Z6" s="32">
        <v>61.78</v>
      </c>
      <c r="AA6" s="32">
        <v>116.8</v>
      </c>
      <c r="AB6" s="32">
        <v>26785</v>
      </c>
      <c r="AC6" s="32">
        <v>518.6</v>
      </c>
      <c r="AD6" s="32">
        <v>2562</v>
      </c>
      <c r="AE6" s="32">
        <v>20.190000000000001</v>
      </c>
      <c r="AG6" s="32">
        <v>78.38</v>
      </c>
      <c r="AH6" s="32">
        <v>61.78</v>
      </c>
      <c r="AI6" s="32">
        <v>116.8</v>
      </c>
      <c r="AJ6" s="32">
        <v>26785</v>
      </c>
      <c r="AK6" s="32">
        <v>56.83</v>
      </c>
      <c r="AL6" s="32">
        <v>2562</v>
      </c>
      <c r="AM6" s="32">
        <v>20.190000000000001</v>
      </c>
      <c r="AO6" s="32">
        <v>78.38</v>
      </c>
      <c r="AP6" s="32">
        <v>61.78</v>
      </c>
      <c r="AQ6" s="32">
        <v>116.8</v>
      </c>
      <c r="AR6" s="32">
        <v>26785</v>
      </c>
      <c r="AS6" s="32">
        <v>56.83</v>
      </c>
      <c r="AT6" s="32">
        <v>518.6</v>
      </c>
      <c r="AU6" s="32">
        <v>20.190000000000001</v>
      </c>
      <c r="AW6" s="32">
        <v>78.38</v>
      </c>
      <c r="AX6" s="32">
        <v>61.78</v>
      </c>
      <c r="AY6" s="32">
        <v>116.8</v>
      </c>
      <c r="AZ6" s="32">
        <v>26785</v>
      </c>
      <c r="BA6" s="32">
        <v>56.83</v>
      </c>
      <c r="BB6" s="32">
        <v>518.6</v>
      </c>
      <c r="BC6" s="32">
        <v>2562</v>
      </c>
    </row>
    <row r="7" spans="1:55" x14ac:dyDescent="0.25">
      <c r="A7" s="32">
        <v>82.2</v>
      </c>
      <c r="B7" s="32">
        <v>115.3</v>
      </c>
      <c r="C7" s="32">
        <v>30437</v>
      </c>
      <c r="D7" s="32">
        <v>80.62</v>
      </c>
      <c r="E7" s="32">
        <v>555.9</v>
      </c>
      <c r="F7" s="32">
        <v>2855</v>
      </c>
      <c r="G7" s="32">
        <v>20.420000000000002</v>
      </c>
      <c r="I7" s="32">
        <v>82.2</v>
      </c>
      <c r="J7" s="32">
        <v>64.22</v>
      </c>
      <c r="K7" s="32">
        <v>30437</v>
      </c>
      <c r="L7" s="32">
        <v>80.62</v>
      </c>
      <c r="M7" s="32">
        <v>555.9</v>
      </c>
      <c r="N7" s="32">
        <v>2855</v>
      </c>
      <c r="O7" s="32">
        <v>20.420000000000002</v>
      </c>
      <c r="Q7" s="32">
        <v>82.2</v>
      </c>
      <c r="R7" s="32">
        <v>64.22</v>
      </c>
      <c r="S7" s="32">
        <v>115.3</v>
      </c>
      <c r="T7" s="32">
        <v>80.62</v>
      </c>
      <c r="U7" s="32">
        <v>555.9</v>
      </c>
      <c r="V7" s="32">
        <v>2855</v>
      </c>
      <c r="W7" s="32">
        <v>20.420000000000002</v>
      </c>
      <c r="Y7" s="32">
        <v>82.2</v>
      </c>
      <c r="Z7" s="32">
        <v>64.22</v>
      </c>
      <c r="AA7" s="32">
        <v>115.3</v>
      </c>
      <c r="AB7" s="32">
        <v>30437</v>
      </c>
      <c r="AC7" s="32">
        <v>555.9</v>
      </c>
      <c r="AD7" s="32">
        <v>2855</v>
      </c>
      <c r="AE7" s="32">
        <v>20.420000000000002</v>
      </c>
      <c r="AG7" s="32">
        <v>82.2</v>
      </c>
      <c r="AH7" s="32">
        <v>64.22</v>
      </c>
      <c r="AI7" s="32">
        <v>115.3</v>
      </c>
      <c r="AJ7" s="32">
        <v>30437</v>
      </c>
      <c r="AK7" s="32">
        <v>80.62</v>
      </c>
      <c r="AL7" s="32">
        <v>2855</v>
      </c>
      <c r="AM7" s="32">
        <v>20.420000000000002</v>
      </c>
      <c r="AO7" s="32">
        <v>82.2</v>
      </c>
      <c r="AP7" s="32">
        <v>64.22</v>
      </c>
      <c r="AQ7" s="32">
        <v>115.3</v>
      </c>
      <c r="AR7" s="32">
        <v>30437</v>
      </c>
      <c r="AS7" s="32">
        <v>80.62</v>
      </c>
      <c r="AT7" s="32">
        <v>555.9</v>
      </c>
      <c r="AU7" s="32">
        <v>20.420000000000002</v>
      </c>
      <c r="AW7" s="32">
        <v>82.2</v>
      </c>
      <c r="AX7" s="32">
        <v>64.22</v>
      </c>
      <c r="AY7" s="32">
        <v>115.3</v>
      </c>
      <c r="AZ7" s="32">
        <v>30437</v>
      </c>
      <c r="BA7" s="32">
        <v>80.62</v>
      </c>
      <c r="BB7" s="32">
        <v>555.9</v>
      </c>
      <c r="BC7" s="32">
        <v>2855</v>
      </c>
    </row>
    <row r="8" spans="1:55" x14ac:dyDescent="0.25">
      <c r="A8" s="32">
        <v>84.28</v>
      </c>
      <c r="B8" s="32">
        <v>120.1</v>
      </c>
      <c r="C8" s="32">
        <v>42156</v>
      </c>
      <c r="D8" s="32">
        <v>18.649999999999999</v>
      </c>
      <c r="E8" s="32">
        <v>458.6</v>
      </c>
      <c r="F8" s="32">
        <v>2855</v>
      </c>
      <c r="G8" s="32">
        <v>20.89</v>
      </c>
      <c r="I8" s="32">
        <v>84.28</v>
      </c>
      <c r="J8" s="32">
        <v>65.319999999999993</v>
      </c>
      <c r="K8" s="32">
        <v>42156</v>
      </c>
      <c r="L8" s="32">
        <v>18.649999999999999</v>
      </c>
      <c r="M8" s="32">
        <v>458.6</v>
      </c>
      <c r="N8" s="32">
        <v>2855</v>
      </c>
      <c r="O8" s="32">
        <v>20.89</v>
      </c>
      <c r="Q8" s="32">
        <v>84.28</v>
      </c>
      <c r="R8" s="32">
        <v>65.319999999999993</v>
      </c>
      <c r="S8" s="32">
        <v>120.1</v>
      </c>
      <c r="T8" s="32">
        <v>18.649999999999999</v>
      </c>
      <c r="U8" s="32">
        <v>458.6</v>
      </c>
      <c r="V8" s="32">
        <v>2855</v>
      </c>
      <c r="W8" s="32">
        <v>20.89</v>
      </c>
      <c r="Y8" s="32">
        <v>84.28</v>
      </c>
      <c r="Z8" s="32">
        <v>65.319999999999993</v>
      </c>
      <c r="AA8" s="32">
        <v>120.1</v>
      </c>
      <c r="AB8" s="32">
        <v>42156</v>
      </c>
      <c r="AC8" s="32">
        <v>458.6</v>
      </c>
      <c r="AD8" s="32">
        <v>2855</v>
      </c>
      <c r="AE8" s="32">
        <v>20.89</v>
      </c>
      <c r="AG8" s="32">
        <v>84.28</v>
      </c>
      <c r="AH8" s="32">
        <v>65.319999999999993</v>
      </c>
      <c r="AI8" s="32">
        <v>120.1</v>
      </c>
      <c r="AJ8" s="32">
        <v>42156</v>
      </c>
      <c r="AK8" s="32">
        <v>18.649999999999999</v>
      </c>
      <c r="AL8" s="32">
        <v>2855</v>
      </c>
      <c r="AM8" s="32">
        <v>20.89</v>
      </c>
      <c r="AO8" s="32">
        <v>84.28</v>
      </c>
      <c r="AP8" s="32">
        <v>65.319999999999993</v>
      </c>
      <c r="AQ8" s="32">
        <v>120.1</v>
      </c>
      <c r="AR8" s="32">
        <v>42156</v>
      </c>
      <c r="AS8" s="32">
        <v>18.649999999999999</v>
      </c>
      <c r="AT8" s="32">
        <v>458.6</v>
      </c>
      <c r="AU8" s="32">
        <v>20.89</v>
      </c>
      <c r="AW8" s="32">
        <v>84.28</v>
      </c>
      <c r="AX8" s="32">
        <v>65.319999999999993</v>
      </c>
      <c r="AY8" s="32">
        <v>120.1</v>
      </c>
      <c r="AZ8" s="32">
        <v>42156</v>
      </c>
      <c r="BA8" s="32">
        <v>18.649999999999999</v>
      </c>
      <c r="BB8" s="32">
        <v>458.6</v>
      </c>
      <c r="BC8" s="32">
        <v>2855</v>
      </c>
    </row>
    <row r="9" spans="1:55" x14ac:dyDescent="0.25">
      <c r="A9" s="32">
        <v>86.08</v>
      </c>
      <c r="B9" s="32">
        <v>121</v>
      </c>
      <c r="C9" s="32">
        <v>12936</v>
      </c>
      <c r="D9" s="32">
        <v>34.299999999999997</v>
      </c>
      <c r="E9" s="32">
        <v>483.1</v>
      </c>
      <c r="F9" s="32">
        <v>2891</v>
      </c>
      <c r="G9" s="32">
        <v>20.9</v>
      </c>
      <c r="I9" s="32">
        <v>86.08</v>
      </c>
      <c r="J9" s="32">
        <v>68.48</v>
      </c>
      <c r="K9" s="32">
        <v>12936</v>
      </c>
      <c r="L9" s="32">
        <v>34.299999999999997</v>
      </c>
      <c r="M9" s="32">
        <v>483.1</v>
      </c>
      <c r="N9" s="32">
        <v>2891</v>
      </c>
      <c r="O9" s="32">
        <v>20.9</v>
      </c>
      <c r="Q9" s="32">
        <v>86.08</v>
      </c>
      <c r="R9" s="32">
        <v>68.48</v>
      </c>
      <c r="S9" s="32">
        <v>121</v>
      </c>
      <c r="T9" s="32">
        <v>34.299999999999997</v>
      </c>
      <c r="U9" s="32">
        <v>483.1</v>
      </c>
      <c r="V9" s="32">
        <v>2891</v>
      </c>
      <c r="W9" s="32">
        <v>20.9</v>
      </c>
      <c r="Y9" s="32">
        <v>86.08</v>
      </c>
      <c r="Z9" s="32">
        <v>68.48</v>
      </c>
      <c r="AA9" s="32">
        <v>121</v>
      </c>
      <c r="AB9" s="32">
        <v>12936</v>
      </c>
      <c r="AC9" s="32">
        <v>483.1</v>
      </c>
      <c r="AD9" s="32">
        <v>2891</v>
      </c>
      <c r="AE9" s="32">
        <v>20.9</v>
      </c>
      <c r="AG9" s="32">
        <v>86.08</v>
      </c>
      <c r="AH9" s="32">
        <v>68.48</v>
      </c>
      <c r="AI9" s="32">
        <v>121</v>
      </c>
      <c r="AJ9" s="32">
        <v>12936</v>
      </c>
      <c r="AK9" s="32">
        <v>34.299999999999997</v>
      </c>
      <c r="AL9" s="32">
        <v>2891</v>
      </c>
      <c r="AM9" s="32">
        <v>20.9</v>
      </c>
      <c r="AO9" s="32">
        <v>86.08</v>
      </c>
      <c r="AP9" s="32">
        <v>68.48</v>
      </c>
      <c r="AQ9" s="32">
        <v>121</v>
      </c>
      <c r="AR9" s="32">
        <v>12936</v>
      </c>
      <c r="AS9" s="32">
        <v>34.299999999999997</v>
      </c>
      <c r="AT9" s="32">
        <v>483.1</v>
      </c>
      <c r="AU9" s="32">
        <v>20.9</v>
      </c>
      <c r="AW9" s="32">
        <v>86.08</v>
      </c>
      <c r="AX9" s="32">
        <v>68.48</v>
      </c>
      <c r="AY9" s="32">
        <v>121</v>
      </c>
      <c r="AZ9" s="32">
        <v>12936</v>
      </c>
      <c r="BA9" s="32">
        <v>34.299999999999997</v>
      </c>
      <c r="BB9" s="32">
        <v>483.1</v>
      </c>
      <c r="BC9" s="32">
        <v>2891</v>
      </c>
    </row>
    <row r="10" spans="1:55" x14ac:dyDescent="0.25">
      <c r="A10" s="32">
        <v>87.94</v>
      </c>
      <c r="B10" s="32">
        <v>125.8</v>
      </c>
      <c r="C10" s="32">
        <v>23894</v>
      </c>
      <c r="D10" s="32">
        <v>41.6</v>
      </c>
      <c r="E10" s="32">
        <v>494.6</v>
      </c>
      <c r="F10" s="32">
        <v>3512</v>
      </c>
      <c r="G10" s="32">
        <v>21.48</v>
      </c>
      <c r="I10" s="32">
        <v>87.94</v>
      </c>
      <c r="J10" s="32">
        <v>71.8</v>
      </c>
      <c r="K10" s="32">
        <v>23894</v>
      </c>
      <c r="L10" s="32">
        <v>41.6</v>
      </c>
      <c r="M10" s="32">
        <v>494.6</v>
      </c>
      <c r="N10" s="32">
        <v>3512</v>
      </c>
      <c r="O10" s="32">
        <v>21.48</v>
      </c>
      <c r="Q10" s="32">
        <v>87.94</v>
      </c>
      <c r="R10" s="32">
        <v>71.8</v>
      </c>
      <c r="S10" s="32">
        <v>125.8</v>
      </c>
      <c r="T10" s="32">
        <v>41.6</v>
      </c>
      <c r="U10" s="32">
        <v>494.6</v>
      </c>
      <c r="V10" s="32">
        <v>3512</v>
      </c>
      <c r="W10" s="32">
        <v>21.48</v>
      </c>
      <c r="Y10" s="32">
        <v>87.94</v>
      </c>
      <c r="Z10" s="32">
        <v>71.8</v>
      </c>
      <c r="AA10" s="32">
        <v>125.8</v>
      </c>
      <c r="AB10" s="32">
        <v>23894</v>
      </c>
      <c r="AC10" s="32">
        <v>494.6</v>
      </c>
      <c r="AD10" s="32">
        <v>3512</v>
      </c>
      <c r="AE10" s="32">
        <v>21.48</v>
      </c>
      <c r="AG10" s="32">
        <v>87.94</v>
      </c>
      <c r="AH10" s="32">
        <v>71.8</v>
      </c>
      <c r="AI10" s="32">
        <v>125.8</v>
      </c>
      <c r="AJ10" s="32">
        <v>23894</v>
      </c>
      <c r="AK10" s="32">
        <v>41.6</v>
      </c>
      <c r="AL10" s="32">
        <v>3512</v>
      </c>
      <c r="AM10" s="32">
        <v>21.48</v>
      </c>
      <c r="AO10" s="32">
        <v>87.94</v>
      </c>
      <c r="AP10" s="32">
        <v>71.8</v>
      </c>
      <c r="AQ10" s="32">
        <v>125.8</v>
      </c>
      <c r="AR10" s="32">
        <v>23894</v>
      </c>
      <c r="AS10" s="32">
        <v>41.6</v>
      </c>
      <c r="AT10" s="32">
        <v>494.6</v>
      </c>
      <c r="AU10" s="32">
        <v>21.48</v>
      </c>
      <c r="AW10" s="32">
        <v>87.94</v>
      </c>
      <c r="AX10" s="32">
        <v>71.8</v>
      </c>
      <c r="AY10" s="32">
        <v>125.8</v>
      </c>
      <c r="AZ10" s="32">
        <v>23894</v>
      </c>
      <c r="BA10" s="32">
        <v>41.6</v>
      </c>
      <c r="BB10" s="32">
        <v>494.6</v>
      </c>
      <c r="BC10" s="32">
        <v>3512</v>
      </c>
    </row>
    <row r="11" spans="1:55" x14ac:dyDescent="0.25">
      <c r="A11" s="32">
        <v>89.43</v>
      </c>
      <c r="B11" s="32">
        <v>127.8</v>
      </c>
      <c r="C11" s="32">
        <v>25355</v>
      </c>
      <c r="D11" s="32">
        <v>34.31</v>
      </c>
      <c r="E11" s="32">
        <v>483.2</v>
      </c>
      <c r="F11" s="32">
        <v>1251</v>
      </c>
      <c r="G11" s="32">
        <v>21.53</v>
      </c>
      <c r="I11" s="32">
        <v>89.43</v>
      </c>
      <c r="J11" s="32">
        <v>74.239999999999995</v>
      </c>
      <c r="K11" s="32">
        <v>25355</v>
      </c>
      <c r="L11" s="32">
        <v>34.31</v>
      </c>
      <c r="M11" s="32">
        <v>483.2</v>
      </c>
      <c r="N11" s="32">
        <v>1251</v>
      </c>
      <c r="O11" s="32">
        <v>21.53</v>
      </c>
      <c r="Q11" s="32">
        <v>89.43</v>
      </c>
      <c r="R11" s="32">
        <v>74.239999999999995</v>
      </c>
      <c r="S11" s="32">
        <v>127.8</v>
      </c>
      <c r="T11" s="32">
        <v>34.31</v>
      </c>
      <c r="U11" s="32">
        <v>483.2</v>
      </c>
      <c r="V11" s="32">
        <v>1251</v>
      </c>
      <c r="W11" s="32">
        <v>21.53</v>
      </c>
      <c r="Y11" s="32">
        <v>89.43</v>
      </c>
      <c r="Z11" s="32">
        <v>74.239999999999995</v>
      </c>
      <c r="AA11" s="32">
        <v>127.8</v>
      </c>
      <c r="AB11" s="32">
        <v>25355</v>
      </c>
      <c r="AC11" s="32">
        <v>483.2</v>
      </c>
      <c r="AD11" s="32">
        <v>1251</v>
      </c>
      <c r="AE11" s="32">
        <v>21.53</v>
      </c>
      <c r="AG11" s="32">
        <v>89.43</v>
      </c>
      <c r="AH11" s="32">
        <v>74.239999999999995</v>
      </c>
      <c r="AI11" s="32">
        <v>127.8</v>
      </c>
      <c r="AJ11" s="32">
        <v>25355</v>
      </c>
      <c r="AK11" s="32">
        <v>34.31</v>
      </c>
      <c r="AL11" s="32">
        <v>1251</v>
      </c>
      <c r="AM11" s="32">
        <v>21.53</v>
      </c>
      <c r="AO11" s="32">
        <v>89.43</v>
      </c>
      <c r="AP11" s="32">
        <v>74.239999999999995</v>
      </c>
      <c r="AQ11" s="32">
        <v>127.8</v>
      </c>
      <c r="AR11" s="32">
        <v>25355</v>
      </c>
      <c r="AS11" s="32">
        <v>34.31</v>
      </c>
      <c r="AT11" s="32">
        <v>483.2</v>
      </c>
      <c r="AU11" s="32">
        <v>21.53</v>
      </c>
      <c r="AW11" s="32">
        <v>89.43</v>
      </c>
      <c r="AX11" s="32">
        <v>74.239999999999995</v>
      </c>
      <c r="AY11" s="32">
        <v>127.8</v>
      </c>
      <c r="AZ11" s="32">
        <v>25355</v>
      </c>
      <c r="BA11" s="32">
        <v>34.31</v>
      </c>
      <c r="BB11" s="32">
        <v>483.2</v>
      </c>
      <c r="BC11" s="32">
        <v>1251</v>
      </c>
    </row>
    <row r="12" spans="1:55" x14ac:dyDescent="0.25">
      <c r="A12" s="32">
        <v>90.93</v>
      </c>
      <c r="B12" s="32">
        <v>129.30000000000001</v>
      </c>
      <c r="C12" s="32">
        <v>31929</v>
      </c>
      <c r="D12" s="32">
        <v>8.9939999999999998</v>
      </c>
      <c r="E12" s="32">
        <v>443.4</v>
      </c>
      <c r="F12" s="32">
        <v>3402</v>
      </c>
      <c r="G12" s="32">
        <v>22.35</v>
      </c>
      <c r="I12" s="32">
        <v>90.93</v>
      </c>
      <c r="J12" s="32">
        <v>75.87</v>
      </c>
      <c r="K12" s="32">
        <v>31929</v>
      </c>
      <c r="L12" s="32">
        <v>8.9939999999999998</v>
      </c>
      <c r="M12" s="32">
        <v>443.4</v>
      </c>
      <c r="N12" s="32">
        <v>3402</v>
      </c>
      <c r="O12" s="32">
        <v>22.35</v>
      </c>
      <c r="Q12" s="32">
        <v>90.93</v>
      </c>
      <c r="R12" s="32">
        <v>75.87</v>
      </c>
      <c r="S12" s="32">
        <v>129.30000000000001</v>
      </c>
      <c r="T12" s="32">
        <v>8.9939999999999998</v>
      </c>
      <c r="U12" s="32">
        <v>443.4</v>
      </c>
      <c r="V12" s="32">
        <v>3402</v>
      </c>
      <c r="W12" s="32">
        <v>22.35</v>
      </c>
      <c r="Y12" s="32">
        <v>90.93</v>
      </c>
      <c r="Z12" s="32">
        <v>75.87</v>
      </c>
      <c r="AA12" s="32">
        <v>129.30000000000001</v>
      </c>
      <c r="AB12" s="32">
        <v>31929</v>
      </c>
      <c r="AC12" s="32">
        <v>443.4</v>
      </c>
      <c r="AD12" s="32">
        <v>3402</v>
      </c>
      <c r="AE12" s="32">
        <v>22.35</v>
      </c>
      <c r="AG12" s="32">
        <v>90.93</v>
      </c>
      <c r="AH12" s="32">
        <v>75.87</v>
      </c>
      <c r="AI12" s="32">
        <v>129.30000000000001</v>
      </c>
      <c r="AJ12" s="32">
        <v>31929</v>
      </c>
      <c r="AK12" s="32">
        <v>8.9939999999999998</v>
      </c>
      <c r="AL12" s="32">
        <v>3402</v>
      </c>
      <c r="AM12" s="32">
        <v>22.35</v>
      </c>
      <c r="AO12" s="32">
        <v>90.93</v>
      </c>
      <c r="AP12" s="32">
        <v>75.87</v>
      </c>
      <c r="AQ12" s="32">
        <v>129.30000000000001</v>
      </c>
      <c r="AR12" s="32">
        <v>31929</v>
      </c>
      <c r="AS12" s="32">
        <v>8.9939999999999998</v>
      </c>
      <c r="AT12" s="32">
        <v>443.4</v>
      </c>
      <c r="AU12" s="32">
        <v>22.35</v>
      </c>
      <c r="AW12" s="32">
        <v>90.93</v>
      </c>
      <c r="AX12" s="32">
        <v>75.87</v>
      </c>
      <c r="AY12" s="32">
        <v>129.30000000000001</v>
      </c>
      <c r="AZ12" s="32">
        <v>31929</v>
      </c>
      <c r="BA12" s="32">
        <v>8.9939999999999998</v>
      </c>
      <c r="BB12" s="32">
        <v>443.4</v>
      </c>
      <c r="BC12" s="32">
        <v>3402</v>
      </c>
    </row>
    <row r="13" spans="1:55" x14ac:dyDescent="0.25">
      <c r="A13" s="32">
        <v>86.29</v>
      </c>
      <c r="B13" s="32">
        <v>128.69999999999999</v>
      </c>
      <c r="C13" s="32">
        <v>39058</v>
      </c>
      <c r="D13" s="32">
        <v>71.66</v>
      </c>
      <c r="E13" s="32">
        <v>541.9</v>
      </c>
      <c r="F13" s="32">
        <v>3878</v>
      </c>
      <c r="G13" s="32">
        <v>22.83</v>
      </c>
      <c r="I13" s="32">
        <v>86.29</v>
      </c>
      <c r="J13" s="32">
        <v>76.69</v>
      </c>
      <c r="K13" s="32">
        <v>39058</v>
      </c>
      <c r="L13" s="32">
        <v>71.66</v>
      </c>
      <c r="M13" s="32">
        <v>541.9</v>
      </c>
      <c r="N13" s="32">
        <v>3878</v>
      </c>
      <c r="O13" s="32">
        <v>22.83</v>
      </c>
      <c r="Q13" s="32">
        <v>86.29</v>
      </c>
      <c r="R13" s="32">
        <v>76.69</v>
      </c>
      <c r="S13" s="32">
        <v>128.69999999999999</v>
      </c>
      <c r="T13" s="32">
        <v>71.66</v>
      </c>
      <c r="U13" s="32">
        <v>541.9</v>
      </c>
      <c r="V13" s="32">
        <v>3878</v>
      </c>
      <c r="W13" s="32">
        <v>22.83</v>
      </c>
      <c r="Y13" s="32">
        <v>86.29</v>
      </c>
      <c r="Z13" s="32">
        <v>76.69</v>
      </c>
      <c r="AA13" s="32">
        <v>128.69999999999999</v>
      </c>
      <c r="AB13" s="32">
        <v>39058</v>
      </c>
      <c r="AC13" s="32">
        <v>541.9</v>
      </c>
      <c r="AD13" s="32">
        <v>3878</v>
      </c>
      <c r="AE13" s="32">
        <v>22.83</v>
      </c>
      <c r="AG13" s="32">
        <v>86.29</v>
      </c>
      <c r="AH13" s="32">
        <v>76.69</v>
      </c>
      <c r="AI13" s="32">
        <v>128.69999999999999</v>
      </c>
      <c r="AJ13" s="32">
        <v>39058</v>
      </c>
      <c r="AK13" s="32">
        <v>71.66</v>
      </c>
      <c r="AL13" s="32">
        <v>3878</v>
      </c>
      <c r="AM13" s="32">
        <v>22.83</v>
      </c>
      <c r="AO13" s="32">
        <v>86.29</v>
      </c>
      <c r="AP13" s="32">
        <v>76.69</v>
      </c>
      <c r="AQ13" s="32">
        <v>128.69999999999999</v>
      </c>
      <c r="AR13" s="32">
        <v>39058</v>
      </c>
      <c r="AS13" s="32">
        <v>71.66</v>
      </c>
      <c r="AT13" s="32">
        <v>541.9</v>
      </c>
      <c r="AU13" s="32">
        <v>22.83</v>
      </c>
      <c r="AW13" s="32">
        <v>86.29</v>
      </c>
      <c r="AX13" s="32">
        <v>76.69</v>
      </c>
      <c r="AY13" s="32">
        <v>128.69999999999999</v>
      </c>
      <c r="AZ13" s="32">
        <v>39058</v>
      </c>
      <c r="BA13" s="32">
        <v>71.66</v>
      </c>
      <c r="BB13" s="32">
        <v>541.9</v>
      </c>
      <c r="BC13" s="32">
        <v>3878</v>
      </c>
    </row>
    <row r="14" spans="1:55" x14ac:dyDescent="0.25">
      <c r="A14" s="32">
        <v>86.05</v>
      </c>
      <c r="B14" s="32">
        <v>128.9</v>
      </c>
      <c r="C14" s="32">
        <v>13332</v>
      </c>
      <c r="D14" s="32">
        <v>34.200000000000003</v>
      </c>
      <c r="E14" s="32">
        <v>483</v>
      </c>
      <c r="F14" s="32">
        <v>4720</v>
      </c>
      <c r="G14" s="32">
        <v>22.71</v>
      </c>
      <c r="I14" s="32">
        <v>86.05</v>
      </c>
      <c r="J14" s="32">
        <v>76.900000000000006</v>
      </c>
      <c r="K14" s="32">
        <v>13332</v>
      </c>
      <c r="L14" s="32">
        <v>34.200000000000003</v>
      </c>
      <c r="M14" s="32">
        <v>483</v>
      </c>
      <c r="N14" s="32">
        <v>4720</v>
      </c>
      <c r="O14" s="32">
        <v>22.71</v>
      </c>
      <c r="Q14" s="32">
        <v>86.05</v>
      </c>
      <c r="R14" s="32">
        <v>76.900000000000006</v>
      </c>
      <c r="S14" s="32">
        <v>128.9</v>
      </c>
      <c r="T14" s="32">
        <v>34.200000000000003</v>
      </c>
      <c r="U14" s="32">
        <v>483</v>
      </c>
      <c r="V14" s="32">
        <v>4720</v>
      </c>
      <c r="W14" s="32">
        <v>22.71</v>
      </c>
      <c r="Y14" s="32">
        <v>86.05</v>
      </c>
      <c r="Z14" s="32">
        <v>76.900000000000006</v>
      </c>
      <c r="AA14" s="32">
        <v>128.9</v>
      </c>
      <c r="AB14" s="32">
        <v>13332</v>
      </c>
      <c r="AC14" s="32">
        <v>483</v>
      </c>
      <c r="AD14" s="32">
        <v>4720</v>
      </c>
      <c r="AE14" s="32">
        <v>22.71</v>
      </c>
      <c r="AG14" s="32">
        <v>86.05</v>
      </c>
      <c r="AH14" s="32">
        <v>76.900000000000006</v>
      </c>
      <c r="AI14" s="32">
        <v>128.9</v>
      </c>
      <c r="AJ14" s="32">
        <v>13332</v>
      </c>
      <c r="AK14" s="32">
        <v>34.200000000000003</v>
      </c>
      <c r="AL14" s="32">
        <v>4720</v>
      </c>
      <c r="AM14" s="32">
        <v>22.71</v>
      </c>
      <c r="AO14" s="32">
        <v>86.05</v>
      </c>
      <c r="AP14" s="32">
        <v>76.900000000000006</v>
      </c>
      <c r="AQ14" s="32">
        <v>128.9</v>
      </c>
      <c r="AR14" s="32">
        <v>13332</v>
      </c>
      <c r="AS14" s="32">
        <v>34.200000000000003</v>
      </c>
      <c r="AT14" s="32">
        <v>483</v>
      </c>
      <c r="AU14" s="32">
        <v>22.71</v>
      </c>
      <c r="AW14" s="32">
        <v>86.05</v>
      </c>
      <c r="AX14" s="32">
        <v>76.900000000000006</v>
      </c>
      <c r="AY14" s="32">
        <v>128.9</v>
      </c>
      <c r="AZ14" s="32">
        <v>13332</v>
      </c>
      <c r="BA14" s="32">
        <v>34.200000000000003</v>
      </c>
      <c r="BB14" s="32">
        <v>483</v>
      </c>
      <c r="BC14" s="32">
        <v>4720</v>
      </c>
    </row>
    <row r="15" spans="1:55" x14ac:dyDescent="0.25">
      <c r="A15" s="32">
        <v>84.28</v>
      </c>
      <c r="B15" s="32">
        <v>128.69999999999999</v>
      </c>
      <c r="C15" s="32">
        <v>24289</v>
      </c>
      <c r="D15" s="32">
        <v>23.87</v>
      </c>
      <c r="E15" s="32">
        <v>466.8</v>
      </c>
      <c r="F15" s="32">
        <v>1141</v>
      </c>
      <c r="G15" s="32">
        <v>23.94</v>
      </c>
      <c r="I15" s="32">
        <v>84.28</v>
      </c>
      <c r="J15" s="32">
        <v>78.41</v>
      </c>
      <c r="K15" s="32">
        <v>24289</v>
      </c>
      <c r="L15" s="32">
        <v>23.87</v>
      </c>
      <c r="M15" s="32">
        <v>466.8</v>
      </c>
      <c r="N15" s="32">
        <v>1141</v>
      </c>
      <c r="O15" s="32">
        <v>23.94</v>
      </c>
      <c r="Q15" s="32">
        <v>84.28</v>
      </c>
      <c r="R15" s="32">
        <v>78.41</v>
      </c>
      <c r="S15" s="32">
        <v>128.69999999999999</v>
      </c>
      <c r="T15" s="32">
        <v>23.87</v>
      </c>
      <c r="U15" s="32">
        <v>466.8</v>
      </c>
      <c r="V15" s="32">
        <v>1141</v>
      </c>
      <c r="W15" s="32">
        <v>23.94</v>
      </c>
      <c r="Y15" s="32">
        <v>84.28</v>
      </c>
      <c r="Z15" s="32">
        <v>78.41</v>
      </c>
      <c r="AA15" s="32">
        <v>128.69999999999999</v>
      </c>
      <c r="AB15" s="32">
        <v>24289</v>
      </c>
      <c r="AC15" s="32">
        <v>466.8</v>
      </c>
      <c r="AD15" s="32">
        <v>1141</v>
      </c>
      <c r="AE15" s="32">
        <v>23.94</v>
      </c>
      <c r="AG15" s="32">
        <v>84.28</v>
      </c>
      <c r="AH15" s="32">
        <v>78.41</v>
      </c>
      <c r="AI15" s="32">
        <v>128.69999999999999</v>
      </c>
      <c r="AJ15" s="32">
        <v>24289</v>
      </c>
      <c r="AK15" s="32">
        <v>23.87</v>
      </c>
      <c r="AL15" s="32">
        <v>1141</v>
      </c>
      <c r="AM15" s="32">
        <v>23.94</v>
      </c>
      <c r="AO15" s="32">
        <v>84.28</v>
      </c>
      <c r="AP15" s="32">
        <v>78.41</v>
      </c>
      <c r="AQ15" s="32">
        <v>128.69999999999999</v>
      </c>
      <c r="AR15" s="32">
        <v>24289</v>
      </c>
      <c r="AS15" s="32">
        <v>23.87</v>
      </c>
      <c r="AT15" s="32">
        <v>466.8</v>
      </c>
      <c r="AU15" s="32">
        <v>23.94</v>
      </c>
      <c r="AW15" s="32">
        <v>84.28</v>
      </c>
      <c r="AX15" s="32">
        <v>78.41</v>
      </c>
      <c r="AY15" s="32">
        <v>128.69999999999999</v>
      </c>
      <c r="AZ15" s="32">
        <v>24289</v>
      </c>
      <c r="BA15" s="32">
        <v>23.87</v>
      </c>
      <c r="BB15" s="32">
        <v>466.8</v>
      </c>
      <c r="BC15" s="32">
        <v>1141</v>
      </c>
    </row>
    <row r="16" spans="1:55" x14ac:dyDescent="0.25">
      <c r="A16" s="32">
        <v>86.27</v>
      </c>
      <c r="B16" s="32">
        <v>130.5</v>
      </c>
      <c r="C16" s="32">
        <v>46600</v>
      </c>
      <c r="D16" s="32">
        <v>78.430000000000007</v>
      </c>
      <c r="E16" s="32">
        <v>552.5</v>
      </c>
      <c r="F16" s="32">
        <v>1798</v>
      </c>
      <c r="G16" s="32">
        <v>24.15</v>
      </c>
      <c r="I16" s="32">
        <v>86.27</v>
      </c>
      <c r="J16" s="32">
        <v>79.180000000000007</v>
      </c>
      <c r="K16" s="32">
        <v>46600</v>
      </c>
      <c r="L16" s="32">
        <v>78.430000000000007</v>
      </c>
      <c r="M16" s="32">
        <v>552.5</v>
      </c>
      <c r="N16" s="32">
        <v>1798</v>
      </c>
      <c r="O16" s="32">
        <v>24.15</v>
      </c>
      <c r="Q16" s="32">
        <v>86.27</v>
      </c>
      <c r="R16" s="32">
        <v>79.180000000000007</v>
      </c>
      <c r="S16" s="32">
        <v>130.5</v>
      </c>
      <c r="T16" s="32">
        <v>78.430000000000007</v>
      </c>
      <c r="U16" s="32">
        <v>552.5</v>
      </c>
      <c r="V16" s="32">
        <v>1798</v>
      </c>
      <c r="W16" s="32">
        <v>24.15</v>
      </c>
      <c r="Y16" s="32">
        <v>86.27</v>
      </c>
      <c r="Z16" s="32">
        <v>79.180000000000007</v>
      </c>
      <c r="AA16" s="32">
        <v>130.5</v>
      </c>
      <c r="AB16" s="32">
        <v>46600</v>
      </c>
      <c r="AC16" s="32">
        <v>552.5</v>
      </c>
      <c r="AD16" s="32">
        <v>1798</v>
      </c>
      <c r="AE16" s="32">
        <v>24.15</v>
      </c>
      <c r="AG16" s="32">
        <v>86.27</v>
      </c>
      <c r="AH16" s="32">
        <v>79.180000000000007</v>
      </c>
      <c r="AI16" s="32">
        <v>130.5</v>
      </c>
      <c r="AJ16" s="32">
        <v>46600</v>
      </c>
      <c r="AK16" s="32">
        <v>78.430000000000007</v>
      </c>
      <c r="AL16" s="32">
        <v>1798</v>
      </c>
      <c r="AM16" s="32">
        <v>24.15</v>
      </c>
      <c r="AO16" s="32">
        <v>86.27</v>
      </c>
      <c r="AP16" s="32">
        <v>79.180000000000007</v>
      </c>
      <c r="AQ16" s="32">
        <v>130.5</v>
      </c>
      <c r="AR16" s="32">
        <v>46600</v>
      </c>
      <c r="AS16" s="32">
        <v>78.430000000000007</v>
      </c>
      <c r="AT16" s="32">
        <v>552.5</v>
      </c>
      <c r="AU16" s="32">
        <v>24.15</v>
      </c>
      <c r="AW16" s="32">
        <v>86.27</v>
      </c>
      <c r="AX16" s="32">
        <v>79.180000000000007</v>
      </c>
      <c r="AY16" s="32">
        <v>130.5</v>
      </c>
      <c r="AZ16" s="32">
        <v>46600</v>
      </c>
      <c r="BA16" s="32">
        <v>78.430000000000007</v>
      </c>
      <c r="BB16" s="32">
        <v>552.5</v>
      </c>
      <c r="BC16" s="32">
        <v>1798</v>
      </c>
    </row>
    <row r="17" spans="1:55" x14ac:dyDescent="0.25">
      <c r="A17" s="32">
        <v>88.87</v>
      </c>
      <c r="B17" s="32">
        <v>133.30000000000001</v>
      </c>
      <c r="C17" s="32">
        <v>20302</v>
      </c>
      <c r="D17" s="32">
        <v>37.43</v>
      </c>
      <c r="E17" s="32">
        <v>488.1</v>
      </c>
      <c r="F17" s="32">
        <v>2346</v>
      </c>
      <c r="G17" s="32">
        <v>25.34</v>
      </c>
      <c r="I17" s="32">
        <v>88.87</v>
      </c>
      <c r="J17" s="32">
        <v>80.239999999999995</v>
      </c>
      <c r="K17" s="32">
        <v>20302</v>
      </c>
      <c r="L17" s="32">
        <v>37.43</v>
      </c>
      <c r="M17" s="32">
        <v>488.1</v>
      </c>
      <c r="N17" s="32">
        <v>2346</v>
      </c>
      <c r="O17" s="32">
        <v>25.34</v>
      </c>
      <c r="Q17" s="32">
        <v>88.87</v>
      </c>
      <c r="R17" s="32">
        <v>80.239999999999995</v>
      </c>
      <c r="S17" s="32">
        <v>133.30000000000001</v>
      </c>
      <c r="T17" s="32">
        <v>37.43</v>
      </c>
      <c r="U17" s="32">
        <v>488.1</v>
      </c>
      <c r="V17" s="32">
        <v>2346</v>
      </c>
      <c r="W17" s="32">
        <v>25.34</v>
      </c>
      <c r="Y17" s="32">
        <v>88.87</v>
      </c>
      <c r="Z17" s="32">
        <v>80.239999999999995</v>
      </c>
      <c r="AA17" s="32">
        <v>133.30000000000001</v>
      </c>
      <c r="AB17" s="32">
        <v>20302</v>
      </c>
      <c r="AC17" s="32">
        <v>488.1</v>
      </c>
      <c r="AD17" s="32">
        <v>2346</v>
      </c>
      <c r="AE17" s="32">
        <v>25.34</v>
      </c>
      <c r="AG17" s="32">
        <v>88.87</v>
      </c>
      <c r="AH17" s="32">
        <v>80.239999999999995</v>
      </c>
      <c r="AI17" s="32">
        <v>133.30000000000001</v>
      </c>
      <c r="AJ17" s="32">
        <v>20302</v>
      </c>
      <c r="AK17" s="32">
        <v>37.43</v>
      </c>
      <c r="AL17" s="32">
        <v>2346</v>
      </c>
      <c r="AM17" s="32">
        <v>25.34</v>
      </c>
      <c r="AO17" s="32">
        <v>88.87</v>
      </c>
      <c r="AP17" s="32">
        <v>80.239999999999995</v>
      </c>
      <c r="AQ17" s="32">
        <v>133.30000000000001</v>
      </c>
      <c r="AR17" s="32">
        <v>20302</v>
      </c>
      <c r="AS17" s="32">
        <v>37.43</v>
      </c>
      <c r="AT17" s="32">
        <v>488.1</v>
      </c>
      <c r="AU17" s="32">
        <v>25.34</v>
      </c>
      <c r="AW17" s="32">
        <v>88.87</v>
      </c>
      <c r="AX17" s="32">
        <v>80.239999999999995</v>
      </c>
      <c r="AY17" s="32">
        <v>133.30000000000001</v>
      </c>
      <c r="AZ17" s="32">
        <v>20302</v>
      </c>
      <c r="BA17" s="32">
        <v>37.43</v>
      </c>
      <c r="BB17" s="32">
        <v>488.1</v>
      </c>
      <c r="BC17" s="32">
        <v>2346</v>
      </c>
    </row>
    <row r="18" spans="1:55" x14ac:dyDescent="0.25">
      <c r="A18" s="32">
        <v>88.92</v>
      </c>
      <c r="B18" s="32">
        <v>136.6</v>
      </c>
      <c r="C18" s="32">
        <v>27973</v>
      </c>
      <c r="D18" s="32">
        <v>64.67</v>
      </c>
      <c r="E18" s="32">
        <v>530.9</v>
      </c>
      <c r="F18" s="32">
        <v>2967</v>
      </c>
      <c r="G18" s="32">
        <v>25.79</v>
      </c>
      <c r="I18" s="32">
        <v>88.92</v>
      </c>
      <c r="J18" s="32">
        <v>83.99</v>
      </c>
      <c r="K18" s="32">
        <v>27973</v>
      </c>
      <c r="L18" s="32">
        <v>64.67</v>
      </c>
      <c r="M18" s="32">
        <v>530.9</v>
      </c>
      <c r="N18" s="32">
        <v>2967</v>
      </c>
      <c r="O18" s="32">
        <v>25.79</v>
      </c>
      <c r="Q18" s="32">
        <v>88.92</v>
      </c>
      <c r="R18" s="32">
        <v>83.99</v>
      </c>
      <c r="S18" s="32">
        <v>136.6</v>
      </c>
      <c r="T18" s="32">
        <v>64.67</v>
      </c>
      <c r="U18" s="32">
        <v>530.9</v>
      </c>
      <c r="V18" s="32">
        <v>2967</v>
      </c>
      <c r="W18" s="32">
        <v>25.79</v>
      </c>
      <c r="Y18" s="32">
        <v>88.92</v>
      </c>
      <c r="Z18" s="32">
        <v>83.99</v>
      </c>
      <c r="AA18" s="32">
        <v>136.6</v>
      </c>
      <c r="AB18" s="32">
        <v>27973</v>
      </c>
      <c r="AC18" s="32">
        <v>530.9</v>
      </c>
      <c r="AD18" s="32">
        <v>2967</v>
      </c>
      <c r="AE18" s="32">
        <v>25.79</v>
      </c>
      <c r="AG18" s="32">
        <v>88.92</v>
      </c>
      <c r="AH18" s="32">
        <v>83.99</v>
      </c>
      <c r="AI18" s="32">
        <v>136.6</v>
      </c>
      <c r="AJ18" s="32">
        <v>27973</v>
      </c>
      <c r="AK18" s="32">
        <v>64.67</v>
      </c>
      <c r="AL18" s="32">
        <v>2967</v>
      </c>
      <c r="AM18" s="32">
        <v>25.79</v>
      </c>
      <c r="AO18" s="32">
        <v>88.92</v>
      </c>
      <c r="AP18" s="32">
        <v>83.99</v>
      </c>
      <c r="AQ18" s="32">
        <v>136.6</v>
      </c>
      <c r="AR18" s="32">
        <v>27973</v>
      </c>
      <c r="AS18" s="32">
        <v>64.67</v>
      </c>
      <c r="AT18" s="32">
        <v>530.9</v>
      </c>
      <c r="AU18" s="32">
        <v>25.79</v>
      </c>
      <c r="AW18" s="32">
        <v>88.92</v>
      </c>
      <c r="AX18" s="32">
        <v>83.99</v>
      </c>
      <c r="AY18" s="32">
        <v>136.6</v>
      </c>
      <c r="AZ18" s="32">
        <v>27973</v>
      </c>
      <c r="BA18" s="32">
        <v>64.67</v>
      </c>
      <c r="BB18" s="32">
        <v>530.9</v>
      </c>
      <c r="BC18" s="32">
        <v>2967</v>
      </c>
    </row>
    <row r="19" spans="1:55" x14ac:dyDescent="0.25">
      <c r="A19" s="32">
        <v>92.15</v>
      </c>
      <c r="B19" s="32">
        <v>140.5</v>
      </c>
      <c r="C19" s="32">
        <v>34547</v>
      </c>
      <c r="D19" s="32">
        <v>54.29</v>
      </c>
      <c r="E19" s="32">
        <v>514.6</v>
      </c>
      <c r="F19" s="32">
        <v>3332</v>
      </c>
      <c r="G19" s="32">
        <v>38</v>
      </c>
      <c r="I19" s="32">
        <v>92.15</v>
      </c>
      <c r="J19" s="32">
        <v>84.2</v>
      </c>
      <c r="K19" s="32">
        <v>34547</v>
      </c>
      <c r="L19" s="32">
        <v>54.29</v>
      </c>
      <c r="M19" s="32">
        <v>514.6</v>
      </c>
      <c r="N19" s="32">
        <v>3332</v>
      </c>
      <c r="O19" s="32">
        <v>38</v>
      </c>
      <c r="Q19" s="32">
        <v>92.15</v>
      </c>
      <c r="R19" s="32">
        <v>84.2</v>
      </c>
      <c r="S19" s="32">
        <v>140.5</v>
      </c>
      <c r="T19" s="32">
        <v>54.29</v>
      </c>
      <c r="U19" s="32">
        <v>514.6</v>
      </c>
      <c r="V19" s="32">
        <v>3332</v>
      </c>
      <c r="W19" s="32">
        <v>38</v>
      </c>
      <c r="Y19" s="32">
        <v>92.15</v>
      </c>
      <c r="Z19" s="32">
        <v>84.2</v>
      </c>
      <c r="AA19" s="32">
        <v>140.5</v>
      </c>
      <c r="AB19" s="32">
        <v>34547</v>
      </c>
      <c r="AC19" s="32">
        <v>514.6</v>
      </c>
      <c r="AD19" s="32">
        <v>3332</v>
      </c>
      <c r="AE19" s="32">
        <v>38</v>
      </c>
      <c r="AG19" s="32">
        <v>92.15</v>
      </c>
      <c r="AH19" s="32">
        <v>84.2</v>
      </c>
      <c r="AI19" s="32">
        <v>140.5</v>
      </c>
      <c r="AJ19" s="32">
        <v>34547</v>
      </c>
      <c r="AK19" s="32">
        <v>54.29</v>
      </c>
      <c r="AL19" s="32">
        <v>3332</v>
      </c>
      <c r="AM19" s="32">
        <v>38</v>
      </c>
      <c r="AO19" s="32">
        <v>92.15</v>
      </c>
      <c r="AP19" s="32">
        <v>84.2</v>
      </c>
      <c r="AQ19" s="32">
        <v>140.5</v>
      </c>
      <c r="AR19" s="32">
        <v>34547</v>
      </c>
      <c r="AS19" s="32">
        <v>54.29</v>
      </c>
      <c r="AT19" s="32">
        <v>514.6</v>
      </c>
      <c r="AU19" s="32">
        <v>38</v>
      </c>
      <c r="AW19" s="32">
        <v>92.15</v>
      </c>
      <c r="AX19" s="32">
        <v>84.2</v>
      </c>
      <c r="AY19" s="32">
        <v>140.5</v>
      </c>
      <c r="AZ19" s="32">
        <v>34547</v>
      </c>
      <c r="BA19" s="32">
        <v>54.29</v>
      </c>
      <c r="BB19" s="32">
        <v>514.6</v>
      </c>
      <c r="BC19" s="32">
        <v>3332</v>
      </c>
    </row>
    <row r="20" spans="1:55" x14ac:dyDescent="0.25">
      <c r="A20" s="32">
        <v>90.86</v>
      </c>
      <c r="B20" s="32">
        <v>143.1</v>
      </c>
      <c r="C20" s="32">
        <v>42979</v>
      </c>
      <c r="D20" s="32">
        <v>60.34</v>
      </c>
      <c r="E20" s="32">
        <v>524.1</v>
      </c>
      <c r="F20" s="32">
        <v>3259</v>
      </c>
      <c r="G20" s="32">
        <v>34</v>
      </c>
      <c r="I20" s="32">
        <v>90.86</v>
      </c>
      <c r="J20" s="32">
        <v>85.9</v>
      </c>
      <c r="K20" s="32">
        <v>42979</v>
      </c>
      <c r="L20" s="32">
        <v>60.34</v>
      </c>
      <c r="M20" s="32">
        <v>524.1</v>
      </c>
      <c r="N20" s="32">
        <v>3259</v>
      </c>
      <c r="O20" s="32">
        <v>34</v>
      </c>
      <c r="Q20" s="32">
        <v>90.86</v>
      </c>
      <c r="R20" s="32">
        <v>85.9</v>
      </c>
      <c r="S20" s="32">
        <v>143.1</v>
      </c>
      <c r="T20" s="32">
        <v>60.34</v>
      </c>
      <c r="U20" s="32">
        <v>524.1</v>
      </c>
      <c r="V20" s="32">
        <v>3259</v>
      </c>
      <c r="W20" s="32">
        <v>34</v>
      </c>
      <c r="Y20" s="32">
        <v>90.86</v>
      </c>
      <c r="Z20" s="32">
        <v>85.9</v>
      </c>
      <c r="AA20" s="32">
        <v>143.1</v>
      </c>
      <c r="AB20" s="32">
        <v>42979</v>
      </c>
      <c r="AC20" s="32">
        <v>524.1</v>
      </c>
      <c r="AD20" s="32">
        <v>3259</v>
      </c>
      <c r="AE20" s="32">
        <v>34</v>
      </c>
      <c r="AG20" s="32">
        <v>90.86</v>
      </c>
      <c r="AH20" s="32">
        <v>85.9</v>
      </c>
      <c r="AI20" s="32">
        <v>143.1</v>
      </c>
      <c r="AJ20" s="32">
        <v>42979</v>
      </c>
      <c r="AK20" s="32">
        <v>60.34</v>
      </c>
      <c r="AL20" s="32">
        <v>3259</v>
      </c>
      <c r="AM20" s="32">
        <v>34</v>
      </c>
      <c r="AO20" s="32">
        <v>90.86</v>
      </c>
      <c r="AP20" s="32">
        <v>85.9</v>
      </c>
      <c r="AQ20" s="32">
        <v>143.1</v>
      </c>
      <c r="AR20" s="32">
        <v>42979</v>
      </c>
      <c r="AS20" s="32">
        <v>60.34</v>
      </c>
      <c r="AT20" s="32">
        <v>524.1</v>
      </c>
      <c r="AU20" s="32">
        <v>34</v>
      </c>
      <c r="AW20" s="32">
        <v>90.86</v>
      </c>
      <c r="AX20" s="32">
        <v>85.9</v>
      </c>
      <c r="AY20" s="32">
        <v>143.1</v>
      </c>
      <c r="AZ20" s="32">
        <v>42979</v>
      </c>
      <c r="BA20" s="32">
        <v>60.34</v>
      </c>
      <c r="BB20" s="32">
        <v>524.1</v>
      </c>
      <c r="BC20" s="32">
        <v>3259</v>
      </c>
    </row>
    <row r="21" spans="1:55" x14ac:dyDescent="0.25">
      <c r="A21" s="32">
        <v>90.43</v>
      </c>
      <c r="B21" s="32">
        <v>140.69999999999999</v>
      </c>
      <c r="C21" s="32">
        <v>17411</v>
      </c>
      <c r="D21" s="32">
        <v>90.85</v>
      </c>
      <c r="E21" s="32">
        <v>572</v>
      </c>
      <c r="F21" s="32">
        <v>3896</v>
      </c>
      <c r="G21" s="32">
        <v>26.56</v>
      </c>
      <c r="I21" s="32">
        <v>90.43</v>
      </c>
      <c r="J21" s="32">
        <v>87.8</v>
      </c>
      <c r="K21" s="32">
        <v>17411</v>
      </c>
      <c r="L21" s="32">
        <v>90.85</v>
      </c>
      <c r="M21" s="32">
        <v>572</v>
      </c>
      <c r="N21" s="32">
        <v>3896</v>
      </c>
      <c r="O21" s="32">
        <v>26.56</v>
      </c>
      <c r="Q21" s="32">
        <v>90.43</v>
      </c>
      <c r="R21" s="32">
        <v>87.8</v>
      </c>
      <c r="S21" s="32">
        <v>140.69999999999999</v>
      </c>
      <c r="T21" s="32">
        <v>90.85</v>
      </c>
      <c r="U21" s="32">
        <v>572</v>
      </c>
      <c r="V21" s="32">
        <v>3896</v>
      </c>
      <c r="W21" s="32">
        <v>26.56</v>
      </c>
      <c r="Y21" s="32">
        <v>90.43</v>
      </c>
      <c r="Z21" s="32">
        <v>87.8</v>
      </c>
      <c r="AA21" s="32">
        <v>140.69999999999999</v>
      </c>
      <c r="AB21" s="32">
        <v>17411</v>
      </c>
      <c r="AC21" s="32">
        <v>572</v>
      </c>
      <c r="AD21" s="32">
        <v>3896</v>
      </c>
      <c r="AE21" s="32">
        <v>26.56</v>
      </c>
      <c r="AG21" s="32">
        <v>90.43</v>
      </c>
      <c r="AH21" s="32">
        <v>87.8</v>
      </c>
      <c r="AI21" s="32">
        <v>140.69999999999999</v>
      </c>
      <c r="AJ21" s="32">
        <v>17411</v>
      </c>
      <c r="AK21" s="32">
        <v>90.85</v>
      </c>
      <c r="AL21" s="32">
        <v>3896</v>
      </c>
      <c r="AM21" s="32">
        <v>26.56</v>
      </c>
      <c r="AO21" s="32">
        <v>90.43</v>
      </c>
      <c r="AP21" s="32">
        <v>87.8</v>
      </c>
      <c r="AQ21" s="32">
        <v>140.69999999999999</v>
      </c>
      <c r="AR21" s="32">
        <v>17411</v>
      </c>
      <c r="AS21" s="32">
        <v>90.85</v>
      </c>
      <c r="AT21" s="32">
        <v>572</v>
      </c>
      <c r="AU21" s="32">
        <v>26.56</v>
      </c>
      <c r="AW21" s="32">
        <v>90.43</v>
      </c>
      <c r="AX21" s="32">
        <v>87.8</v>
      </c>
      <c r="AY21" s="32">
        <v>140.69999999999999</v>
      </c>
      <c r="AZ21" s="32">
        <v>17411</v>
      </c>
      <c r="BA21" s="32">
        <v>90.85</v>
      </c>
      <c r="BB21" s="32">
        <v>572</v>
      </c>
      <c r="BC21" s="32">
        <v>3896</v>
      </c>
    </row>
    <row r="22" spans="1:55" x14ac:dyDescent="0.25">
      <c r="A22" s="32">
        <v>91.36</v>
      </c>
      <c r="B22" s="32">
        <v>146.5</v>
      </c>
      <c r="C22" s="32">
        <v>32021</v>
      </c>
      <c r="D22" s="32">
        <v>17.010000000000002</v>
      </c>
      <c r="E22" s="32">
        <v>456</v>
      </c>
      <c r="F22" s="32">
        <v>1290</v>
      </c>
      <c r="G22" s="32">
        <v>44</v>
      </c>
      <c r="I22" s="32">
        <v>91.36</v>
      </c>
      <c r="J22" s="32">
        <v>91.3</v>
      </c>
      <c r="K22" s="32">
        <v>32021</v>
      </c>
      <c r="L22" s="32">
        <v>17.010000000000002</v>
      </c>
      <c r="M22" s="32">
        <v>456</v>
      </c>
      <c r="N22" s="32">
        <v>1290</v>
      </c>
      <c r="O22" s="32">
        <v>44</v>
      </c>
      <c r="Q22" s="32">
        <v>91.36</v>
      </c>
      <c r="R22" s="32">
        <v>91.3</v>
      </c>
      <c r="S22" s="32">
        <v>146.5</v>
      </c>
      <c r="T22" s="32">
        <v>17.010000000000002</v>
      </c>
      <c r="U22" s="32">
        <v>456</v>
      </c>
      <c r="V22" s="32">
        <v>1290</v>
      </c>
      <c r="W22" s="32">
        <v>44</v>
      </c>
      <c r="Y22" s="32">
        <v>91.36</v>
      </c>
      <c r="Z22" s="32">
        <v>91.3</v>
      </c>
      <c r="AA22" s="32">
        <v>146.5</v>
      </c>
      <c r="AB22" s="32">
        <v>32021</v>
      </c>
      <c r="AC22" s="32">
        <v>456</v>
      </c>
      <c r="AD22" s="32">
        <v>1290</v>
      </c>
      <c r="AE22" s="32">
        <v>44</v>
      </c>
      <c r="AG22" s="32">
        <v>91.36</v>
      </c>
      <c r="AH22" s="32">
        <v>91.3</v>
      </c>
      <c r="AI22" s="32">
        <v>146.5</v>
      </c>
      <c r="AJ22" s="32">
        <v>32021</v>
      </c>
      <c r="AK22" s="32">
        <v>17.010000000000002</v>
      </c>
      <c r="AL22" s="32">
        <v>1290</v>
      </c>
      <c r="AM22" s="32">
        <v>44</v>
      </c>
      <c r="AO22" s="32">
        <v>91.36</v>
      </c>
      <c r="AP22" s="32">
        <v>91.3</v>
      </c>
      <c r="AQ22" s="32">
        <v>146.5</v>
      </c>
      <c r="AR22" s="32">
        <v>32021</v>
      </c>
      <c r="AS22" s="32">
        <v>17.010000000000002</v>
      </c>
      <c r="AT22" s="32">
        <v>456</v>
      </c>
      <c r="AU22" s="32">
        <v>44</v>
      </c>
      <c r="AW22" s="32">
        <v>91.36</v>
      </c>
      <c r="AX22" s="32">
        <v>91.3</v>
      </c>
      <c r="AY22" s="32">
        <v>146.5</v>
      </c>
      <c r="AZ22" s="32">
        <v>32021</v>
      </c>
      <c r="BA22" s="32">
        <v>17.010000000000002</v>
      </c>
      <c r="BB22" s="32">
        <v>456</v>
      </c>
      <c r="BC22" s="32">
        <v>1290</v>
      </c>
    </row>
    <row r="23" spans="1:55" x14ac:dyDescent="0.25">
      <c r="A23" s="32">
        <v>96.89</v>
      </c>
      <c r="B23" s="32">
        <v>145.30000000000001</v>
      </c>
      <c r="C23" s="32">
        <v>11963</v>
      </c>
      <c r="D23" s="32">
        <v>22.91</v>
      </c>
      <c r="E23" s="32">
        <v>465.2</v>
      </c>
      <c r="F23" s="32">
        <v>4577</v>
      </c>
      <c r="G23" s="32">
        <v>26.39</v>
      </c>
      <c r="I23" s="32">
        <v>96.89</v>
      </c>
      <c r="J23" s="32">
        <v>93.7</v>
      </c>
      <c r="K23" s="32">
        <v>11963</v>
      </c>
      <c r="L23" s="32">
        <v>22.91</v>
      </c>
      <c r="M23" s="32">
        <v>465.2</v>
      </c>
      <c r="N23" s="32">
        <v>4577</v>
      </c>
      <c r="O23" s="32">
        <v>26.39</v>
      </c>
      <c r="Q23" s="32">
        <v>96.89</v>
      </c>
      <c r="R23" s="32">
        <v>93.7</v>
      </c>
      <c r="S23" s="32">
        <v>145.30000000000001</v>
      </c>
      <c r="T23" s="32">
        <v>22.91</v>
      </c>
      <c r="U23" s="32">
        <v>465.2</v>
      </c>
      <c r="V23" s="32">
        <v>4577</v>
      </c>
      <c r="W23" s="32">
        <v>26.39</v>
      </c>
      <c r="Y23" s="32">
        <v>96.89</v>
      </c>
      <c r="Z23" s="32">
        <v>93.7</v>
      </c>
      <c r="AA23" s="32">
        <v>145.30000000000001</v>
      </c>
      <c r="AB23" s="32">
        <v>11963</v>
      </c>
      <c r="AC23" s="32">
        <v>465.2</v>
      </c>
      <c r="AD23" s="32">
        <v>4577</v>
      </c>
      <c r="AE23" s="32">
        <v>26.39</v>
      </c>
      <c r="AG23" s="32">
        <v>96.89</v>
      </c>
      <c r="AH23" s="32">
        <v>93.7</v>
      </c>
      <c r="AI23" s="32">
        <v>145.30000000000001</v>
      </c>
      <c r="AJ23" s="32">
        <v>11963</v>
      </c>
      <c r="AK23" s="32">
        <v>22.91</v>
      </c>
      <c r="AL23" s="32">
        <v>4577</v>
      </c>
      <c r="AM23" s="32">
        <v>26.39</v>
      </c>
      <c r="AO23" s="32">
        <v>96.89</v>
      </c>
      <c r="AP23" s="32">
        <v>93.7</v>
      </c>
      <c r="AQ23" s="32">
        <v>145.30000000000001</v>
      </c>
      <c r="AR23" s="32">
        <v>11963</v>
      </c>
      <c r="AS23" s="32">
        <v>22.91</v>
      </c>
      <c r="AT23" s="32">
        <v>465.2</v>
      </c>
      <c r="AU23" s="32">
        <v>26.39</v>
      </c>
      <c r="AW23" s="32">
        <v>96.89</v>
      </c>
      <c r="AX23" s="32">
        <v>93.7</v>
      </c>
      <c r="AY23" s="32">
        <v>145.30000000000001</v>
      </c>
      <c r="AZ23" s="32">
        <v>11963</v>
      </c>
      <c r="BA23" s="32">
        <v>22.91</v>
      </c>
      <c r="BB23" s="32">
        <v>465.2</v>
      </c>
      <c r="BC23" s="32">
        <v>4577</v>
      </c>
    </row>
    <row r="24" spans="1:55" x14ac:dyDescent="0.25">
      <c r="A24" s="32">
        <v>97.05</v>
      </c>
      <c r="B24" s="32">
        <v>143.1</v>
      </c>
      <c r="C24" s="32">
        <v>19633</v>
      </c>
      <c r="D24" s="32">
        <v>40.07</v>
      </c>
      <c r="E24" s="32">
        <v>492.2</v>
      </c>
      <c r="F24" s="32">
        <v>2130</v>
      </c>
      <c r="G24" s="32">
        <v>26.44</v>
      </c>
      <c r="I24" s="32">
        <v>97.05</v>
      </c>
      <c r="J24" s="32">
        <v>96.7</v>
      </c>
      <c r="K24" s="32">
        <v>19633</v>
      </c>
      <c r="L24" s="32">
        <v>40.07</v>
      </c>
      <c r="M24" s="32">
        <v>492.2</v>
      </c>
      <c r="N24" s="32">
        <v>2130</v>
      </c>
      <c r="O24" s="32">
        <v>26.44</v>
      </c>
      <c r="Q24" s="32">
        <v>97.05</v>
      </c>
      <c r="R24" s="32">
        <v>96.7</v>
      </c>
      <c r="S24" s="32">
        <v>143.1</v>
      </c>
      <c r="T24" s="32">
        <v>40.07</v>
      </c>
      <c r="U24" s="32">
        <v>492.2</v>
      </c>
      <c r="V24" s="32">
        <v>2130</v>
      </c>
      <c r="W24" s="32">
        <v>26.44</v>
      </c>
      <c r="Y24" s="32">
        <v>97.05</v>
      </c>
      <c r="Z24" s="32">
        <v>96.7</v>
      </c>
      <c r="AA24" s="32">
        <v>143.1</v>
      </c>
      <c r="AB24" s="32">
        <v>19633</v>
      </c>
      <c r="AC24" s="32">
        <v>492.2</v>
      </c>
      <c r="AD24" s="32">
        <v>2130</v>
      </c>
      <c r="AE24" s="32">
        <v>26.44</v>
      </c>
      <c r="AG24" s="32">
        <v>97.05</v>
      </c>
      <c r="AH24" s="32">
        <v>96.7</v>
      </c>
      <c r="AI24" s="32">
        <v>143.1</v>
      </c>
      <c r="AJ24" s="32">
        <v>19633</v>
      </c>
      <c r="AK24" s="32">
        <v>40.07</v>
      </c>
      <c r="AL24" s="32">
        <v>2130</v>
      </c>
      <c r="AM24" s="32">
        <v>26.44</v>
      </c>
      <c r="AO24" s="32">
        <v>97.05</v>
      </c>
      <c r="AP24" s="32">
        <v>96.7</v>
      </c>
      <c r="AQ24" s="32">
        <v>143.1</v>
      </c>
      <c r="AR24" s="32">
        <v>19633</v>
      </c>
      <c r="AS24" s="32">
        <v>40.07</v>
      </c>
      <c r="AT24" s="32">
        <v>492.2</v>
      </c>
      <c r="AU24" s="32">
        <v>26.44</v>
      </c>
      <c r="AW24" s="32">
        <v>97.05</v>
      </c>
      <c r="AX24" s="32">
        <v>96.7</v>
      </c>
      <c r="AY24" s="32">
        <v>143.1</v>
      </c>
      <c r="AZ24" s="32">
        <v>19633</v>
      </c>
      <c r="BA24" s="32">
        <v>40.07</v>
      </c>
      <c r="BB24" s="32">
        <v>492.2</v>
      </c>
      <c r="BC24" s="32">
        <v>2130</v>
      </c>
    </row>
    <row r="25" spans="1:55" x14ac:dyDescent="0.25">
      <c r="A25" s="32">
        <v>104.6</v>
      </c>
      <c r="B25" s="32">
        <v>147.9</v>
      </c>
      <c r="C25" s="32">
        <v>38759</v>
      </c>
      <c r="D25" s="32">
        <v>28.25</v>
      </c>
      <c r="E25" s="32">
        <v>473.6</v>
      </c>
      <c r="F25" s="32">
        <v>3299</v>
      </c>
      <c r="G25" s="32">
        <v>26.83</v>
      </c>
      <c r="I25" s="32">
        <v>104.6</v>
      </c>
      <c r="J25" s="32">
        <v>98.9</v>
      </c>
      <c r="K25" s="32">
        <v>38759</v>
      </c>
      <c r="L25" s="32">
        <v>28.25</v>
      </c>
      <c r="M25" s="32">
        <v>473.6</v>
      </c>
      <c r="N25" s="32">
        <v>3299</v>
      </c>
      <c r="O25" s="32">
        <v>26.83</v>
      </c>
      <c r="Q25" s="32">
        <v>104.6</v>
      </c>
      <c r="R25" s="32">
        <v>98.9</v>
      </c>
      <c r="S25" s="32">
        <v>147.9</v>
      </c>
      <c r="T25" s="32">
        <v>28.25</v>
      </c>
      <c r="U25" s="32">
        <v>473.6</v>
      </c>
      <c r="V25" s="32">
        <v>3299</v>
      </c>
      <c r="W25" s="32">
        <v>26.83</v>
      </c>
      <c r="Y25" s="32">
        <v>104.6</v>
      </c>
      <c r="Z25" s="32">
        <v>98.9</v>
      </c>
      <c r="AA25" s="32">
        <v>147.9</v>
      </c>
      <c r="AB25" s="32">
        <v>38759</v>
      </c>
      <c r="AC25" s="32">
        <v>473.6</v>
      </c>
      <c r="AD25" s="32">
        <v>3299</v>
      </c>
      <c r="AE25" s="32">
        <v>26.83</v>
      </c>
      <c r="AG25" s="32">
        <v>104.6</v>
      </c>
      <c r="AH25" s="32">
        <v>98.9</v>
      </c>
      <c r="AI25" s="32">
        <v>147.9</v>
      </c>
      <c r="AJ25" s="32">
        <v>38759</v>
      </c>
      <c r="AK25" s="32">
        <v>28.25</v>
      </c>
      <c r="AL25" s="32">
        <v>3299</v>
      </c>
      <c r="AM25" s="32">
        <v>26.83</v>
      </c>
      <c r="AO25" s="32">
        <v>104.6</v>
      </c>
      <c r="AP25" s="32">
        <v>98.9</v>
      </c>
      <c r="AQ25" s="32">
        <v>147.9</v>
      </c>
      <c r="AR25" s="32">
        <v>38759</v>
      </c>
      <c r="AS25" s="32">
        <v>28.25</v>
      </c>
      <c r="AT25" s="32">
        <v>473.6</v>
      </c>
      <c r="AU25" s="32">
        <v>26.83</v>
      </c>
      <c r="AW25" s="32">
        <v>104.6</v>
      </c>
      <c r="AX25" s="32">
        <v>98.9</v>
      </c>
      <c r="AY25" s="32">
        <v>147.9</v>
      </c>
      <c r="AZ25" s="32">
        <v>38759</v>
      </c>
      <c r="BA25" s="32">
        <v>28.25</v>
      </c>
      <c r="BB25" s="32">
        <v>473.6</v>
      </c>
      <c r="BC25" s="32">
        <v>3299</v>
      </c>
    </row>
    <row r="27" spans="1:55" ht="13.8" thickBot="1" x14ac:dyDescent="0.3"/>
    <row r="28" spans="1:55" ht="13.8" thickBot="1" x14ac:dyDescent="0.3">
      <c r="A28" s="63" t="s">
        <v>1</v>
      </c>
      <c r="B28" s="63" t="s">
        <v>2</v>
      </c>
      <c r="C28" s="63" t="s">
        <v>3</v>
      </c>
      <c r="D28" s="63" t="s">
        <v>4</v>
      </c>
      <c r="E28" s="63" t="s">
        <v>5</v>
      </c>
      <c r="F28" s="63" t="s">
        <v>7</v>
      </c>
      <c r="H28" s="89" t="s">
        <v>0</v>
      </c>
      <c r="I28" s="63" t="s">
        <v>2</v>
      </c>
      <c r="J28" s="63" t="s">
        <v>3</v>
      </c>
      <c r="K28" s="63" t="s">
        <v>4</v>
      </c>
      <c r="L28" s="63" t="s">
        <v>5</v>
      </c>
      <c r="M28" s="63" t="s">
        <v>7</v>
      </c>
      <c r="O28" s="89" t="s">
        <v>0</v>
      </c>
      <c r="P28" s="89" t="s">
        <v>1</v>
      </c>
      <c r="Q28" s="63" t="s">
        <v>3</v>
      </c>
      <c r="R28" s="63" t="s">
        <v>4</v>
      </c>
      <c r="S28" s="63" t="s">
        <v>5</v>
      </c>
      <c r="T28" s="63" t="s">
        <v>7</v>
      </c>
      <c r="V28" s="89" t="s">
        <v>0</v>
      </c>
      <c r="W28" s="89" t="s">
        <v>1</v>
      </c>
      <c r="X28" s="89" t="s">
        <v>2</v>
      </c>
      <c r="Y28" s="63" t="s">
        <v>4</v>
      </c>
      <c r="Z28" s="63" t="s">
        <v>5</v>
      </c>
      <c r="AA28" s="63" t="s">
        <v>7</v>
      </c>
      <c r="AC28" s="89" t="s">
        <v>0</v>
      </c>
      <c r="AD28" s="89" t="s">
        <v>1</v>
      </c>
      <c r="AE28" s="89" t="s">
        <v>2</v>
      </c>
      <c r="AF28" s="89" t="s">
        <v>3</v>
      </c>
      <c r="AG28" s="63" t="s">
        <v>5</v>
      </c>
      <c r="AH28" s="63" t="s">
        <v>7</v>
      </c>
      <c r="AJ28" s="89" t="s">
        <v>0</v>
      </c>
      <c r="AK28" s="89" t="s">
        <v>1</v>
      </c>
      <c r="AL28" s="89" t="s">
        <v>2</v>
      </c>
      <c r="AM28" s="89" t="s">
        <v>3</v>
      </c>
      <c r="AN28" s="89" t="s">
        <v>4</v>
      </c>
      <c r="AO28" s="63" t="s">
        <v>7</v>
      </c>
      <c r="AQ28" s="89" t="s">
        <v>0</v>
      </c>
      <c r="AR28" s="89" t="s">
        <v>1</v>
      </c>
      <c r="AS28" s="89" t="s">
        <v>2</v>
      </c>
      <c r="AT28" s="89" t="s">
        <v>3</v>
      </c>
      <c r="AU28" s="89" t="s">
        <v>4</v>
      </c>
      <c r="AV28" s="89" t="s">
        <v>5</v>
      </c>
    </row>
    <row r="29" spans="1:55" x14ac:dyDescent="0.25">
      <c r="A29" s="32">
        <v>54.7</v>
      </c>
      <c r="B29" s="32">
        <v>128</v>
      </c>
      <c r="C29" s="32">
        <v>38995</v>
      </c>
      <c r="D29" s="32">
        <v>10.43</v>
      </c>
      <c r="E29" s="32">
        <v>412.8</v>
      </c>
      <c r="F29" s="32">
        <v>17.899999999999999</v>
      </c>
      <c r="H29" s="32">
        <v>71.2</v>
      </c>
      <c r="I29" s="32">
        <v>128</v>
      </c>
      <c r="J29" s="32">
        <v>38995</v>
      </c>
      <c r="K29" s="32">
        <v>10.43</v>
      </c>
      <c r="L29" s="32">
        <v>412.8</v>
      </c>
      <c r="M29" s="32">
        <v>17.899999999999999</v>
      </c>
      <c r="O29" s="32">
        <v>71.2</v>
      </c>
      <c r="P29" s="32">
        <v>54.7</v>
      </c>
      <c r="Q29" s="32">
        <v>38995</v>
      </c>
      <c r="R29" s="32">
        <v>10.43</v>
      </c>
      <c r="S29" s="32">
        <v>412.8</v>
      </c>
      <c r="T29" s="32">
        <v>17.899999999999999</v>
      </c>
      <c r="V29" s="32">
        <v>71.2</v>
      </c>
      <c r="W29" s="32">
        <v>54.7</v>
      </c>
      <c r="X29" s="32">
        <v>128</v>
      </c>
      <c r="Y29" s="32">
        <v>10.43</v>
      </c>
      <c r="Z29" s="32">
        <v>412.8</v>
      </c>
      <c r="AA29" s="32">
        <v>17.899999999999999</v>
      </c>
      <c r="AC29" s="32">
        <v>71.2</v>
      </c>
      <c r="AD29" s="32">
        <v>54.7</v>
      </c>
      <c r="AE29" s="32">
        <v>128</v>
      </c>
      <c r="AF29" s="32">
        <v>38995</v>
      </c>
      <c r="AG29" s="32">
        <v>412.8</v>
      </c>
      <c r="AH29" s="32">
        <v>17.899999999999999</v>
      </c>
      <c r="AJ29" s="32">
        <v>71.2</v>
      </c>
      <c r="AK29" s="32">
        <v>54.7</v>
      </c>
      <c r="AL29" s="32">
        <v>128</v>
      </c>
      <c r="AM29" s="32">
        <v>38995</v>
      </c>
      <c r="AN29" s="32">
        <v>10.43</v>
      </c>
      <c r="AO29" s="32">
        <v>17.899999999999999</v>
      </c>
      <c r="AQ29" s="32">
        <v>71.2</v>
      </c>
      <c r="AR29" s="32">
        <v>54.7</v>
      </c>
      <c r="AS29" s="32">
        <v>128</v>
      </c>
      <c r="AT29" s="32">
        <v>38995</v>
      </c>
      <c r="AU29" s="32">
        <v>10.43</v>
      </c>
      <c r="AV29" s="32">
        <v>412.8</v>
      </c>
    </row>
    <row r="30" spans="1:55" x14ac:dyDescent="0.25">
      <c r="A30" s="32">
        <v>55.56</v>
      </c>
      <c r="B30" s="32">
        <v>120.1</v>
      </c>
      <c r="C30" s="32">
        <v>13636</v>
      </c>
      <c r="D30" s="32">
        <v>14.92</v>
      </c>
      <c r="E30" s="32">
        <v>452.7</v>
      </c>
      <c r="F30" s="32">
        <v>18.260000000000002</v>
      </c>
      <c r="H30" s="32">
        <v>71.599999999999994</v>
      </c>
      <c r="I30" s="32">
        <v>120.1</v>
      </c>
      <c r="J30" s="32">
        <v>13636</v>
      </c>
      <c r="K30" s="32">
        <v>14.92</v>
      </c>
      <c r="L30" s="32">
        <v>452.7</v>
      </c>
      <c r="M30" s="32">
        <v>18.260000000000002</v>
      </c>
      <c r="O30" s="32">
        <v>71.599999999999994</v>
      </c>
      <c r="P30" s="32">
        <v>55.56</v>
      </c>
      <c r="Q30" s="32">
        <v>13636</v>
      </c>
      <c r="R30" s="32">
        <v>14.92</v>
      </c>
      <c r="S30" s="32">
        <v>452.7</v>
      </c>
      <c r="T30" s="32">
        <v>18.260000000000002</v>
      </c>
      <c r="V30" s="32">
        <v>71.599999999999994</v>
      </c>
      <c r="W30" s="32">
        <v>55.56</v>
      </c>
      <c r="X30" s="32">
        <v>120.1</v>
      </c>
      <c r="Y30" s="32">
        <v>14.92</v>
      </c>
      <c r="Z30" s="32">
        <v>452.7</v>
      </c>
      <c r="AA30" s="32">
        <v>18.260000000000002</v>
      </c>
      <c r="AC30" s="32">
        <v>71.599999999999994</v>
      </c>
      <c r="AD30" s="32">
        <v>55.56</v>
      </c>
      <c r="AE30" s="32">
        <v>120.1</v>
      </c>
      <c r="AF30" s="32">
        <v>13636</v>
      </c>
      <c r="AG30" s="32">
        <v>452.7</v>
      </c>
      <c r="AH30" s="32">
        <v>18.260000000000002</v>
      </c>
      <c r="AJ30" s="32">
        <v>71.599999999999994</v>
      </c>
      <c r="AK30" s="32">
        <v>55.56</v>
      </c>
      <c r="AL30" s="32">
        <v>120.1</v>
      </c>
      <c r="AM30" s="32">
        <v>13636</v>
      </c>
      <c r="AN30" s="32">
        <v>14.92</v>
      </c>
      <c r="AO30" s="32">
        <v>18.260000000000002</v>
      </c>
      <c r="AQ30" s="32">
        <v>71.599999999999994</v>
      </c>
      <c r="AR30" s="32">
        <v>55.56</v>
      </c>
      <c r="AS30" s="32">
        <v>120.1</v>
      </c>
      <c r="AT30" s="32">
        <v>13636</v>
      </c>
      <c r="AU30" s="32">
        <v>14.92</v>
      </c>
      <c r="AV30" s="32">
        <v>452.7</v>
      </c>
    </row>
    <row r="31" spans="1:55" x14ac:dyDescent="0.25">
      <c r="A31" s="32">
        <v>55.49</v>
      </c>
      <c r="B31" s="32">
        <v>114.4</v>
      </c>
      <c r="C31" s="32">
        <v>12905</v>
      </c>
      <c r="D31" s="32">
        <v>12.11</v>
      </c>
      <c r="E31" s="32">
        <v>410.2</v>
      </c>
      <c r="F31" s="32">
        <v>18.71</v>
      </c>
      <c r="H31" s="32">
        <v>74.25</v>
      </c>
      <c r="I31" s="32">
        <v>114.4</v>
      </c>
      <c r="J31" s="32">
        <v>12905</v>
      </c>
      <c r="K31" s="32">
        <v>12.11</v>
      </c>
      <c r="L31" s="32">
        <v>410.2</v>
      </c>
      <c r="M31" s="32">
        <v>18.71</v>
      </c>
      <c r="O31" s="32">
        <v>74.25</v>
      </c>
      <c r="P31" s="32">
        <v>55.49</v>
      </c>
      <c r="Q31" s="32">
        <v>12905</v>
      </c>
      <c r="R31" s="32">
        <v>12.11</v>
      </c>
      <c r="S31" s="32">
        <v>410.2</v>
      </c>
      <c r="T31" s="32">
        <v>18.71</v>
      </c>
      <c r="V31" s="32">
        <v>74.25</v>
      </c>
      <c r="W31" s="32">
        <v>55.49</v>
      </c>
      <c r="X31" s="32">
        <v>114.4</v>
      </c>
      <c r="Y31" s="32">
        <v>12.11</v>
      </c>
      <c r="Z31" s="32">
        <v>410.2</v>
      </c>
      <c r="AA31" s="32">
        <v>18.71</v>
      </c>
      <c r="AC31" s="32">
        <v>74.25</v>
      </c>
      <c r="AD31" s="32">
        <v>55.49</v>
      </c>
      <c r="AE31" s="32">
        <v>114.4</v>
      </c>
      <c r="AF31" s="32">
        <v>12905</v>
      </c>
      <c r="AG31" s="32">
        <v>410.2</v>
      </c>
      <c r="AH31" s="32">
        <v>18.71</v>
      </c>
      <c r="AJ31" s="32">
        <v>74.25</v>
      </c>
      <c r="AK31" s="32">
        <v>55.49</v>
      </c>
      <c r="AL31" s="32">
        <v>114.4</v>
      </c>
      <c r="AM31" s="32">
        <v>12905</v>
      </c>
      <c r="AN31" s="32">
        <v>12.11</v>
      </c>
      <c r="AO31" s="32">
        <v>18.71</v>
      </c>
      <c r="AQ31" s="32">
        <v>74.25</v>
      </c>
      <c r="AR31" s="32">
        <v>55.49</v>
      </c>
      <c r="AS31" s="32">
        <v>114.4</v>
      </c>
      <c r="AT31" s="32">
        <v>12905</v>
      </c>
      <c r="AU31" s="32">
        <v>12.11</v>
      </c>
      <c r="AV31" s="32">
        <v>410.2</v>
      </c>
    </row>
    <row r="32" spans="1:55" x14ac:dyDescent="0.25">
      <c r="A32" s="32">
        <v>56.12</v>
      </c>
      <c r="B32" s="32">
        <v>113.9</v>
      </c>
      <c r="C32" s="32">
        <v>13271</v>
      </c>
      <c r="D32" s="32">
        <v>18.670000000000002</v>
      </c>
      <c r="E32" s="32">
        <v>458.6</v>
      </c>
      <c r="F32" s="32">
        <v>19.690000000000001</v>
      </c>
      <c r="H32" s="32">
        <v>74.25</v>
      </c>
      <c r="I32" s="32">
        <v>113.9</v>
      </c>
      <c r="J32" s="32">
        <v>13271</v>
      </c>
      <c r="K32" s="32">
        <v>18.670000000000002</v>
      </c>
      <c r="L32" s="32">
        <v>458.6</v>
      </c>
      <c r="M32" s="32">
        <v>19.690000000000001</v>
      </c>
      <c r="O32" s="32">
        <v>74.25</v>
      </c>
      <c r="P32" s="32">
        <v>56.12</v>
      </c>
      <c r="Q32" s="32">
        <v>13271</v>
      </c>
      <c r="R32" s="32">
        <v>18.670000000000002</v>
      </c>
      <c r="S32" s="32">
        <v>458.6</v>
      </c>
      <c r="T32" s="32">
        <v>19.690000000000001</v>
      </c>
      <c r="V32" s="32">
        <v>74.25</v>
      </c>
      <c r="W32" s="32">
        <v>56.12</v>
      </c>
      <c r="X32" s="32">
        <v>113.9</v>
      </c>
      <c r="Y32" s="32">
        <v>18.670000000000002</v>
      </c>
      <c r="Z32" s="32">
        <v>458.6</v>
      </c>
      <c r="AA32" s="32">
        <v>19.690000000000001</v>
      </c>
      <c r="AC32" s="32">
        <v>74.25</v>
      </c>
      <c r="AD32" s="32">
        <v>56.12</v>
      </c>
      <c r="AE32" s="32">
        <v>113.9</v>
      </c>
      <c r="AF32" s="32">
        <v>13271</v>
      </c>
      <c r="AG32" s="32">
        <v>458.6</v>
      </c>
      <c r="AH32" s="32">
        <v>19.690000000000001</v>
      </c>
      <c r="AJ32" s="32">
        <v>74.25</v>
      </c>
      <c r="AK32" s="32">
        <v>56.12</v>
      </c>
      <c r="AL32" s="32">
        <v>113.9</v>
      </c>
      <c r="AM32" s="32">
        <v>13271</v>
      </c>
      <c r="AN32" s="32">
        <v>18.670000000000002</v>
      </c>
      <c r="AO32" s="32">
        <v>19.690000000000001</v>
      </c>
      <c r="AQ32" s="32">
        <v>74.25</v>
      </c>
      <c r="AR32" s="32">
        <v>56.12</v>
      </c>
      <c r="AS32" s="32">
        <v>113.9</v>
      </c>
      <c r="AT32" s="32">
        <v>13271</v>
      </c>
      <c r="AU32" s="32">
        <v>18.670000000000002</v>
      </c>
      <c r="AV32" s="32">
        <v>458.6</v>
      </c>
    </row>
    <row r="33" spans="1:48" x14ac:dyDescent="0.25">
      <c r="A33" s="32">
        <v>61.78</v>
      </c>
      <c r="B33" s="32">
        <v>116.8</v>
      </c>
      <c r="C33" s="32">
        <v>26785</v>
      </c>
      <c r="D33" s="32">
        <v>56.83</v>
      </c>
      <c r="E33" s="32">
        <v>518.6</v>
      </c>
      <c r="F33" s="32">
        <v>20.190000000000001</v>
      </c>
      <c r="H33" s="32">
        <v>78.38</v>
      </c>
      <c r="I33" s="32">
        <v>116.8</v>
      </c>
      <c r="J33" s="32">
        <v>26785</v>
      </c>
      <c r="K33" s="32">
        <v>56.83</v>
      </c>
      <c r="L33" s="32">
        <v>518.6</v>
      </c>
      <c r="M33" s="32">
        <v>20.190000000000001</v>
      </c>
      <c r="O33" s="32">
        <v>78.38</v>
      </c>
      <c r="P33" s="32">
        <v>61.78</v>
      </c>
      <c r="Q33" s="32">
        <v>26785</v>
      </c>
      <c r="R33" s="32">
        <v>56.83</v>
      </c>
      <c r="S33" s="32">
        <v>518.6</v>
      </c>
      <c r="T33" s="32">
        <v>20.190000000000001</v>
      </c>
      <c r="V33" s="32">
        <v>78.38</v>
      </c>
      <c r="W33" s="32">
        <v>61.78</v>
      </c>
      <c r="X33" s="32">
        <v>116.8</v>
      </c>
      <c r="Y33" s="32">
        <v>56.83</v>
      </c>
      <c r="Z33" s="32">
        <v>518.6</v>
      </c>
      <c r="AA33" s="32">
        <v>20.190000000000001</v>
      </c>
      <c r="AC33" s="32">
        <v>78.38</v>
      </c>
      <c r="AD33" s="32">
        <v>61.78</v>
      </c>
      <c r="AE33" s="32">
        <v>116.8</v>
      </c>
      <c r="AF33" s="32">
        <v>26785</v>
      </c>
      <c r="AG33" s="32">
        <v>518.6</v>
      </c>
      <c r="AH33" s="32">
        <v>20.190000000000001</v>
      </c>
      <c r="AJ33" s="32">
        <v>78.38</v>
      </c>
      <c r="AK33" s="32">
        <v>61.78</v>
      </c>
      <c r="AL33" s="32">
        <v>116.8</v>
      </c>
      <c r="AM33" s="32">
        <v>26785</v>
      </c>
      <c r="AN33" s="32">
        <v>56.83</v>
      </c>
      <c r="AO33" s="32">
        <v>20.190000000000001</v>
      </c>
      <c r="AQ33" s="32">
        <v>78.38</v>
      </c>
      <c r="AR33" s="32">
        <v>61.78</v>
      </c>
      <c r="AS33" s="32">
        <v>116.8</v>
      </c>
      <c r="AT33" s="32">
        <v>26785</v>
      </c>
      <c r="AU33" s="32">
        <v>56.83</v>
      </c>
      <c r="AV33" s="32">
        <v>518.6</v>
      </c>
    </row>
    <row r="34" spans="1:48" x14ac:dyDescent="0.25">
      <c r="A34" s="32">
        <v>64.22</v>
      </c>
      <c r="B34" s="32">
        <v>115.3</v>
      </c>
      <c r="C34" s="32">
        <v>30437</v>
      </c>
      <c r="D34" s="32">
        <v>80.62</v>
      </c>
      <c r="E34" s="32">
        <v>555.9</v>
      </c>
      <c r="F34" s="32">
        <v>20.420000000000002</v>
      </c>
      <c r="H34" s="32">
        <v>82.2</v>
      </c>
      <c r="I34" s="32">
        <v>115.3</v>
      </c>
      <c r="J34" s="32">
        <v>30437</v>
      </c>
      <c r="K34" s="32">
        <v>80.62</v>
      </c>
      <c r="L34" s="32">
        <v>555.9</v>
      </c>
      <c r="M34" s="32">
        <v>20.420000000000002</v>
      </c>
      <c r="O34" s="32">
        <v>82.2</v>
      </c>
      <c r="P34" s="32">
        <v>64.22</v>
      </c>
      <c r="Q34" s="32">
        <v>30437</v>
      </c>
      <c r="R34" s="32">
        <v>80.62</v>
      </c>
      <c r="S34" s="32">
        <v>555.9</v>
      </c>
      <c r="T34" s="32">
        <v>20.420000000000002</v>
      </c>
      <c r="V34" s="32">
        <v>82.2</v>
      </c>
      <c r="W34" s="32">
        <v>64.22</v>
      </c>
      <c r="X34" s="32">
        <v>115.3</v>
      </c>
      <c r="Y34" s="32">
        <v>80.62</v>
      </c>
      <c r="Z34" s="32">
        <v>555.9</v>
      </c>
      <c r="AA34" s="32">
        <v>20.420000000000002</v>
      </c>
      <c r="AC34" s="32">
        <v>82.2</v>
      </c>
      <c r="AD34" s="32">
        <v>64.22</v>
      </c>
      <c r="AE34" s="32">
        <v>115.3</v>
      </c>
      <c r="AF34" s="32">
        <v>30437</v>
      </c>
      <c r="AG34" s="32">
        <v>555.9</v>
      </c>
      <c r="AH34" s="32">
        <v>20.420000000000002</v>
      </c>
      <c r="AJ34" s="32">
        <v>82.2</v>
      </c>
      <c r="AK34" s="32">
        <v>64.22</v>
      </c>
      <c r="AL34" s="32">
        <v>115.3</v>
      </c>
      <c r="AM34" s="32">
        <v>30437</v>
      </c>
      <c r="AN34" s="32">
        <v>80.62</v>
      </c>
      <c r="AO34" s="32">
        <v>20.420000000000002</v>
      </c>
      <c r="AQ34" s="32">
        <v>82.2</v>
      </c>
      <c r="AR34" s="32">
        <v>64.22</v>
      </c>
      <c r="AS34" s="32">
        <v>115.3</v>
      </c>
      <c r="AT34" s="32">
        <v>30437</v>
      </c>
      <c r="AU34" s="32">
        <v>80.62</v>
      </c>
      <c r="AV34" s="32">
        <v>555.9</v>
      </c>
    </row>
    <row r="35" spans="1:48" x14ac:dyDescent="0.25">
      <c r="A35" s="32">
        <v>65.319999999999993</v>
      </c>
      <c r="B35" s="32">
        <v>120.1</v>
      </c>
      <c r="C35" s="32">
        <v>42156</v>
      </c>
      <c r="D35" s="32">
        <v>18.649999999999999</v>
      </c>
      <c r="E35" s="32">
        <v>458.6</v>
      </c>
      <c r="F35" s="32">
        <v>20.89</v>
      </c>
      <c r="H35" s="32">
        <v>84.28</v>
      </c>
      <c r="I35" s="32">
        <v>120.1</v>
      </c>
      <c r="J35" s="32">
        <v>42156</v>
      </c>
      <c r="K35" s="32">
        <v>18.649999999999999</v>
      </c>
      <c r="L35" s="32">
        <v>458.6</v>
      </c>
      <c r="M35" s="32">
        <v>20.89</v>
      </c>
      <c r="O35" s="32">
        <v>84.28</v>
      </c>
      <c r="P35" s="32">
        <v>65.319999999999993</v>
      </c>
      <c r="Q35" s="32">
        <v>42156</v>
      </c>
      <c r="R35" s="32">
        <v>18.649999999999999</v>
      </c>
      <c r="S35" s="32">
        <v>458.6</v>
      </c>
      <c r="T35" s="32">
        <v>20.89</v>
      </c>
      <c r="V35" s="32">
        <v>84.28</v>
      </c>
      <c r="W35" s="32">
        <v>65.319999999999993</v>
      </c>
      <c r="X35" s="32">
        <v>120.1</v>
      </c>
      <c r="Y35" s="32">
        <v>18.649999999999999</v>
      </c>
      <c r="Z35" s="32">
        <v>458.6</v>
      </c>
      <c r="AA35" s="32">
        <v>20.89</v>
      </c>
      <c r="AC35" s="32">
        <v>84.28</v>
      </c>
      <c r="AD35" s="32">
        <v>65.319999999999993</v>
      </c>
      <c r="AE35" s="32">
        <v>120.1</v>
      </c>
      <c r="AF35" s="32">
        <v>42156</v>
      </c>
      <c r="AG35" s="32">
        <v>458.6</v>
      </c>
      <c r="AH35" s="32">
        <v>20.89</v>
      </c>
      <c r="AJ35" s="32">
        <v>84.28</v>
      </c>
      <c r="AK35" s="32">
        <v>65.319999999999993</v>
      </c>
      <c r="AL35" s="32">
        <v>120.1</v>
      </c>
      <c r="AM35" s="32">
        <v>42156</v>
      </c>
      <c r="AN35" s="32">
        <v>18.649999999999999</v>
      </c>
      <c r="AO35" s="32">
        <v>20.89</v>
      </c>
      <c r="AQ35" s="32">
        <v>84.28</v>
      </c>
      <c r="AR35" s="32">
        <v>65.319999999999993</v>
      </c>
      <c r="AS35" s="32">
        <v>120.1</v>
      </c>
      <c r="AT35" s="32">
        <v>42156</v>
      </c>
      <c r="AU35" s="32">
        <v>18.649999999999999</v>
      </c>
      <c r="AV35" s="32">
        <v>458.6</v>
      </c>
    </row>
    <row r="36" spans="1:48" x14ac:dyDescent="0.25">
      <c r="A36" s="32">
        <v>68.48</v>
      </c>
      <c r="B36" s="32">
        <v>121</v>
      </c>
      <c r="C36" s="32">
        <v>12936</v>
      </c>
      <c r="D36" s="32">
        <v>34.299999999999997</v>
      </c>
      <c r="E36" s="32">
        <v>483.1</v>
      </c>
      <c r="F36" s="32">
        <v>20.9</v>
      </c>
      <c r="H36" s="32">
        <v>86.08</v>
      </c>
      <c r="I36" s="32">
        <v>121</v>
      </c>
      <c r="J36" s="32">
        <v>12936</v>
      </c>
      <c r="K36" s="32">
        <v>34.299999999999997</v>
      </c>
      <c r="L36" s="32">
        <v>483.1</v>
      </c>
      <c r="M36" s="32">
        <v>20.9</v>
      </c>
      <c r="O36" s="32">
        <v>86.08</v>
      </c>
      <c r="P36" s="32">
        <v>68.48</v>
      </c>
      <c r="Q36" s="32">
        <v>12936</v>
      </c>
      <c r="R36" s="32">
        <v>34.299999999999997</v>
      </c>
      <c r="S36" s="32">
        <v>483.1</v>
      </c>
      <c r="T36" s="32">
        <v>20.9</v>
      </c>
      <c r="V36" s="32">
        <v>86.08</v>
      </c>
      <c r="W36" s="32">
        <v>68.48</v>
      </c>
      <c r="X36" s="32">
        <v>121</v>
      </c>
      <c r="Y36" s="32">
        <v>34.299999999999997</v>
      </c>
      <c r="Z36" s="32">
        <v>483.1</v>
      </c>
      <c r="AA36" s="32">
        <v>20.9</v>
      </c>
      <c r="AC36" s="32">
        <v>86.08</v>
      </c>
      <c r="AD36" s="32">
        <v>68.48</v>
      </c>
      <c r="AE36" s="32">
        <v>121</v>
      </c>
      <c r="AF36" s="32">
        <v>12936</v>
      </c>
      <c r="AG36" s="32">
        <v>483.1</v>
      </c>
      <c r="AH36" s="32">
        <v>20.9</v>
      </c>
      <c r="AJ36" s="32">
        <v>86.08</v>
      </c>
      <c r="AK36" s="32">
        <v>68.48</v>
      </c>
      <c r="AL36" s="32">
        <v>121</v>
      </c>
      <c r="AM36" s="32">
        <v>12936</v>
      </c>
      <c r="AN36" s="32">
        <v>34.299999999999997</v>
      </c>
      <c r="AO36" s="32">
        <v>20.9</v>
      </c>
      <c r="AQ36" s="32">
        <v>86.08</v>
      </c>
      <c r="AR36" s="32">
        <v>68.48</v>
      </c>
      <c r="AS36" s="32">
        <v>121</v>
      </c>
      <c r="AT36" s="32">
        <v>12936</v>
      </c>
      <c r="AU36" s="32">
        <v>34.299999999999997</v>
      </c>
      <c r="AV36" s="32">
        <v>483.1</v>
      </c>
    </row>
    <row r="37" spans="1:48" x14ac:dyDescent="0.25">
      <c r="A37" s="32">
        <v>71.8</v>
      </c>
      <c r="B37" s="32">
        <v>125.8</v>
      </c>
      <c r="C37" s="32">
        <v>23894</v>
      </c>
      <c r="D37" s="32">
        <v>41.6</v>
      </c>
      <c r="E37" s="32">
        <v>494.6</v>
      </c>
      <c r="F37" s="32">
        <v>21.48</v>
      </c>
      <c r="H37" s="32">
        <v>87.94</v>
      </c>
      <c r="I37" s="32">
        <v>125.8</v>
      </c>
      <c r="J37" s="32">
        <v>23894</v>
      </c>
      <c r="K37" s="32">
        <v>41.6</v>
      </c>
      <c r="L37" s="32">
        <v>494.6</v>
      </c>
      <c r="M37" s="32">
        <v>21.48</v>
      </c>
      <c r="O37" s="32">
        <v>87.94</v>
      </c>
      <c r="P37" s="32">
        <v>71.8</v>
      </c>
      <c r="Q37" s="32">
        <v>23894</v>
      </c>
      <c r="R37" s="32">
        <v>41.6</v>
      </c>
      <c r="S37" s="32">
        <v>494.6</v>
      </c>
      <c r="T37" s="32">
        <v>21.48</v>
      </c>
      <c r="V37" s="32">
        <v>87.94</v>
      </c>
      <c r="W37" s="32">
        <v>71.8</v>
      </c>
      <c r="X37" s="32">
        <v>125.8</v>
      </c>
      <c r="Y37" s="32">
        <v>41.6</v>
      </c>
      <c r="Z37" s="32">
        <v>494.6</v>
      </c>
      <c r="AA37" s="32">
        <v>21.48</v>
      </c>
      <c r="AC37" s="32">
        <v>87.94</v>
      </c>
      <c r="AD37" s="32">
        <v>71.8</v>
      </c>
      <c r="AE37" s="32">
        <v>125.8</v>
      </c>
      <c r="AF37" s="32">
        <v>23894</v>
      </c>
      <c r="AG37" s="32">
        <v>494.6</v>
      </c>
      <c r="AH37" s="32">
        <v>21.48</v>
      </c>
      <c r="AJ37" s="32">
        <v>87.94</v>
      </c>
      <c r="AK37" s="32">
        <v>71.8</v>
      </c>
      <c r="AL37" s="32">
        <v>125.8</v>
      </c>
      <c r="AM37" s="32">
        <v>23894</v>
      </c>
      <c r="AN37" s="32">
        <v>41.6</v>
      </c>
      <c r="AO37" s="32">
        <v>21.48</v>
      </c>
      <c r="AQ37" s="32">
        <v>87.94</v>
      </c>
      <c r="AR37" s="32">
        <v>71.8</v>
      </c>
      <c r="AS37" s="32">
        <v>125.8</v>
      </c>
      <c r="AT37" s="32">
        <v>23894</v>
      </c>
      <c r="AU37" s="32">
        <v>41.6</v>
      </c>
      <c r="AV37" s="32">
        <v>494.6</v>
      </c>
    </row>
    <row r="38" spans="1:48" x14ac:dyDescent="0.25">
      <c r="A38" s="32">
        <v>74.239999999999995</v>
      </c>
      <c r="B38" s="32">
        <v>127.8</v>
      </c>
      <c r="C38" s="32">
        <v>25355</v>
      </c>
      <c r="D38" s="32">
        <v>34.31</v>
      </c>
      <c r="E38" s="32">
        <v>483.2</v>
      </c>
      <c r="F38" s="32">
        <v>21.53</v>
      </c>
      <c r="H38" s="32">
        <v>89.43</v>
      </c>
      <c r="I38" s="32">
        <v>127.8</v>
      </c>
      <c r="J38" s="32">
        <v>25355</v>
      </c>
      <c r="K38" s="32">
        <v>34.31</v>
      </c>
      <c r="L38" s="32">
        <v>483.2</v>
      </c>
      <c r="M38" s="32">
        <v>21.53</v>
      </c>
      <c r="O38" s="32">
        <v>89.43</v>
      </c>
      <c r="P38" s="32">
        <v>74.239999999999995</v>
      </c>
      <c r="Q38" s="32">
        <v>25355</v>
      </c>
      <c r="R38" s="32">
        <v>34.31</v>
      </c>
      <c r="S38" s="32">
        <v>483.2</v>
      </c>
      <c r="T38" s="32">
        <v>21.53</v>
      </c>
      <c r="V38" s="32">
        <v>89.43</v>
      </c>
      <c r="W38" s="32">
        <v>74.239999999999995</v>
      </c>
      <c r="X38" s="32">
        <v>127.8</v>
      </c>
      <c r="Y38" s="32">
        <v>34.31</v>
      </c>
      <c r="Z38" s="32">
        <v>483.2</v>
      </c>
      <c r="AA38" s="32">
        <v>21.53</v>
      </c>
      <c r="AC38" s="32">
        <v>89.43</v>
      </c>
      <c r="AD38" s="32">
        <v>74.239999999999995</v>
      </c>
      <c r="AE38" s="32">
        <v>127.8</v>
      </c>
      <c r="AF38" s="32">
        <v>25355</v>
      </c>
      <c r="AG38" s="32">
        <v>483.2</v>
      </c>
      <c r="AH38" s="32">
        <v>21.53</v>
      </c>
      <c r="AJ38" s="32">
        <v>89.43</v>
      </c>
      <c r="AK38" s="32">
        <v>74.239999999999995</v>
      </c>
      <c r="AL38" s="32">
        <v>127.8</v>
      </c>
      <c r="AM38" s="32">
        <v>25355</v>
      </c>
      <c r="AN38" s="32">
        <v>34.31</v>
      </c>
      <c r="AO38" s="32">
        <v>21.53</v>
      </c>
      <c r="AQ38" s="32">
        <v>89.43</v>
      </c>
      <c r="AR38" s="32">
        <v>74.239999999999995</v>
      </c>
      <c r="AS38" s="32">
        <v>127.8</v>
      </c>
      <c r="AT38" s="32">
        <v>25355</v>
      </c>
      <c r="AU38" s="32">
        <v>34.31</v>
      </c>
      <c r="AV38" s="32">
        <v>483.2</v>
      </c>
    </row>
    <row r="39" spans="1:48" x14ac:dyDescent="0.25">
      <c r="A39" s="32">
        <v>75.87</v>
      </c>
      <c r="B39" s="32">
        <v>129.30000000000001</v>
      </c>
      <c r="C39" s="32">
        <v>31929</v>
      </c>
      <c r="D39" s="32">
        <v>8.9939999999999998</v>
      </c>
      <c r="E39" s="32">
        <v>443.4</v>
      </c>
      <c r="F39" s="32">
        <v>22.35</v>
      </c>
      <c r="H39" s="32">
        <v>90.93</v>
      </c>
      <c r="I39" s="32">
        <v>129.30000000000001</v>
      </c>
      <c r="J39" s="32">
        <v>31929</v>
      </c>
      <c r="K39" s="32">
        <v>8.9939999999999998</v>
      </c>
      <c r="L39" s="32">
        <v>443.4</v>
      </c>
      <c r="M39" s="32">
        <v>22.35</v>
      </c>
      <c r="O39" s="32">
        <v>90.93</v>
      </c>
      <c r="P39" s="32">
        <v>75.87</v>
      </c>
      <c r="Q39" s="32">
        <v>31929</v>
      </c>
      <c r="R39" s="32">
        <v>8.9939999999999998</v>
      </c>
      <c r="S39" s="32">
        <v>443.4</v>
      </c>
      <c r="T39" s="32">
        <v>22.35</v>
      </c>
      <c r="V39" s="32">
        <v>90.93</v>
      </c>
      <c r="W39" s="32">
        <v>75.87</v>
      </c>
      <c r="X39" s="32">
        <v>129.30000000000001</v>
      </c>
      <c r="Y39" s="32">
        <v>8.9939999999999998</v>
      </c>
      <c r="Z39" s="32">
        <v>443.4</v>
      </c>
      <c r="AA39" s="32">
        <v>22.35</v>
      </c>
      <c r="AC39" s="32">
        <v>90.93</v>
      </c>
      <c r="AD39" s="32">
        <v>75.87</v>
      </c>
      <c r="AE39" s="32">
        <v>129.30000000000001</v>
      </c>
      <c r="AF39" s="32">
        <v>31929</v>
      </c>
      <c r="AG39" s="32">
        <v>443.4</v>
      </c>
      <c r="AH39" s="32">
        <v>22.35</v>
      </c>
      <c r="AJ39" s="32">
        <v>90.93</v>
      </c>
      <c r="AK39" s="32">
        <v>75.87</v>
      </c>
      <c r="AL39" s="32">
        <v>129.30000000000001</v>
      </c>
      <c r="AM39" s="32">
        <v>31929</v>
      </c>
      <c r="AN39" s="32">
        <v>8.9939999999999998</v>
      </c>
      <c r="AO39" s="32">
        <v>22.35</v>
      </c>
      <c r="AQ39" s="32">
        <v>90.93</v>
      </c>
      <c r="AR39" s="32">
        <v>75.87</v>
      </c>
      <c r="AS39" s="32">
        <v>129.30000000000001</v>
      </c>
      <c r="AT39" s="32">
        <v>31929</v>
      </c>
      <c r="AU39" s="32">
        <v>8.9939999999999998</v>
      </c>
      <c r="AV39" s="32">
        <v>443.4</v>
      </c>
    </row>
    <row r="40" spans="1:48" x14ac:dyDescent="0.25">
      <c r="A40" s="32">
        <v>76.69</v>
      </c>
      <c r="B40" s="32">
        <v>128.69999999999999</v>
      </c>
      <c r="C40" s="32">
        <v>39058</v>
      </c>
      <c r="D40" s="32">
        <v>71.66</v>
      </c>
      <c r="E40" s="32">
        <v>541.9</v>
      </c>
      <c r="F40" s="32">
        <v>22.83</v>
      </c>
      <c r="H40" s="32">
        <v>86.29</v>
      </c>
      <c r="I40" s="32">
        <v>128.69999999999999</v>
      </c>
      <c r="J40" s="32">
        <v>39058</v>
      </c>
      <c r="K40" s="32">
        <v>71.66</v>
      </c>
      <c r="L40" s="32">
        <v>541.9</v>
      </c>
      <c r="M40" s="32">
        <v>22.83</v>
      </c>
      <c r="O40" s="32">
        <v>86.29</v>
      </c>
      <c r="P40" s="32">
        <v>76.69</v>
      </c>
      <c r="Q40" s="32">
        <v>39058</v>
      </c>
      <c r="R40" s="32">
        <v>71.66</v>
      </c>
      <c r="S40" s="32">
        <v>541.9</v>
      </c>
      <c r="T40" s="32">
        <v>22.83</v>
      </c>
      <c r="V40" s="32">
        <v>86.29</v>
      </c>
      <c r="W40" s="32">
        <v>76.69</v>
      </c>
      <c r="X40" s="32">
        <v>128.69999999999999</v>
      </c>
      <c r="Y40" s="32">
        <v>71.66</v>
      </c>
      <c r="Z40" s="32">
        <v>541.9</v>
      </c>
      <c r="AA40" s="32">
        <v>22.83</v>
      </c>
      <c r="AC40" s="32">
        <v>86.29</v>
      </c>
      <c r="AD40" s="32">
        <v>76.69</v>
      </c>
      <c r="AE40" s="32">
        <v>128.69999999999999</v>
      </c>
      <c r="AF40" s="32">
        <v>39058</v>
      </c>
      <c r="AG40" s="32">
        <v>541.9</v>
      </c>
      <c r="AH40" s="32">
        <v>22.83</v>
      </c>
      <c r="AJ40" s="32">
        <v>86.29</v>
      </c>
      <c r="AK40" s="32">
        <v>76.69</v>
      </c>
      <c r="AL40" s="32">
        <v>128.69999999999999</v>
      </c>
      <c r="AM40" s="32">
        <v>39058</v>
      </c>
      <c r="AN40" s="32">
        <v>71.66</v>
      </c>
      <c r="AO40" s="32">
        <v>22.83</v>
      </c>
      <c r="AQ40" s="32">
        <v>86.29</v>
      </c>
      <c r="AR40" s="32">
        <v>76.69</v>
      </c>
      <c r="AS40" s="32">
        <v>128.69999999999999</v>
      </c>
      <c r="AT40" s="32">
        <v>39058</v>
      </c>
      <c r="AU40" s="32">
        <v>71.66</v>
      </c>
      <c r="AV40" s="32">
        <v>541.9</v>
      </c>
    </row>
    <row r="41" spans="1:48" x14ac:dyDescent="0.25">
      <c r="A41" s="32">
        <v>76.900000000000006</v>
      </c>
      <c r="B41" s="32">
        <v>128.9</v>
      </c>
      <c r="C41" s="32">
        <v>13332</v>
      </c>
      <c r="D41" s="32">
        <v>34.200000000000003</v>
      </c>
      <c r="E41" s="32">
        <v>483</v>
      </c>
      <c r="F41" s="32">
        <v>22.71</v>
      </c>
      <c r="H41" s="32">
        <v>86.05</v>
      </c>
      <c r="I41" s="32">
        <v>128.9</v>
      </c>
      <c r="J41" s="32">
        <v>13332</v>
      </c>
      <c r="K41" s="32">
        <v>34.200000000000003</v>
      </c>
      <c r="L41" s="32">
        <v>483</v>
      </c>
      <c r="M41" s="32">
        <v>22.71</v>
      </c>
      <c r="O41" s="32">
        <v>86.05</v>
      </c>
      <c r="P41" s="32">
        <v>76.900000000000006</v>
      </c>
      <c r="Q41" s="32">
        <v>13332</v>
      </c>
      <c r="R41" s="32">
        <v>34.200000000000003</v>
      </c>
      <c r="S41" s="32">
        <v>483</v>
      </c>
      <c r="T41" s="32">
        <v>22.71</v>
      </c>
      <c r="V41" s="32">
        <v>86.05</v>
      </c>
      <c r="W41" s="32">
        <v>76.900000000000006</v>
      </c>
      <c r="X41" s="32">
        <v>128.9</v>
      </c>
      <c r="Y41" s="32">
        <v>34.200000000000003</v>
      </c>
      <c r="Z41" s="32">
        <v>483</v>
      </c>
      <c r="AA41" s="32">
        <v>22.71</v>
      </c>
      <c r="AC41" s="32">
        <v>86.05</v>
      </c>
      <c r="AD41" s="32">
        <v>76.900000000000006</v>
      </c>
      <c r="AE41" s="32">
        <v>128.9</v>
      </c>
      <c r="AF41" s="32">
        <v>13332</v>
      </c>
      <c r="AG41" s="32">
        <v>483</v>
      </c>
      <c r="AH41" s="32">
        <v>22.71</v>
      </c>
      <c r="AJ41" s="32">
        <v>86.05</v>
      </c>
      <c r="AK41" s="32">
        <v>76.900000000000006</v>
      </c>
      <c r="AL41" s="32">
        <v>128.9</v>
      </c>
      <c r="AM41" s="32">
        <v>13332</v>
      </c>
      <c r="AN41" s="32">
        <v>34.200000000000003</v>
      </c>
      <c r="AO41" s="32">
        <v>22.71</v>
      </c>
      <c r="AQ41" s="32">
        <v>86.05</v>
      </c>
      <c r="AR41" s="32">
        <v>76.900000000000006</v>
      </c>
      <c r="AS41" s="32">
        <v>128.9</v>
      </c>
      <c r="AT41" s="32">
        <v>13332</v>
      </c>
      <c r="AU41" s="32">
        <v>34.200000000000003</v>
      </c>
      <c r="AV41" s="32">
        <v>483</v>
      </c>
    </row>
    <row r="42" spans="1:48" x14ac:dyDescent="0.25">
      <c r="A42" s="32">
        <v>78.41</v>
      </c>
      <c r="B42" s="32">
        <v>128.69999999999999</v>
      </c>
      <c r="C42" s="32">
        <v>24289</v>
      </c>
      <c r="D42" s="32">
        <v>23.87</v>
      </c>
      <c r="E42" s="32">
        <v>466.8</v>
      </c>
      <c r="F42" s="32">
        <v>23.94</v>
      </c>
      <c r="H42" s="32">
        <v>84.28</v>
      </c>
      <c r="I42" s="32">
        <v>128.69999999999999</v>
      </c>
      <c r="J42" s="32">
        <v>24289</v>
      </c>
      <c r="K42" s="32">
        <v>23.87</v>
      </c>
      <c r="L42" s="32">
        <v>466.8</v>
      </c>
      <c r="M42" s="32">
        <v>23.94</v>
      </c>
      <c r="O42" s="32">
        <v>84.28</v>
      </c>
      <c r="P42" s="32">
        <v>78.41</v>
      </c>
      <c r="Q42" s="32">
        <v>24289</v>
      </c>
      <c r="R42" s="32">
        <v>23.87</v>
      </c>
      <c r="S42" s="32">
        <v>466.8</v>
      </c>
      <c r="T42" s="32">
        <v>23.94</v>
      </c>
      <c r="V42" s="32">
        <v>84.28</v>
      </c>
      <c r="W42" s="32">
        <v>78.41</v>
      </c>
      <c r="X42" s="32">
        <v>128.69999999999999</v>
      </c>
      <c r="Y42" s="32">
        <v>23.87</v>
      </c>
      <c r="Z42" s="32">
        <v>466.8</v>
      </c>
      <c r="AA42" s="32">
        <v>23.94</v>
      </c>
      <c r="AC42" s="32">
        <v>84.28</v>
      </c>
      <c r="AD42" s="32">
        <v>78.41</v>
      </c>
      <c r="AE42" s="32">
        <v>128.69999999999999</v>
      </c>
      <c r="AF42" s="32">
        <v>24289</v>
      </c>
      <c r="AG42" s="32">
        <v>466.8</v>
      </c>
      <c r="AH42" s="32">
        <v>23.94</v>
      </c>
      <c r="AJ42" s="32">
        <v>84.28</v>
      </c>
      <c r="AK42" s="32">
        <v>78.41</v>
      </c>
      <c r="AL42" s="32">
        <v>128.69999999999999</v>
      </c>
      <c r="AM42" s="32">
        <v>24289</v>
      </c>
      <c r="AN42" s="32">
        <v>23.87</v>
      </c>
      <c r="AO42" s="32">
        <v>23.94</v>
      </c>
      <c r="AQ42" s="32">
        <v>84.28</v>
      </c>
      <c r="AR42" s="32">
        <v>78.41</v>
      </c>
      <c r="AS42" s="32">
        <v>128.69999999999999</v>
      </c>
      <c r="AT42" s="32">
        <v>24289</v>
      </c>
      <c r="AU42" s="32">
        <v>23.87</v>
      </c>
      <c r="AV42" s="32">
        <v>466.8</v>
      </c>
    </row>
    <row r="43" spans="1:48" x14ac:dyDescent="0.25">
      <c r="A43" s="32">
        <v>79.180000000000007</v>
      </c>
      <c r="B43" s="32">
        <v>130.5</v>
      </c>
      <c r="C43" s="32">
        <v>46600</v>
      </c>
      <c r="D43" s="32">
        <v>78.430000000000007</v>
      </c>
      <c r="E43" s="32">
        <v>552.5</v>
      </c>
      <c r="F43" s="32">
        <v>24.15</v>
      </c>
      <c r="H43" s="32">
        <v>86.27</v>
      </c>
      <c r="I43" s="32">
        <v>130.5</v>
      </c>
      <c r="J43" s="32">
        <v>46600</v>
      </c>
      <c r="K43" s="32">
        <v>78.430000000000007</v>
      </c>
      <c r="L43" s="32">
        <v>552.5</v>
      </c>
      <c r="M43" s="32">
        <v>24.15</v>
      </c>
      <c r="O43" s="32">
        <v>86.27</v>
      </c>
      <c r="P43" s="32">
        <v>79.180000000000007</v>
      </c>
      <c r="Q43" s="32">
        <v>46600</v>
      </c>
      <c r="R43" s="32">
        <v>78.430000000000007</v>
      </c>
      <c r="S43" s="32">
        <v>552.5</v>
      </c>
      <c r="T43" s="32">
        <v>24.15</v>
      </c>
      <c r="V43" s="32">
        <v>86.27</v>
      </c>
      <c r="W43" s="32">
        <v>79.180000000000007</v>
      </c>
      <c r="X43" s="32">
        <v>130.5</v>
      </c>
      <c r="Y43" s="32">
        <v>78.430000000000007</v>
      </c>
      <c r="Z43" s="32">
        <v>552.5</v>
      </c>
      <c r="AA43" s="32">
        <v>24.15</v>
      </c>
      <c r="AC43" s="32">
        <v>86.27</v>
      </c>
      <c r="AD43" s="32">
        <v>79.180000000000007</v>
      </c>
      <c r="AE43" s="32">
        <v>130.5</v>
      </c>
      <c r="AF43" s="32">
        <v>46600</v>
      </c>
      <c r="AG43" s="32">
        <v>552.5</v>
      </c>
      <c r="AH43" s="32">
        <v>24.15</v>
      </c>
      <c r="AJ43" s="32">
        <v>86.27</v>
      </c>
      <c r="AK43" s="32">
        <v>79.180000000000007</v>
      </c>
      <c r="AL43" s="32">
        <v>130.5</v>
      </c>
      <c r="AM43" s="32">
        <v>46600</v>
      </c>
      <c r="AN43" s="32">
        <v>78.430000000000007</v>
      </c>
      <c r="AO43" s="32">
        <v>24.15</v>
      </c>
      <c r="AQ43" s="32">
        <v>86.27</v>
      </c>
      <c r="AR43" s="32">
        <v>79.180000000000007</v>
      </c>
      <c r="AS43" s="32">
        <v>130.5</v>
      </c>
      <c r="AT43" s="32">
        <v>46600</v>
      </c>
      <c r="AU43" s="32">
        <v>78.430000000000007</v>
      </c>
      <c r="AV43" s="32">
        <v>552.5</v>
      </c>
    </row>
    <row r="44" spans="1:48" x14ac:dyDescent="0.25">
      <c r="A44" s="32">
        <v>80.239999999999995</v>
      </c>
      <c r="B44" s="32">
        <v>133.30000000000001</v>
      </c>
      <c r="C44" s="32">
        <v>20302</v>
      </c>
      <c r="D44" s="32">
        <v>37.43</v>
      </c>
      <c r="E44" s="32">
        <v>488.1</v>
      </c>
      <c r="F44" s="32">
        <v>25.34</v>
      </c>
      <c r="H44" s="32">
        <v>88.87</v>
      </c>
      <c r="I44" s="32">
        <v>133.30000000000001</v>
      </c>
      <c r="J44" s="32">
        <v>20302</v>
      </c>
      <c r="K44" s="32">
        <v>37.43</v>
      </c>
      <c r="L44" s="32">
        <v>488.1</v>
      </c>
      <c r="M44" s="32">
        <v>25.34</v>
      </c>
      <c r="O44" s="32">
        <v>88.87</v>
      </c>
      <c r="P44" s="32">
        <v>80.239999999999995</v>
      </c>
      <c r="Q44" s="32">
        <v>20302</v>
      </c>
      <c r="R44" s="32">
        <v>37.43</v>
      </c>
      <c r="S44" s="32">
        <v>488.1</v>
      </c>
      <c r="T44" s="32">
        <v>25.34</v>
      </c>
      <c r="V44" s="32">
        <v>88.87</v>
      </c>
      <c r="W44" s="32">
        <v>80.239999999999995</v>
      </c>
      <c r="X44" s="32">
        <v>133.30000000000001</v>
      </c>
      <c r="Y44" s="32">
        <v>37.43</v>
      </c>
      <c r="Z44" s="32">
        <v>488.1</v>
      </c>
      <c r="AA44" s="32">
        <v>25.34</v>
      </c>
      <c r="AC44" s="32">
        <v>88.87</v>
      </c>
      <c r="AD44" s="32">
        <v>80.239999999999995</v>
      </c>
      <c r="AE44" s="32">
        <v>133.30000000000001</v>
      </c>
      <c r="AF44" s="32">
        <v>20302</v>
      </c>
      <c r="AG44" s="32">
        <v>488.1</v>
      </c>
      <c r="AH44" s="32">
        <v>25.34</v>
      </c>
      <c r="AJ44" s="32">
        <v>88.87</v>
      </c>
      <c r="AK44" s="32">
        <v>80.239999999999995</v>
      </c>
      <c r="AL44" s="32">
        <v>133.30000000000001</v>
      </c>
      <c r="AM44" s="32">
        <v>20302</v>
      </c>
      <c r="AN44" s="32">
        <v>37.43</v>
      </c>
      <c r="AO44" s="32">
        <v>25.34</v>
      </c>
      <c r="AQ44" s="32">
        <v>88.87</v>
      </c>
      <c r="AR44" s="32">
        <v>80.239999999999995</v>
      </c>
      <c r="AS44" s="32">
        <v>133.30000000000001</v>
      </c>
      <c r="AT44" s="32">
        <v>20302</v>
      </c>
      <c r="AU44" s="32">
        <v>37.43</v>
      </c>
      <c r="AV44" s="32">
        <v>488.1</v>
      </c>
    </row>
    <row r="45" spans="1:48" x14ac:dyDescent="0.25">
      <c r="A45" s="32">
        <v>83.99</v>
      </c>
      <c r="B45" s="32">
        <v>136.6</v>
      </c>
      <c r="C45" s="32">
        <v>27973</v>
      </c>
      <c r="D45" s="32">
        <v>64.67</v>
      </c>
      <c r="E45" s="32">
        <v>530.9</v>
      </c>
      <c r="F45" s="32">
        <v>25.79</v>
      </c>
      <c r="H45" s="32">
        <v>88.92</v>
      </c>
      <c r="I45" s="32">
        <v>136.6</v>
      </c>
      <c r="J45" s="32">
        <v>27973</v>
      </c>
      <c r="K45" s="32">
        <v>64.67</v>
      </c>
      <c r="L45" s="32">
        <v>530.9</v>
      </c>
      <c r="M45" s="32">
        <v>25.79</v>
      </c>
      <c r="O45" s="32">
        <v>88.92</v>
      </c>
      <c r="P45" s="32">
        <v>83.99</v>
      </c>
      <c r="Q45" s="32">
        <v>27973</v>
      </c>
      <c r="R45" s="32">
        <v>64.67</v>
      </c>
      <c r="S45" s="32">
        <v>530.9</v>
      </c>
      <c r="T45" s="32">
        <v>25.79</v>
      </c>
      <c r="V45" s="32">
        <v>88.92</v>
      </c>
      <c r="W45" s="32">
        <v>83.99</v>
      </c>
      <c r="X45" s="32">
        <v>136.6</v>
      </c>
      <c r="Y45" s="32">
        <v>64.67</v>
      </c>
      <c r="Z45" s="32">
        <v>530.9</v>
      </c>
      <c r="AA45" s="32">
        <v>25.79</v>
      </c>
      <c r="AC45" s="32">
        <v>88.92</v>
      </c>
      <c r="AD45" s="32">
        <v>83.99</v>
      </c>
      <c r="AE45" s="32">
        <v>136.6</v>
      </c>
      <c r="AF45" s="32">
        <v>27973</v>
      </c>
      <c r="AG45" s="32">
        <v>530.9</v>
      </c>
      <c r="AH45" s="32">
        <v>25.79</v>
      </c>
      <c r="AJ45" s="32">
        <v>88.92</v>
      </c>
      <c r="AK45" s="32">
        <v>83.99</v>
      </c>
      <c r="AL45" s="32">
        <v>136.6</v>
      </c>
      <c r="AM45" s="32">
        <v>27973</v>
      </c>
      <c r="AN45" s="32">
        <v>64.67</v>
      </c>
      <c r="AO45" s="32">
        <v>25.79</v>
      </c>
      <c r="AQ45" s="32">
        <v>88.92</v>
      </c>
      <c r="AR45" s="32">
        <v>83.99</v>
      </c>
      <c r="AS45" s="32">
        <v>136.6</v>
      </c>
      <c r="AT45" s="32">
        <v>27973</v>
      </c>
      <c r="AU45" s="32">
        <v>64.67</v>
      </c>
      <c r="AV45" s="32">
        <v>530.9</v>
      </c>
    </row>
    <row r="46" spans="1:48" x14ac:dyDescent="0.25">
      <c r="A46" s="32">
        <v>84.2</v>
      </c>
      <c r="B46" s="32">
        <v>140.5</v>
      </c>
      <c r="C46" s="32">
        <v>34547</v>
      </c>
      <c r="D46" s="32">
        <v>54.29</v>
      </c>
      <c r="E46" s="32">
        <v>514.6</v>
      </c>
      <c r="F46" s="32">
        <v>38</v>
      </c>
      <c r="H46" s="32">
        <v>92.15</v>
      </c>
      <c r="I46" s="32">
        <v>140.5</v>
      </c>
      <c r="J46" s="32">
        <v>34547</v>
      </c>
      <c r="K46" s="32">
        <v>54.29</v>
      </c>
      <c r="L46" s="32">
        <v>514.6</v>
      </c>
      <c r="M46" s="32">
        <v>38</v>
      </c>
      <c r="O46" s="32">
        <v>92.15</v>
      </c>
      <c r="P46" s="32">
        <v>84.2</v>
      </c>
      <c r="Q46" s="32">
        <v>34547</v>
      </c>
      <c r="R46" s="32">
        <v>54.29</v>
      </c>
      <c r="S46" s="32">
        <v>514.6</v>
      </c>
      <c r="T46" s="32">
        <v>38</v>
      </c>
      <c r="V46" s="32">
        <v>92.15</v>
      </c>
      <c r="W46" s="32">
        <v>84.2</v>
      </c>
      <c r="X46" s="32">
        <v>140.5</v>
      </c>
      <c r="Y46" s="32">
        <v>54.29</v>
      </c>
      <c r="Z46" s="32">
        <v>514.6</v>
      </c>
      <c r="AA46" s="32">
        <v>38</v>
      </c>
      <c r="AC46" s="32">
        <v>92.15</v>
      </c>
      <c r="AD46" s="32">
        <v>84.2</v>
      </c>
      <c r="AE46" s="32">
        <v>140.5</v>
      </c>
      <c r="AF46" s="32">
        <v>34547</v>
      </c>
      <c r="AG46" s="32">
        <v>514.6</v>
      </c>
      <c r="AH46" s="32">
        <v>38</v>
      </c>
      <c r="AJ46" s="32">
        <v>92.15</v>
      </c>
      <c r="AK46" s="32">
        <v>84.2</v>
      </c>
      <c r="AL46" s="32">
        <v>140.5</v>
      </c>
      <c r="AM46" s="32">
        <v>34547</v>
      </c>
      <c r="AN46" s="32">
        <v>54.29</v>
      </c>
      <c r="AO46" s="32">
        <v>38</v>
      </c>
      <c r="AQ46" s="32">
        <v>92.15</v>
      </c>
      <c r="AR46" s="32">
        <v>84.2</v>
      </c>
      <c r="AS46" s="32">
        <v>140.5</v>
      </c>
      <c r="AT46" s="32">
        <v>34547</v>
      </c>
      <c r="AU46" s="32">
        <v>54.29</v>
      </c>
      <c r="AV46" s="32">
        <v>514.6</v>
      </c>
    </row>
    <row r="47" spans="1:48" x14ac:dyDescent="0.25">
      <c r="A47" s="32">
        <v>85.9</v>
      </c>
      <c r="B47" s="32">
        <v>143.1</v>
      </c>
      <c r="C47" s="32">
        <v>42979</v>
      </c>
      <c r="D47" s="32">
        <v>60.34</v>
      </c>
      <c r="E47" s="32">
        <v>524.1</v>
      </c>
      <c r="F47" s="32">
        <v>34</v>
      </c>
      <c r="H47" s="32">
        <v>90.86</v>
      </c>
      <c r="I47" s="32">
        <v>143.1</v>
      </c>
      <c r="J47" s="32">
        <v>42979</v>
      </c>
      <c r="K47" s="32">
        <v>60.34</v>
      </c>
      <c r="L47" s="32">
        <v>524.1</v>
      </c>
      <c r="M47" s="32">
        <v>34</v>
      </c>
      <c r="O47" s="32">
        <v>90.86</v>
      </c>
      <c r="P47" s="32">
        <v>85.9</v>
      </c>
      <c r="Q47" s="32">
        <v>42979</v>
      </c>
      <c r="R47" s="32">
        <v>60.34</v>
      </c>
      <c r="S47" s="32">
        <v>524.1</v>
      </c>
      <c r="T47" s="32">
        <v>34</v>
      </c>
      <c r="V47" s="32">
        <v>90.86</v>
      </c>
      <c r="W47" s="32">
        <v>85.9</v>
      </c>
      <c r="X47" s="32">
        <v>143.1</v>
      </c>
      <c r="Y47" s="32">
        <v>60.34</v>
      </c>
      <c r="Z47" s="32">
        <v>524.1</v>
      </c>
      <c r="AA47" s="32">
        <v>34</v>
      </c>
      <c r="AC47" s="32">
        <v>90.86</v>
      </c>
      <c r="AD47" s="32">
        <v>85.9</v>
      </c>
      <c r="AE47" s="32">
        <v>143.1</v>
      </c>
      <c r="AF47" s="32">
        <v>42979</v>
      </c>
      <c r="AG47" s="32">
        <v>524.1</v>
      </c>
      <c r="AH47" s="32">
        <v>34</v>
      </c>
      <c r="AJ47" s="32">
        <v>90.86</v>
      </c>
      <c r="AK47" s="32">
        <v>85.9</v>
      </c>
      <c r="AL47" s="32">
        <v>143.1</v>
      </c>
      <c r="AM47" s="32">
        <v>42979</v>
      </c>
      <c r="AN47" s="32">
        <v>60.34</v>
      </c>
      <c r="AO47" s="32">
        <v>34</v>
      </c>
      <c r="AQ47" s="32">
        <v>90.86</v>
      </c>
      <c r="AR47" s="32">
        <v>85.9</v>
      </c>
      <c r="AS47" s="32">
        <v>143.1</v>
      </c>
      <c r="AT47" s="32">
        <v>42979</v>
      </c>
      <c r="AU47" s="32">
        <v>60.34</v>
      </c>
      <c r="AV47" s="32">
        <v>524.1</v>
      </c>
    </row>
    <row r="48" spans="1:48" x14ac:dyDescent="0.25">
      <c r="A48" s="32">
        <v>87.8</v>
      </c>
      <c r="B48" s="32">
        <v>140.69999999999999</v>
      </c>
      <c r="C48" s="32">
        <v>17411</v>
      </c>
      <c r="D48" s="32">
        <v>90.85</v>
      </c>
      <c r="E48" s="32">
        <v>572</v>
      </c>
      <c r="F48" s="32">
        <v>26.56</v>
      </c>
      <c r="H48" s="32">
        <v>90.43</v>
      </c>
      <c r="I48" s="32">
        <v>140.69999999999999</v>
      </c>
      <c r="J48" s="32">
        <v>17411</v>
      </c>
      <c r="K48" s="32">
        <v>90.85</v>
      </c>
      <c r="L48" s="32">
        <v>572</v>
      </c>
      <c r="M48" s="32">
        <v>26.56</v>
      </c>
      <c r="O48" s="32">
        <v>90.43</v>
      </c>
      <c r="P48" s="32">
        <v>87.8</v>
      </c>
      <c r="Q48" s="32">
        <v>17411</v>
      </c>
      <c r="R48" s="32">
        <v>90.85</v>
      </c>
      <c r="S48" s="32">
        <v>572</v>
      </c>
      <c r="T48" s="32">
        <v>26.56</v>
      </c>
      <c r="V48" s="32">
        <v>90.43</v>
      </c>
      <c r="W48" s="32">
        <v>87.8</v>
      </c>
      <c r="X48" s="32">
        <v>140.69999999999999</v>
      </c>
      <c r="Y48" s="32">
        <v>90.85</v>
      </c>
      <c r="Z48" s="32">
        <v>572</v>
      </c>
      <c r="AA48" s="32">
        <v>26.56</v>
      </c>
      <c r="AC48" s="32">
        <v>90.43</v>
      </c>
      <c r="AD48" s="32">
        <v>87.8</v>
      </c>
      <c r="AE48" s="32">
        <v>140.69999999999999</v>
      </c>
      <c r="AF48" s="32">
        <v>17411</v>
      </c>
      <c r="AG48" s="32">
        <v>572</v>
      </c>
      <c r="AH48" s="32">
        <v>26.56</v>
      </c>
      <c r="AJ48" s="32">
        <v>90.43</v>
      </c>
      <c r="AK48" s="32">
        <v>87.8</v>
      </c>
      <c r="AL48" s="32">
        <v>140.69999999999999</v>
      </c>
      <c r="AM48" s="32">
        <v>17411</v>
      </c>
      <c r="AN48" s="32">
        <v>90.85</v>
      </c>
      <c r="AO48" s="32">
        <v>26.56</v>
      </c>
      <c r="AQ48" s="32">
        <v>90.43</v>
      </c>
      <c r="AR48" s="32">
        <v>87.8</v>
      </c>
      <c r="AS48" s="32">
        <v>140.69999999999999</v>
      </c>
      <c r="AT48" s="32">
        <v>17411</v>
      </c>
      <c r="AU48" s="32">
        <v>90.85</v>
      </c>
      <c r="AV48" s="32">
        <v>572</v>
      </c>
    </row>
    <row r="49" spans="1:48" x14ac:dyDescent="0.25">
      <c r="A49" s="32">
        <v>91.3</v>
      </c>
      <c r="B49" s="32">
        <v>146.5</v>
      </c>
      <c r="C49" s="32">
        <v>32021</v>
      </c>
      <c r="D49" s="32">
        <v>17.010000000000002</v>
      </c>
      <c r="E49" s="32">
        <v>456</v>
      </c>
      <c r="F49" s="32">
        <v>44</v>
      </c>
      <c r="H49" s="32">
        <v>91.36</v>
      </c>
      <c r="I49" s="32">
        <v>146.5</v>
      </c>
      <c r="J49" s="32">
        <v>32021</v>
      </c>
      <c r="K49" s="32">
        <v>17.010000000000002</v>
      </c>
      <c r="L49" s="32">
        <v>456</v>
      </c>
      <c r="M49" s="32">
        <v>44</v>
      </c>
      <c r="O49" s="32">
        <v>91.36</v>
      </c>
      <c r="P49" s="32">
        <v>91.3</v>
      </c>
      <c r="Q49" s="32">
        <v>32021</v>
      </c>
      <c r="R49" s="32">
        <v>17.010000000000002</v>
      </c>
      <c r="S49" s="32">
        <v>456</v>
      </c>
      <c r="T49" s="32">
        <v>44</v>
      </c>
      <c r="V49" s="32">
        <v>91.36</v>
      </c>
      <c r="W49" s="32">
        <v>91.3</v>
      </c>
      <c r="X49" s="32">
        <v>146.5</v>
      </c>
      <c r="Y49" s="32">
        <v>17.010000000000002</v>
      </c>
      <c r="Z49" s="32">
        <v>456</v>
      </c>
      <c r="AA49" s="32">
        <v>44</v>
      </c>
      <c r="AC49" s="32">
        <v>91.36</v>
      </c>
      <c r="AD49" s="32">
        <v>91.3</v>
      </c>
      <c r="AE49" s="32">
        <v>146.5</v>
      </c>
      <c r="AF49" s="32">
        <v>32021</v>
      </c>
      <c r="AG49" s="32">
        <v>456</v>
      </c>
      <c r="AH49" s="32">
        <v>44</v>
      </c>
      <c r="AJ49" s="32">
        <v>91.36</v>
      </c>
      <c r="AK49" s="32">
        <v>91.3</v>
      </c>
      <c r="AL49" s="32">
        <v>146.5</v>
      </c>
      <c r="AM49" s="32">
        <v>32021</v>
      </c>
      <c r="AN49" s="32">
        <v>17.010000000000002</v>
      </c>
      <c r="AO49" s="32">
        <v>44</v>
      </c>
      <c r="AQ49" s="32">
        <v>91.36</v>
      </c>
      <c r="AR49" s="32">
        <v>91.3</v>
      </c>
      <c r="AS49" s="32">
        <v>146.5</v>
      </c>
      <c r="AT49" s="32">
        <v>32021</v>
      </c>
      <c r="AU49" s="32">
        <v>17.010000000000002</v>
      </c>
      <c r="AV49" s="32">
        <v>456</v>
      </c>
    </row>
    <row r="50" spans="1:48" x14ac:dyDescent="0.25">
      <c r="A50" s="32">
        <v>93.7</v>
      </c>
      <c r="B50" s="32">
        <v>145.30000000000001</v>
      </c>
      <c r="C50" s="32">
        <v>11963</v>
      </c>
      <c r="D50" s="32">
        <v>22.91</v>
      </c>
      <c r="E50" s="32">
        <v>465.2</v>
      </c>
      <c r="F50" s="32">
        <v>26.39</v>
      </c>
      <c r="H50" s="32">
        <v>96.89</v>
      </c>
      <c r="I50" s="32">
        <v>145.30000000000001</v>
      </c>
      <c r="J50" s="32">
        <v>11963</v>
      </c>
      <c r="K50" s="32">
        <v>22.91</v>
      </c>
      <c r="L50" s="32">
        <v>465.2</v>
      </c>
      <c r="M50" s="32">
        <v>26.39</v>
      </c>
      <c r="O50" s="32">
        <v>96.89</v>
      </c>
      <c r="P50" s="32">
        <v>93.7</v>
      </c>
      <c r="Q50" s="32">
        <v>11963</v>
      </c>
      <c r="R50" s="32">
        <v>22.91</v>
      </c>
      <c r="S50" s="32">
        <v>465.2</v>
      </c>
      <c r="T50" s="32">
        <v>26.39</v>
      </c>
      <c r="V50" s="32">
        <v>96.89</v>
      </c>
      <c r="W50" s="32">
        <v>93.7</v>
      </c>
      <c r="X50" s="32">
        <v>145.30000000000001</v>
      </c>
      <c r="Y50" s="32">
        <v>22.91</v>
      </c>
      <c r="Z50" s="32">
        <v>465.2</v>
      </c>
      <c r="AA50" s="32">
        <v>26.39</v>
      </c>
      <c r="AC50" s="32">
        <v>96.89</v>
      </c>
      <c r="AD50" s="32">
        <v>93.7</v>
      </c>
      <c r="AE50" s="32">
        <v>145.30000000000001</v>
      </c>
      <c r="AF50" s="32">
        <v>11963</v>
      </c>
      <c r="AG50" s="32">
        <v>465.2</v>
      </c>
      <c r="AH50" s="32">
        <v>26.39</v>
      </c>
      <c r="AJ50" s="32">
        <v>96.89</v>
      </c>
      <c r="AK50" s="32">
        <v>93.7</v>
      </c>
      <c r="AL50" s="32">
        <v>145.30000000000001</v>
      </c>
      <c r="AM50" s="32">
        <v>11963</v>
      </c>
      <c r="AN50" s="32">
        <v>22.91</v>
      </c>
      <c r="AO50" s="32">
        <v>26.39</v>
      </c>
      <c r="AQ50" s="32">
        <v>96.89</v>
      </c>
      <c r="AR50" s="32">
        <v>93.7</v>
      </c>
      <c r="AS50" s="32">
        <v>145.30000000000001</v>
      </c>
      <c r="AT50" s="32">
        <v>11963</v>
      </c>
      <c r="AU50" s="32">
        <v>22.91</v>
      </c>
      <c r="AV50" s="32">
        <v>465.2</v>
      </c>
    </row>
    <row r="51" spans="1:48" x14ac:dyDescent="0.25">
      <c r="A51" s="32">
        <v>96.7</v>
      </c>
      <c r="B51" s="32">
        <v>143.1</v>
      </c>
      <c r="C51" s="32">
        <v>19633</v>
      </c>
      <c r="D51" s="32">
        <v>40.07</v>
      </c>
      <c r="E51" s="32">
        <v>492.2</v>
      </c>
      <c r="F51" s="32">
        <v>26.44</v>
      </c>
      <c r="H51" s="32">
        <v>97.05</v>
      </c>
      <c r="I51" s="32">
        <v>143.1</v>
      </c>
      <c r="J51" s="32">
        <v>19633</v>
      </c>
      <c r="K51" s="32">
        <v>40.07</v>
      </c>
      <c r="L51" s="32">
        <v>492.2</v>
      </c>
      <c r="M51" s="32">
        <v>26.44</v>
      </c>
      <c r="O51" s="32">
        <v>97.05</v>
      </c>
      <c r="P51" s="32">
        <v>96.7</v>
      </c>
      <c r="Q51" s="32">
        <v>19633</v>
      </c>
      <c r="R51" s="32">
        <v>40.07</v>
      </c>
      <c r="S51" s="32">
        <v>492.2</v>
      </c>
      <c r="T51" s="32">
        <v>26.44</v>
      </c>
      <c r="V51" s="32">
        <v>97.05</v>
      </c>
      <c r="W51" s="32">
        <v>96.7</v>
      </c>
      <c r="X51" s="32">
        <v>143.1</v>
      </c>
      <c r="Y51" s="32">
        <v>40.07</v>
      </c>
      <c r="Z51" s="32">
        <v>492.2</v>
      </c>
      <c r="AA51" s="32">
        <v>26.44</v>
      </c>
      <c r="AC51" s="32">
        <v>97.05</v>
      </c>
      <c r="AD51" s="32">
        <v>96.7</v>
      </c>
      <c r="AE51" s="32">
        <v>143.1</v>
      </c>
      <c r="AF51" s="32">
        <v>19633</v>
      </c>
      <c r="AG51" s="32">
        <v>492.2</v>
      </c>
      <c r="AH51" s="32">
        <v>26.44</v>
      </c>
      <c r="AJ51" s="32">
        <v>97.05</v>
      </c>
      <c r="AK51" s="32">
        <v>96.7</v>
      </c>
      <c r="AL51" s="32">
        <v>143.1</v>
      </c>
      <c r="AM51" s="32">
        <v>19633</v>
      </c>
      <c r="AN51" s="32">
        <v>40.07</v>
      </c>
      <c r="AO51" s="32">
        <v>26.44</v>
      </c>
      <c r="AQ51" s="32">
        <v>97.05</v>
      </c>
      <c r="AR51" s="32">
        <v>96.7</v>
      </c>
      <c r="AS51" s="32">
        <v>143.1</v>
      </c>
      <c r="AT51" s="32">
        <v>19633</v>
      </c>
      <c r="AU51" s="32">
        <v>40.07</v>
      </c>
      <c r="AV51" s="32">
        <v>492.2</v>
      </c>
    </row>
    <row r="52" spans="1:48" ht="13.8" thickBot="1" x14ac:dyDescent="0.3">
      <c r="A52" s="35">
        <v>98.9</v>
      </c>
      <c r="B52" s="35">
        <v>147.9</v>
      </c>
      <c r="C52" s="35">
        <v>38759</v>
      </c>
      <c r="D52" s="35">
        <v>28.25</v>
      </c>
      <c r="E52" s="35">
        <v>473.6</v>
      </c>
      <c r="F52" s="35">
        <v>26.83</v>
      </c>
      <c r="H52" s="32">
        <v>104.6</v>
      </c>
      <c r="I52" s="35">
        <v>147.9</v>
      </c>
      <c r="J52" s="35">
        <v>38759</v>
      </c>
      <c r="K52" s="35">
        <v>28.25</v>
      </c>
      <c r="L52" s="35">
        <v>473.6</v>
      </c>
      <c r="M52" s="35">
        <v>26.83</v>
      </c>
      <c r="O52" s="32">
        <v>104.6</v>
      </c>
      <c r="P52" s="32">
        <v>98.9</v>
      </c>
      <c r="Q52" s="35">
        <v>38759</v>
      </c>
      <c r="R52" s="35">
        <v>28.25</v>
      </c>
      <c r="S52" s="35">
        <v>473.6</v>
      </c>
      <c r="T52" s="35">
        <v>26.83</v>
      </c>
      <c r="V52" s="32">
        <v>104.6</v>
      </c>
      <c r="W52" s="32">
        <v>98.9</v>
      </c>
      <c r="X52" s="32">
        <v>147.9</v>
      </c>
      <c r="Y52" s="35">
        <v>28.25</v>
      </c>
      <c r="Z52" s="35">
        <v>473.6</v>
      </c>
      <c r="AA52" s="35">
        <v>26.83</v>
      </c>
      <c r="AC52" s="32">
        <v>104.6</v>
      </c>
      <c r="AD52" s="32">
        <v>98.9</v>
      </c>
      <c r="AE52" s="32">
        <v>147.9</v>
      </c>
      <c r="AF52" s="32">
        <v>38759</v>
      </c>
      <c r="AG52" s="35">
        <v>473.6</v>
      </c>
      <c r="AH52" s="35">
        <v>26.83</v>
      </c>
      <c r="AJ52" s="32">
        <v>104.6</v>
      </c>
      <c r="AK52" s="32">
        <v>98.9</v>
      </c>
      <c r="AL52" s="32">
        <v>147.9</v>
      </c>
      <c r="AM52" s="32">
        <v>38759</v>
      </c>
      <c r="AN52" s="32">
        <v>28.25</v>
      </c>
      <c r="AO52" s="35">
        <v>26.83</v>
      </c>
      <c r="AQ52" s="32">
        <v>104.6</v>
      </c>
      <c r="AR52" s="32">
        <v>98.9</v>
      </c>
      <c r="AS52" s="32">
        <v>147.9</v>
      </c>
      <c r="AT52" s="32">
        <v>38759</v>
      </c>
      <c r="AU52" s="32">
        <v>28.25</v>
      </c>
      <c r="AV52" s="32">
        <v>473.6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10" zoomScale="85" zoomScaleNormal="85" workbookViewId="0">
      <selection activeCell="E41" sqref="E41"/>
    </sheetView>
  </sheetViews>
  <sheetFormatPr defaultRowHeight="13.2" x14ac:dyDescent="0.25"/>
  <cols>
    <col min="1" max="1" width="10.33203125" bestFit="1" customWidth="1"/>
    <col min="2" max="2" width="17.33203125" bestFit="1" customWidth="1"/>
    <col min="3" max="3" width="12.44140625" bestFit="1" customWidth="1"/>
    <col min="4" max="4" width="9.6640625" bestFit="1" customWidth="1"/>
    <col min="5" max="5" width="12.44140625" bestFit="1" customWidth="1"/>
    <col min="6" max="7" width="15.33203125" bestFit="1" customWidth="1"/>
    <col min="8" max="8" width="12.44140625" bestFit="1" customWidth="1"/>
    <col min="9" max="9" width="9.77734375" bestFit="1" customWidth="1"/>
    <col min="10" max="10" width="12.44140625" bestFit="1" customWidth="1"/>
  </cols>
  <sheetData>
    <row r="1" spans="2:10" ht="13.8" thickBot="1" x14ac:dyDescent="0.3">
      <c r="B1" s="62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4" t="s">
        <v>8</v>
      </c>
    </row>
    <row r="2" spans="2:10" x14ac:dyDescent="0.25">
      <c r="B2" s="78">
        <v>71.2</v>
      </c>
      <c r="C2" s="32">
        <v>54.7</v>
      </c>
      <c r="D2" s="32">
        <v>128</v>
      </c>
      <c r="E2" s="32">
        <v>38995</v>
      </c>
      <c r="F2" s="32">
        <v>10.43</v>
      </c>
      <c r="G2" s="32">
        <v>412.8</v>
      </c>
      <c r="H2" s="32">
        <v>3436</v>
      </c>
      <c r="I2" s="32">
        <v>17.899999999999999</v>
      </c>
      <c r="J2" s="20">
        <v>287</v>
      </c>
    </row>
    <row r="3" spans="2:10" x14ac:dyDescent="0.25">
      <c r="B3" s="78">
        <v>71.599999999999994</v>
      </c>
      <c r="C3" s="32">
        <v>55.56</v>
      </c>
      <c r="D3" s="32">
        <v>120.1</v>
      </c>
      <c r="E3" s="32">
        <v>13636</v>
      </c>
      <c r="F3" s="32">
        <v>14.92</v>
      </c>
      <c r="G3" s="32">
        <v>452.7</v>
      </c>
      <c r="H3" s="32">
        <v>3899</v>
      </c>
      <c r="I3" s="32">
        <v>18.260000000000002</v>
      </c>
      <c r="J3" s="20">
        <v>282.56</v>
      </c>
    </row>
    <row r="4" spans="2:10" x14ac:dyDescent="0.25">
      <c r="B4" s="78">
        <v>74.25</v>
      </c>
      <c r="C4" s="32">
        <v>55.49</v>
      </c>
      <c r="D4" s="32">
        <v>114.4</v>
      </c>
      <c r="E4" s="32">
        <v>12905</v>
      </c>
      <c r="F4" s="32">
        <v>12.11</v>
      </c>
      <c r="G4" s="32">
        <v>410.2</v>
      </c>
      <c r="H4" s="32">
        <v>4644</v>
      </c>
      <c r="I4" s="32">
        <v>18.71</v>
      </c>
      <c r="J4" s="20">
        <v>281.05</v>
      </c>
    </row>
    <row r="5" spans="2:10" x14ac:dyDescent="0.25">
      <c r="B5" s="78">
        <v>74.25</v>
      </c>
      <c r="C5" s="32">
        <v>56.12</v>
      </c>
      <c r="D5" s="32">
        <v>113.9</v>
      </c>
      <c r="E5" s="32">
        <v>13271</v>
      </c>
      <c r="F5" s="32">
        <v>18.670000000000002</v>
      </c>
      <c r="G5" s="32">
        <v>458.6</v>
      </c>
      <c r="H5" s="32">
        <v>2051</v>
      </c>
      <c r="I5" s="32">
        <v>19.690000000000001</v>
      </c>
      <c r="J5" s="20">
        <v>283.68</v>
      </c>
    </row>
    <row r="6" spans="2:10" x14ac:dyDescent="0.25">
      <c r="B6" s="78">
        <v>78.38</v>
      </c>
      <c r="C6" s="32">
        <v>61.78</v>
      </c>
      <c r="D6" s="32">
        <v>116.8</v>
      </c>
      <c r="E6" s="32">
        <v>26785</v>
      </c>
      <c r="F6" s="32">
        <v>56.83</v>
      </c>
      <c r="G6" s="32">
        <v>518.6</v>
      </c>
      <c r="H6" s="32">
        <v>2562</v>
      </c>
      <c r="I6" s="32">
        <v>20.190000000000001</v>
      </c>
      <c r="J6" s="20">
        <v>299.64999999999998</v>
      </c>
    </row>
    <row r="7" spans="2:10" x14ac:dyDescent="0.25">
      <c r="B7" s="78">
        <v>82.2</v>
      </c>
      <c r="C7" s="32">
        <v>64.22</v>
      </c>
      <c r="D7" s="32">
        <v>115.3</v>
      </c>
      <c r="E7" s="32">
        <v>30437</v>
      </c>
      <c r="F7" s="32">
        <v>80.62</v>
      </c>
      <c r="G7" s="32">
        <v>555.9</v>
      </c>
      <c r="H7" s="32">
        <v>2855</v>
      </c>
      <c r="I7" s="32">
        <v>20.420000000000002</v>
      </c>
      <c r="J7" s="20">
        <v>307.13</v>
      </c>
    </row>
    <row r="8" spans="2:10" x14ac:dyDescent="0.25">
      <c r="B8" s="78">
        <v>84.28</v>
      </c>
      <c r="C8" s="32">
        <v>65.319999999999993</v>
      </c>
      <c r="D8" s="32">
        <v>120.1</v>
      </c>
      <c r="E8" s="32">
        <v>42156</v>
      </c>
      <c r="F8" s="32">
        <v>18.649999999999999</v>
      </c>
      <c r="G8" s="32">
        <v>458.6</v>
      </c>
      <c r="H8" s="32">
        <v>2855</v>
      </c>
      <c r="I8" s="32">
        <v>20.89</v>
      </c>
      <c r="J8" s="20">
        <v>316.85000000000002</v>
      </c>
    </row>
    <row r="9" spans="2:10" x14ac:dyDescent="0.25">
      <c r="B9" s="78">
        <v>86.08</v>
      </c>
      <c r="C9" s="32">
        <v>68.48</v>
      </c>
      <c r="D9" s="32">
        <v>121</v>
      </c>
      <c r="E9" s="32">
        <v>12936</v>
      </c>
      <c r="F9" s="32">
        <v>34.299999999999997</v>
      </c>
      <c r="G9" s="32">
        <v>483.1</v>
      </c>
      <c r="H9" s="32">
        <v>2891</v>
      </c>
      <c r="I9" s="32">
        <v>20.9</v>
      </c>
      <c r="J9" s="20">
        <v>324.33</v>
      </c>
    </row>
    <row r="10" spans="2:10" x14ac:dyDescent="0.25">
      <c r="B10" s="78">
        <v>87.94</v>
      </c>
      <c r="C10" s="32">
        <v>71.8</v>
      </c>
      <c r="D10" s="32">
        <v>125.8</v>
      </c>
      <c r="E10" s="32">
        <v>23894</v>
      </c>
      <c r="F10" s="32">
        <v>41.6</v>
      </c>
      <c r="G10" s="32">
        <v>494.6</v>
      </c>
      <c r="H10" s="32">
        <v>3512</v>
      </c>
      <c r="I10" s="32">
        <v>21.48</v>
      </c>
      <c r="J10" s="20">
        <v>336.9</v>
      </c>
    </row>
    <row r="11" spans="2:10" x14ac:dyDescent="0.25">
      <c r="B11" s="78">
        <v>89.43</v>
      </c>
      <c r="C11" s="32">
        <v>74.239999999999995</v>
      </c>
      <c r="D11" s="32">
        <v>127.8</v>
      </c>
      <c r="E11" s="32">
        <v>25355</v>
      </c>
      <c r="F11" s="32">
        <v>34.31</v>
      </c>
      <c r="G11" s="32">
        <v>483.2</v>
      </c>
      <c r="H11" s="32">
        <v>1251</v>
      </c>
      <c r="I11" s="32">
        <v>21.53</v>
      </c>
      <c r="J11" s="20">
        <v>343.8</v>
      </c>
    </row>
    <row r="12" spans="2:10" x14ac:dyDescent="0.25">
      <c r="B12" s="78">
        <v>90.93</v>
      </c>
      <c r="C12" s="32">
        <v>75.87</v>
      </c>
      <c r="D12" s="32">
        <v>129.30000000000001</v>
      </c>
      <c r="E12" s="32">
        <v>31929</v>
      </c>
      <c r="F12" s="32">
        <v>8.9939999999999998</v>
      </c>
      <c r="G12" s="32">
        <v>443.4</v>
      </c>
      <c r="H12" s="32">
        <v>3402</v>
      </c>
      <c r="I12" s="32">
        <v>22.35</v>
      </c>
      <c r="J12" s="20">
        <v>349.66</v>
      </c>
    </row>
    <row r="13" spans="2:10" x14ac:dyDescent="0.25">
      <c r="B13" s="78">
        <v>86.29</v>
      </c>
      <c r="C13" s="32">
        <v>76.69</v>
      </c>
      <c r="D13" s="32">
        <v>128.69999999999999</v>
      </c>
      <c r="E13" s="32">
        <v>39058</v>
      </c>
      <c r="F13" s="32">
        <v>71.66</v>
      </c>
      <c r="G13" s="32">
        <v>541.9</v>
      </c>
      <c r="H13" s="32">
        <v>3878</v>
      </c>
      <c r="I13" s="32">
        <v>22.83</v>
      </c>
      <c r="J13" s="20">
        <v>346.86</v>
      </c>
    </row>
    <row r="14" spans="2:10" x14ac:dyDescent="0.25">
      <c r="B14" s="78">
        <v>86.05</v>
      </c>
      <c r="C14" s="32">
        <v>76.900000000000006</v>
      </c>
      <c r="D14" s="32">
        <v>128.9</v>
      </c>
      <c r="E14" s="32">
        <v>13332</v>
      </c>
      <c r="F14" s="32">
        <v>34.200000000000003</v>
      </c>
      <c r="G14" s="32">
        <v>483</v>
      </c>
      <c r="H14" s="32">
        <v>4720</v>
      </c>
      <c r="I14" s="32">
        <v>22.71</v>
      </c>
      <c r="J14" s="20">
        <v>347.53</v>
      </c>
    </row>
    <row r="15" spans="2:10" x14ac:dyDescent="0.25">
      <c r="B15" s="78">
        <v>84.28</v>
      </c>
      <c r="C15" s="32">
        <v>78.41</v>
      </c>
      <c r="D15" s="32">
        <v>128.69999999999999</v>
      </c>
      <c r="E15" s="32">
        <v>24289</v>
      </c>
      <c r="F15" s="32">
        <v>23.87</v>
      </c>
      <c r="G15" s="32">
        <v>466.8</v>
      </c>
      <c r="H15" s="32">
        <v>1141</v>
      </c>
      <c r="I15" s="32">
        <v>23.94</v>
      </c>
      <c r="J15" s="20">
        <v>349.32</v>
      </c>
    </row>
    <row r="16" spans="2:10" x14ac:dyDescent="0.25">
      <c r="B16" s="78">
        <v>86.27</v>
      </c>
      <c r="C16" s="32">
        <v>79.180000000000007</v>
      </c>
      <c r="D16" s="32">
        <v>130.5</v>
      </c>
      <c r="E16" s="32">
        <v>46600</v>
      </c>
      <c r="F16" s="32">
        <v>78.430000000000007</v>
      </c>
      <c r="G16" s="32">
        <v>552.5</v>
      </c>
      <c r="H16" s="32">
        <v>1798</v>
      </c>
      <c r="I16" s="32">
        <v>24.15</v>
      </c>
      <c r="J16" s="20">
        <v>355.32</v>
      </c>
    </row>
    <row r="17" spans="1:10" x14ac:dyDescent="0.25">
      <c r="B17" s="78">
        <v>88.87</v>
      </c>
      <c r="C17" s="32">
        <v>80.239999999999995</v>
      </c>
      <c r="D17" s="32">
        <v>133.30000000000001</v>
      </c>
      <c r="E17" s="32">
        <v>20302</v>
      </c>
      <c r="F17" s="32">
        <v>37.43</v>
      </c>
      <c r="G17" s="32">
        <v>488.1</v>
      </c>
      <c r="H17" s="32">
        <v>2346</v>
      </c>
      <c r="I17" s="32">
        <v>25.34</v>
      </c>
      <c r="J17" s="20">
        <v>364.23</v>
      </c>
    </row>
    <row r="18" spans="1:10" x14ac:dyDescent="0.25">
      <c r="B18" s="78">
        <v>88.92</v>
      </c>
      <c r="C18" s="32">
        <v>83.99</v>
      </c>
      <c r="D18" s="32">
        <v>136.6</v>
      </c>
      <c r="E18" s="32">
        <v>27973</v>
      </c>
      <c r="F18" s="32">
        <v>64.67</v>
      </c>
      <c r="G18" s="32">
        <v>530.9</v>
      </c>
      <c r="H18" s="32">
        <v>2967</v>
      </c>
      <c r="I18" s="32">
        <v>25.79</v>
      </c>
      <c r="J18" s="20">
        <v>372.98</v>
      </c>
    </row>
    <row r="19" spans="1:10" x14ac:dyDescent="0.25">
      <c r="B19" s="78">
        <v>92.15</v>
      </c>
      <c r="C19" s="32">
        <v>84.2</v>
      </c>
      <c r="D19" s="32">
        <v>140.5</v>
      </c>
      <c r="E19" s="32">
        <v>34547</v>
      </c>
      <c r="F19" s="32">
        <v>54.29</v>
      </c>
      <c r="G19" s="32">
        <v>514.6</v>
      </c>
      <c r="H19" s="32">
        <v>3332</v>
      </c>
      <c r="I19" s="32">
        <v>38</v>
      </c>
      <c r="J19" s="20">
        <v>380.75</v>
      </c>
    </row>
    <row r="20" spans="1:10" x14ac:dyDescent="0.25">
      <c r="B20" s="78">
        <v>90.86</v>
      </c>
      <c r="C20" s="32">
        <v>85.9</v>
      </c>
      <c r="D20" s="32">
        <v>143.1</v>
      </c>
      <c r="E20" s="32">
        <v>42979</v>
      </c>
      <c r="F20" s="32">
        <v>60.34</v>
      </c>
      <c r="G20" s="32">
        <v>524.1</v>
      </c>
      <c r="H20" s="32">
        <v>3259</v>
      </c>
      <c r="I20" s="32">
        <v>34</v>
      </c>
      <c r="J20" s="20">
        <v>384.39</v>
      </c>
    </row>
    <row r="21" spans="1:10" x14ac:dyDescent="0.25">
      <c r="B21" s="78">
        <v>90.43</v>
      </c>
      <c r="C21" s="32">
        <v>87.8</v>
      </c>
      <c r="D21" s="32">
        <v>140.69999999999999</v>
      </c>
      <c r="E21" s="32">
        <v>17411</v>
      </c>
      <c r="F21" s="32">
        <v>90.85</v>
      </c>
      <c r="G21" s="32">
        <v>572</v>
      </c>
      <c r="H21" s="32">
        <v>3896</v>
      </c>
      <c r="I21" s="32">
        <v>26.56</v>
      </c>
      <c r="J21" s="20">
        <v>385.32</v>
      </c>
    </row>
    <row r="22" spans="1:10" x14ac:dyDescent="0.25">
      <c r="B22" s="78">
        <v>91.36</v>
      </c>
      <c r="C22" s="32">
        <v>91.3</v>
      </c>
      <c r="D22" s="32">
        <v>146.5</v>
      </c>
      <c r="E22" s="32">
        <v>32021</v>
      </c>
      <c r="F22" s="32">
        <v>17.010000000000002</v>
      </c>
      <c r="G22" s="32">
        <v>456</v>
      </c>
      <c r="H22" s="32">
        <v>1290</v>
      </c>
      <c r="I22" s="32">
        <v>44</v>
      </c>
      <c r="J22" s="20">
        <v>397.13</v>
      </c>
    </row>
    <row r="23" spans="1:10" x14ac:dyDescent="0.25">
      <c r="B23" s="78">
        <v>96.89</v>
      </c>
      <c r="C23" s="32">
        <v>93.7</v>
      </c>
      <c r="D23" s="32">
        <v>145.30000000000001</v>
      </c>
      <c r="E23" s="32">
        <v>11963</v>
      </c>
      <c r="F23" s="32">
        <v>22.91</v>
      </c>
      <c r="G23" s="32">
        <v>465.2</v>
      </c>
      <c r="H23" s="32">
        <v>4577</v>
      </c>
      <c r="I23" s="32">
        <v>26.39</v>
      </c>
      <c r="J23" s="20">
        <v>404.3</v>
      </c>
    </row>
    <row r="24" spans="1:10" x14ac:dyDescent="0.25">
      <c r="B24" s="78">
        <v>97.05</v>
      </c>
      <c r="C24" s="32">
        <v>96.7</v>
      </c>
      <c r="D24" s="32">
        <v>143.1</v>
      </c>
      <c r="E24" s="32">
        <v>19633</v>
      </c>
      <c r="F24" s="32">
        <v>40.07</v>
      </c>
      <c r="G24" s="32">
        <v>492.2</v>
      </c>
      <c r="H24" s="32">
        <v>2130</v>
      </c>
      <c r="I24" s="32">
        <v>26.44</v>
      </c>
      <c r="J24" s="20">
        <v>406.12</v>
      </c>
    </row>
    <row r="25" spans="1:10" ht="13.8" thickBot="1" x14ac:dyDescent="0.3">
      <c r="B25" s="34">
        <v>104.6</v>
      </c>
      <c r="C25" s="35">
        <v>98.9</v>
      </c>
      <c r="D25" s="35">
        <v>147.9</v>
      </c>
      <c r="E25" s="35">
        <v>38759</v>
      </c>
      <c r="F25" s="35">
        <v>28.25</v>
      </c>
      <c r="G25" s="35">
        <v>473.6</v>
      </c>
      <c r="H25" s="35">
        <v>3299</v>
      </c>
      <c r="I25" s="35">
        <v>26.83</v>
      </c>
      <c r="J25" s="36">
        <v>421.71</v>
      </c>
    </row>
    <row r="27" spans="1:10" x14ac:dyDescent="0.25">
      <c r="B27" s="75" t="s">
        <v>45</v>
      </c>
      <c r="C27" s="75" t="s">
        <v>46</v>
      </c>
      <c r="D27" s="75" t="s">
        <v>47</v>
      </c>
      <c r="E27" s="75" t="s">
        <v>48</v>
      </c>
      <c r="F27" s="75" t="s">
        <v>49</v>
      </c>
      <c r="G27" s="75" t="s">
        <v>55</v>
      </c>
      <c r="H27" s="75" t="s">
        <v>56</v>
      </c>
      <c r="I27" s="75" t="s">
        <v>57</v>
      </c>
      <c r="J27" s="75" t="s">
        <v>58</v>
      </c>
    </row>
    <row r="28" spans="1:10" x14ac:dyDescent="0.25">
      <c r="A28" s="1" t="s">
        <v>24</v>
      </c>
      <c r="B28" s="88">
        <f>INDEX(LINEST($J2:$J25,$B2:$I25,1,1),3,1)</f>
        <v>0.99904832034708835</v>
      </c>
      <c r="C28" s="88">
        <f>INDEX(LINEST($J2:$J25,$C2:$I25,1,1),3,1)</f>
        <v>0.99691493661850705</v>
      </c>
      <c r="D28" s="88">
        <f>INDEX(LINEST($J2:$J25,Лист8!A2:G25,1,1),3,1)</f>
        <v>0.99055753530005963</v>
      </c>
      <c r="E28" s="88">
        <f>INDEX(LINEST($J2:$J25,Лист8!I2:O25,1,1),3,1)</f>
        <v>0.99645498572983382</v>
      </c>
      <c r="F28" s="88">
        <f>INDEX(LINEST($J2:$J25,Лист8!Q2:W25,1,1),3,1)</f>
        <v>0.99904232823660644</v>
      </c>
      <c r="G28" s="88">
        <f>INDEX(LINEST($J2:$J25,Лист8!Y2:AE25,1,1),3,1)</f>
        <v>0.99904550717176444</v>
      </c>
      <c r="H28" s="88">
        <f>INDEX(LINEST($J2:$J25,Лист8!AG2:AM25,1,1),3,1)</f>
        <v>0.99902514361062655</v>
      </c>
      <c r="I28" s="90">
        <f>INDEX(LINEST($J2:$J25,Лист8!AO2:AU25,1,1),3,1)</f>
        <v>0.99904800679424877</v>
      </c>
      <c r="J28" s="88">
        <f>INDEX(LINEST($J2:$J25,Лист8!AW2:BC25,1,1),3,1)</f>
        <v>0.9987026660335101</v>
      </c>
    </row>
    <row r="29" spans="1:10" x14ac:dyDescent="0.25">
      <c r="B29" s="75" t="s">
        <v>45</v>
      </c>
      <c r="C29" s="75" t="s">
        <v>60</v>
      </c>
      <c r="D29" s="75" t="s">
        <v>59</v>
      </c>
      <c r="E29" s="75" t="s">
        <v>61</v>
      </c>
      <c r="F29" s="75" t="s">
        <v>62</v>
      </c>
      <c r="G29" s="75" t="s">
        <v>63</v>
      </c>
      <c r="H29" s="75" t="s">
        <v>64</v>
      </c>
      <c r="I29" s="75" t="s">
        <v>44</v>
      </c>
      <c r="J29" s="75" t="s">
        <v>65</v>
      </c>
    </row>
    <row r="30" spans="1:10" x14ac:dyDescent="0.25">
      <c r="A30" s="1" t="s">
        <v>24</v>
      </c>
      <c r="B30" s="88">
        <f>INDEX(LINEST($J2:$J25,$B2:$I25,1,1),3,1)</f>
        <v>0.99904832034708835</v>
      </c>
      <c r="C30" s="88">
        <f>INDEX(LINEST($J2:$J25,Лист8!A29:F52,1,1),3,1)</f>
        <v>0.99660851530168648</v>
      </c>
      <c r="D30" s="88">
        <f>INDEX(LINEST($J2:$J25,Лист8!H29:M52,1,1),3,1)</f>
        <v>0.98887696797026781</v>
      </c>
      <c r="E30" s="88">
        <f>INDEX(LINEST($J2:$J25,Лист8!O29:T52,1,1),3,1)</f>
        <v>0.99595955017821614</v>
      </c>
      <c r="F30" s="88">
        <f>INDEX(LINEST($J2:$J25,Лист8!V29:AA52,1,1),3,1)</f>
        <v>0.99904202193817226</v>
      </c>
      <c r="G30" s="91">
        <f>INDEX(LINEST($J2:$J25,Лист8!AC29:AH52,1,1),3,1)</f>
        <v>0.99904404189030849</v>
      </c>
      <c r="H30" s="88">
        <f>INDEX(LINEST($J2:$J25,Лист8!AJ29:AO52,1,1),3,1)</f>
        <v>0.99902113744524201</v>
      </c>
      <c r="I30" s="57" t="s">
        <v>44</v>
      </c>
      <c r="J30" s="88">
        <f>INDEX(LINEST($J2:$J25,Лист8!AQ29:AV52,1,1),3,1)</f>
        <v>0.99868349056151839</v>
      </c>
    </row>
    <row r="31" spans="1:10" ht="13.8" thickBot="1" x14ac:dyDescent="0.3"/>
    <row r="32" spans="1:10" ht="13.8" thickBot="1" x14ac:dyDescent="0.3">
      <c r="A32" s="76" t="s">
        <v>50</v>
      </c>
      <c r="B32" s="7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Фаррара-Глобера</vt:lpstr>
      <vt:lpstr>AddDel</vt:lpstr>
      <vt:lpstr>Лист7</vt:lpstr>
      <vt:lpstr>Лист8</vt:lpstr>
      <vt:lpstr>DelAdd</vt:lpstr>
      <vt:lpstr>AddDel!X2_X4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Anatolii Hromovoi</cp:lastModifiedBy>
  <dcterms:created xsi:type="dcterms:W3CDTF">2015-12-03T08:09:21Z</dcterms:created>
  <dcterms:modified xsi:type="dcterms:W3CDTF">2020-06-03T17:53:10Z</dcterms:modified>
</cp:coreProperties>
</file>