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3324\Desktop\"/>
    </mc:Choice>
  </mc:AlternateContent>
  <xr:revisionPtr revIDLastSave="0" documentId="13_ncr:1_{CB7A49FA-64B5-4A17-9B8F-07FDB9442A60}" xr6:coauthVersionLast="47" xr6:coauthVersionMax="47" xr10:uidLastSave="{00000000-0000-0000-0000-000000000000}"/>
  <bookViews>
    <workbookView xWindow="-120" yWindow="-120" windowWidth="29040" windowHeight="15840" activeTab="1" xr2:uid="{3BB45F02-A8E9-46FC-A2AD-84600A7C7A1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2" l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9" i="2"/>
  <c r="C20" i="2"/>
  <c r="C21" i="2" s="1"/>
  <c r="F20" i="2"/>
  <c r="G20" i="2"/>
  <c r="F21" i="2"/>
  <c r="F22" i="2"/>
  <c r="C19" i="2"/>
  <c r="F19" i="2"/>
  <c r="G18" i="2"/>
  <c r="F18" i="2"/>
  <c r="C18" i="2"/>
  <c r="B28" i="1"/>
  <c r="D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6" i="2"/>
  <c r="B4" i="2" s="1"/>
  <c r="B13" i="2" s="1"/>
  <c r="B3" i="2"/>
  <c r="B3" i="1"/>
  <c r="K10" i="1" s="1"/>
  <c r="R10" i="1"/>
  <c r="R3" i="1"/>
  <c r="R2" i="1"/>
  <c r="O9" i="1"/>
  <c r="O2" i="1"/>
  <c r="O3" i="1"/>
  <c r="G11" i="1"/>
  <c r="G10" i="1"/>
  <c r="G2" i="1"/>
  <c r="G5" i="1"/>
  <c r="A6" i="1"/>
  <c r="G19" i="2" l="1"/>
  <c r="D31" i="2"/>
  <c r="D35" i="2"/>
  <c r="B18" i="2"/>
  <c r="D27" i="2"/>
  <c r="D39" i="2"/>
  <c r="D23" i="2"/>
  <c r="A42" i="2"/>
  <c r="D41" i="2"/>
  <c r="D38" i="2"/>
  <c r="D34" i="2"/>
  <c r="D30" i="2"/>
  <c r="D26" i="2"/>
  <c r="D22" i="2"/>
  <c r="D37" i="2"/>
  <c r="D33" i="2"/>
  <c r="D29" i="2"/>
  <c r="D25" i="2"/>
  <c r="D21" i="2"/>
  <c r="D40" i="2"/>
  <c r="D36" i="2"/>
  <c r="D32" i="2"/>
  <c r="D28" i="2"/>
  <c r="D24" i="2"/>
  <c r="D20" i="2"/>
  <c r="B4" i="1"/>
  <c r="B9" i="1" s="1"/>
  <c r="D19" i="2"/>
  <c r="B19" i="2" s="1"/>
  <c r="B9" i="2"/>
  <c r="B11" i="2"/>
  <c r="B12" i="2" s="1"/>
  <c r="B11" i="1"/>
  <c r="B20" i="2" l="1"/>
  <c r="A43" i="2"/>
  <c r="D42" i="2"/>
  <c r="O4" i="1"/>
  <c r="R4" i="1"/>
  <c r="R11" i="1" s="1"/>
  <c r="R12" i="1" s="1"/>
  <c r="R13" i="1" s="1"/>
  <c r="R9" i="1" s="1"/>
  <c r="G4" i="1"/>
  <c r="G15" i="1" s="1"/>
  <c r="B13" i="1"/>
  <c r="B12" i="1" s="1"/>
  <c r="B14" i="1" s="1"/>
  <c r="B15" i="1" s="1"/>
  <c r="B16" i="1" s="1"/>
  <c r="K11" i="1"/>
  <c r="K13" i="1" s="1"/>
  <c r="K14" i="1" s="1"/>
  <c r="K15" i="1" s="1"/>
  <c r="K9" i="1" s="1"/>
  <c r="B14" i="2"/>
  <c r="A44" i="2" l="1"/>
  <c r="D43" i="2"/>
  <c r="B21" i="2"/>
  <c r="B15" i="2"/>
  <c r="G12" i="1"/>
  <c r="G13" i="1" s="1"/>
  <c r="G9" i="1" s="1"/>
  <c r="G21" i="2" l="1"/>
  <c r="C22" i="2" s="1"/>
  <c r="B22" i="2"/>
  <c r="A45" i="2"/>
  <c r="D44" i="2"/>
  <c r="B16" i="2"/>
  <c r="G22" i="2" l="1"/>
  <c r="F23" i="2"/>
  <c r="C23" i="2"/>
  <c r="B23" i="2"/>
  <c r="A46" i="2"/>
  <c r="D45" i="2"/>
  <c r="F24" i="2" l="1"/>
  <c r="B24" i="2"/>
  <c r="G23" i="2"/>
  <c r="C24" i="2" s="1"/>
  <c r="A47" i="2"/>
  <c r="D46" i="2"/>
  <c r="F25" i="2" l="1"/>
  <c r="B25" i="2"/>
  <c r="G24" i="2"/>
  <c r="C25" i="2" s="1"/>
  <c r="A48" i="2"/>
  <c r="D47" i="2"/>
  <c r="F26" i="2" l="1"/>
  <c r="B26" i="2"/>
  <c r="G25" i="2"/>
  <c r="C26" i="2" s="1"/>
  <c r="D48" i="2"/>
  <c r="A49" i="2"/>
  <c r="F27" i="2" l="1"/>
  <c r="C27" i="2"/>
  <c r="B27" i="2"/>
  <c r="G26" i="2"/>
  <c r="A50" i="2"/>
  <c r="D49" i="2"/>
  <c r="B28" i="2"/>
  <c r="F28" i="2" l="1"/>
  <c r="G28" i="2"/>
  <c r="G27" i="2"/>
  <c r="C28" i="2" s="1"/>
  <c r="D50" i="2"/>
  <c r="A51" i="2"/>
  <c r="C29" i="2" l="1"/>
  <c r="F29" i="2"/>
  <c r="B29" i="2"/>
  <c r="D51" i="2"/>
  <c r="A52" i="2"/>
  <c r="B30" i="2"/>
  <c r="G29" i="2" l="1"/>
  <c r="C30" i="2" s="1"/>
  <c r="G30" i="2"/>
  <c r="F30" i="2"/>
  <c r="D52" i="2"/>
  <c r="A53" i="2"/>
  <c r="F31" i="2" l="1"/>
  <c r="C31" i="2"/>
  <c r="B31" i="2"/>
  <c r="D53" i="2"/>
  <c r="A54" i="2"/>
  <c r="B32" i="2"/>
  <c r="G31" i="2" l="1"/>
  <c r="C32" i="2" s="1"/>
  <c r="G32" i="2"/>
  <c r="F32" i="2"/>
  <c r="D54" i="2"/>
  <c r="A55" i="2"/>
  <c r="C33" i="2" l="1"/>
  <c r="F33" i="2"/>
  <c r="B33" i="2"/>
  <c r="D55" i="2"/>
  <c r="A56" i="2"/>
  <c r="B34" i="2"/>
  <c r="G33" i="2" l="1"/>
  <c r="C34" i="2" s="1"/>
  <c r="G34" i="2"/>
  <c r="F34" i="2"/>
  <c r="D56" i="2"/>
  <c r="A57" i="2"/>
  <c r="F35" i="2" l="1"/>
  <c r="C35" i="2"/>
  <c r="B35" i="2"/>
  <c r="D57" i="2"/>
  <c r="A58" i="2"/>
  <c r="F36" i="2" l="1"/>
  <c r="G35" i="2"/>
  <c r="C36" i="2" s="1"/>
  <c r="B36" i="2"/>
  <c r="D58" i="2"/>
  <c r="A59" i="2"/>
  <c r="F37" i="2" l="1"/>
  <c r="B37" i="2"/>
  <c r="G36" i="2"/>
  <c r="C37" i="2" s="1"/>
  <c r="D59" i="2"/>
  <c r="A60" i="2"/>
  <c r="F38" i="2" l="1"/>
  <c r="B38" i="2"/>
  <c r="G37" i="2"/>
  <c r="C38" i="2" s="1"/>
  <c r="D60" i="2"/>
  <c r="A61" i="2"/>
  <c r="F39" i="2" l="1"/>
  <c r="C39" i="2"/>
  <c r="B39" i="2"/>
  <c r="G38" i="2"/>
  <c r="D61" i="2"/>
  <c r="A62" i="2"/>
  <c r="B40" i="2"/>
  <c r="G39" i="2" l="1"/>
  <c r="C40" i="2" s="1"/>
  <c r="F40" i="2"/>
  <c r="G40" i="2" s="1"/>
  <c r="D62" i="2"/>
  <c r="A63" i="2"/>
  <c r="C41" i="2" l="1"/>
  <c r="F41" i="2"/>
  <c r="B41" i="2"/>
  <c r="A64" i="2"/>
  <c r="D63" i="2"/>
  <c r="B42" i="2"/>
  <c r="G41" i="2" l="1"/>
  <c r="G42" i="2"/>
  <c r="C42" i="2"/>
  <c r="B43" i="2" s="1"/>
  <c r="F42" i="2"/>
  <c r="D64" i="2"/>
  <c r="A65" i="2"/>
  <c r="F43" i="2" l="1"/>
  <c r="G43" i="2" s="1"/>
  <c r="C43" i="2"/>
  <c r="B44" i="2" s="1"/>
  <c r="D65" i="2"/>
  <c r="A66" i="2"/>
  <c r="C44" i="2" l="1"/>
  <c r="F44" i="2"/>
  <c r="G44" i="2" s="1"/>
  <c r="D66" i="2"/>
  <c r="A67" i="2"/>
  <c r="B45" i="2"/>
  <c r="C45" i="2" l="1"/>
  <c r="F45" i="2"/>
  <c r="G45" i="2" s="1"/>
  <c r="A68" i="2"/>
  <c r="D67" i="2"/>
  <c r="B46" i="2"/>
  <c r="C46" i="2" l="1"/>
  <c r="F46" i="2"/>
  <c r="G46" i="2" s="1"/>
  <c r="D68" i="2"/>
  <c r="A69" i="2"/>
  <c r="B47" i="2"/>
  <c r="F47" i="2" l="1"/>
  <c r="G47" i="2" s="1"/>
  <c r="C47" i="2"/>
  <c r="D69" i="2"/>
  <c r="A70" i="2"/>
  <c r="C48" i="2" l="1"/>
  <c r="F48" i="2"/>
  <c r="B48" i="2"/>
  <c r="D70" i="2"/>
  <c r="A71" i="2"/>
  <c r="B49" i="2"/>
  <c r="G48" i="2" l="1"/>
  <c r="C49" i="2" s="1"/>
  <c r="G49" i="2"/>
  <c r="F49" i="2"/>
  <c r="A72" i="2"/>
  <c r="D71" i="2"/>
  <c r="C50" i="2" l="1"/>
  <c r="F50" i="2"/>
  <c r="B50" i="2"/>
  <c r="D72" i="2"/>
  <c r="A73" i="2"/>
  <c r="B51" i="2"/>
  <c r="G50" i="2" l="1"/>
  <c r="G51" i="2"/>
  <c r="F51" i="2"/>
  <c r="C51" i="2"/>
  <c r="D73" i="2"/>
  <c r="A74" i="2"/>
  <c r="C52" i="2" l="1"/>
  <c r="F52" i="2"/>
  <c r="B52" i="2"/>
  <c r="D74" i="2"/>
  <c r="A75" i="2"/>
  <c r="B53" i="2"/>
  <c r="G52" i="2" l="1"/>
  <c r="C53" i="2" s="1"/>
  <c r="F53" i="2"/>
  <c r="G53" i="2" s="1"/>
  <c r="A76" i="2"/>
  <c r="D75" i="2"/>
  <c r="C54" i="2" l="1"/>
  <c r="F54" i="2"/>
  <c r="B54" i="2"/>
  <c r="D76" i="2"/>
  <c r="A77" i="2"/>
  <c r="B55" i="2"/>
  <c r="G54" i="2" l="1"/>
  <c r="C55" i="2" s="1"/>
  <c r="G55" i="2"/>
  <c r="F55" i="2"/>
  <c r="D77" i="2"/>
  <c r="A78" i="2"/>
  <c r="C56" i="2" l="1"/>
  <c r="F56" i="2"/>
  <c r="B56" i="2"/>
  <c r="D78" i="2"/>
  <c r="A79" i="2"/>
  <c r="B57" i="2"/>
  <c r="G56" i="2" l="1"/>
  <c r="C57" i="2" s="1"/>
  <c r="G57" i="2"/>
  <c r="F57" i="2"/>
  <c r="A80" i="2"/>
  <c r="D79" i="2"/>
  <c r="C58" i="2" l="1"/>
  <c r="F58" i="2"/>
  <c r="B58" i="2"/>
  <c r="D80" i="2"/>
  <c r="A81" i="2"/>
  <c r="B59" i="2"/>
  <c r="G58" i="2" l="1"/>
  <c r="G59" i="2"/>
  <c r="F59" i="2"/>
  <c r="C59" i="2"/>
  <c r="D81" i="2"/>
  <c r="A82" i="2"/>
  <c r="C60" i="2" l="1"/>
  <c r="F60" i="2"/>
  <c r="B60" i="2"/>
  <c r="D82" i="2"/>
  <c r="A83" i="2"/>
  <c r="B61" i="2"/>
  <c r="G60" i="2" l="1"/>
  <c r="C61" i="2" s="1"/>
  <c r="G61" i="2"/>
  <c r="F61" i="2"/>
  <c r="A84" i="2"/>
  <c r="D83" i="2"/>
  <c r="C62" i="2" l="1"/>
  <c r="F62" i="2"/>
  <c r="B62" i="2"/>
  <c r="D84" i="2"/>
  <c r="A85" i="2"/>
  <c r="B63" i="2"/>
  <c r="G63" i="2" l="1"/>
  <c r="G62" i="2"/>
  <c r="C63" i="2" s="1"/>
  <c r="F63" i="2"/>
  <c r="A86" i="2"/>
  <c r="D85" i="2"/>
  <c r="C64" i="2" l="1"/>
  <c r="F64" i="2"/>
  <c r="B64" i="2"/>
  <c r="A87" i="2"/>
  <c r="D86" i="2"/>
  <c r="B65" i="2"/>
  <c r="G64" i="2" l="1"/>
  <c r="C65" i="2" s="1"/>
  <c r="G65" i="2"/>
  <c r="F65" i="2"/>
  <c r="D87" i="2"/>
  <c r="A88" i="2"/>
  <c r="C66" i="2" l="1"/>
  <c r="F66" i="2"/>
  <c r="B66" i="2"/>
  <c r="D88" i="2"/>
  <c r="A89" i="2"/>
  <c r="B67" i="2"/>
  <c r="G66" i="2" l="1"/>
  <c r="G67" i="2"/>
  <c r="F67" i="2"/>
  <c r="C67" i="2"/>
  <c r="A90" i="2"/>
  <c r="D89" i="2"/>
  <c r="C68" i="2" l="1"/>
  <c r="F68" i="2"/>
  <c r="B68" i="2"/>
  <c r="A91" i="2"/>
  <c r="D90" i="2"/>
  <c r="B69" i="2"/>
  <c r="G68" i="2" l="1"/>
  <c r="C69" i="2" s="1"/>
  <c r="G69" i="2"/>
  <c r="F69" i="2"/>
  <c r="D91" i="2"/>
  <c r="A92" i="2"/>
  <c r="C70" i="2" l="1"/>
  <c r="F70" i="2"/>
  <c r="B70" i="2"/>
  <c r="D92" i="2"/>
  <c r="A93" i="2"/>
  <c r="B71" i="2"/>
  <c r="G70" i="2" l="1"/>
  <c r="G71" i="2"/>
  <c r="F71" i="2"/>
  <c r="C71" i="2"/>
  <c r="A94" i="2"/>
  <c r="D93" i="2"/>
  <c r="C72" i="2" l="1"/>
  <c r="F72" i="2"/>
  <c r="B72" i="2"/>
  <c r="A95" i="2"/>
  <c r="D94" i="2"/>
  <c r="B73" i="2"/>
  <c r="G72" i="2" l="1"/>
  <c r="C73" i="2" s="1"/>
  <c r="G73" i="2"/>
  <c r="F73" i="2"/>
  <c r="A96" i="2"/>
  <c r="D95" i="2"/>
  <c r="C74" i="2" l="1"/>
  <c r="F74" i="2"/>
  <c r="B74" i="2"/>
  <c r="D96" i="2"/>
  <c r="A97" i="2"/>
  <c r="B75" i="2"/>
  <c r="G74" i="2" l="1"/>
  <c r="C75" i="2" s="1"/>
  <c r="G75" i="2"/>
  <c r="F75" i="2"/>
  <c r="D97" i="2"/>
  <c r="A98" i="2"/>
  <c r="C76" i="2" l="1"/>
  <c r="F76" i="2"/>
  <c r="B76" i="2"/>
  <c r="A99" i="2"/>
  <c r="D98" i="2"/>
  <c r="B77" i="2"/>
  <c r="G76" i="2" l="1"/>
  <c r="C77" i="2" s="1"/>
  <c r="G77" i="2"/>
  <c r="F77" i="2"/>
  <c r="A100" i="2"/>
  <c r="D99" i="2"/>
  <c r="C78" i="2" l="1"/>
  <c r="F78" i="2"/>
  <c r="B78" i="2"/>
  <c r="D100" i="2"/>
  <c r="A101" i="2"/>
  <c r="B79" i="2"/>
  <c r="G78" i="2" l="1"/>
  <c r="G79" i="2"/>
  <c r="F79" i="2"/>
  <c r="C79" i="2"/>
  <c r="D101" i="2"/>
  <c r="A102" i="2"/>
  <c r="C80" i="2" l="1"/>
  <c r="F80" i="2"/>
  <c r="B80" i="2"/>
  <c r="A103" i="2"/>
  <c r="D102" i="2"/>
  <c r="B81" i="2"/>
  <c r="G80" i="2" l="1"/>
  <c r="C81" i="2" s="1"/>
  <c r="F81" i="2"/>
  <c r="G81" i="2" s="1"/>
  <c r="A104" i="2"/>
  <c r="D103" i="2"/>
  <c r="C82" i="2" l="1"/>
  <c r="F82" i="2"/>
  <c r="B82" i="2"/>
  <c r="D104" i="2"/>
  <c r="A105" i="2"/>
  <c r="B83" i="2"/>
  <c r="G82" i="2" l="1"/>
  <c r="G83" i="2"/>
  <c r="F83" i="2"/>
  <c r="C83" i="2"/>
  <c r="D105" i="2"/>
  <c r="A106" i="2"/>
  <c r="C84" i="2" l="1"/>
  <c r="F84" i="2"/>
  <c r="B84" i="2"/>
  <c r="A107" i="2"/>
  <c r="D106" i="2"/>
  <c r="B85" i="2"/>
  <c r="G84" i="2" l="1"/>
  <c r="C85" i="2" s="1"/>
  <c r="G85" i="2"/>
  <c r="F85" i="2"/>
  <c r="A108" i="2"/>
  <c r="D107" i="2"/>
  <c r="C86" i="2" l="1"/>
  <c r="F86" i="2"/>
  <c r="B86" i="2"/>
  <c r="D108" i="2"/>
  <c r="A109" i="2"/>
  <c r="B87" i="2"/>
  <c r="G86" i="2" l="1"/>
  <c r="G87" i="2"/>
  <c r="F87" i="2"/>
  <c r="C87" i="2"/>
  <c r="D109" i="2"/>
  <c r="A110" i="2"/>
  <c r="C88" i="2" l="1"/>
  <c r="F88" i="2"/>
  <c r="B88" i="2"/>
  <c r="A111" i="2"/>
  <c r="D110" i="2"/>
  <c r="B89" i="2"/>
  <c r="G88" i="2" l="1"/>
  <c r="C89" i="2" s="1"/>
  <c r="F89" i="2"/>
  <c r="G89" i="2" s="1"/>
  <c r="A112" i="2"/>
  <c r="D111" i="2"/>
  <c r="C90" i="2" l="1"/>
  <c r="F90" i="2"/>
  <c r="B90" i="2"/>
  <c r="D112" i="2"/>
  <c r="A113" i="2"/>
  <c r="B91" i="2"/>
  <c r="G90" i="2" l="1"/>
  <c r="G91" i="2"/>
  <c r="F91" i="2"/>
  <c r="C91" i="2"/>
  <c r="A114" i="2"/>
  <c r="D113" i="2"/>
  <c r="C92" i="2" l="1"/>
  <c r="F92" i="2"/>
  <c r="B92" i="2"/>
  <c r="A115" i="2"/>
  <c r="D114" i="2"/>
  <c r="B93" i="2"/>
  <c r="G92" i="2" l="1"/>
  <c r="C93" i="2" s="1"/>
  <c r="G93" i="2"/>
  <c r="F93" i="2"/>
  <c r="A116" i="2"/>
  <c r="D115" i="2"/>
  <c r="C94" i="2" l="1"/>
  <c r="F94" i="2"/>
  <c r="B94" i="2"/>
  <c r="D116" i="2"/>
  <c r="A117" i="2"/>
  <c r="B95" i="2"/>
  <c r="G94" i="2" l="1"/>
  <c r="G95" i="2"/>
  <c r="F95" i="2"/>
  <c r="C95" i="2"/>
  <c r="A118" i="2"/>
  <c r="D117" i="2"/>
  <c r="C96" i="2" l="1"/>
  <c r="F96" i="2"/>
  <c r="B96" i="2"/>
  <c r="A119" i="2"/>
  <c r="D118" i="2"/>
  <c r="B97" i="2"/>
  <c r="G96" i="2" l="1"/>
  <c r="C97" i="2" s="1"/>
  <c r="G97" i="2"/>
  <c r="F97" i="2"/>
  <c r="A120" i="2"/>
  <c r="D119" i="2"/>
  <c r="C98" i="2" l="1"/>
  <c r="F98" i="2"/>
  <c r="B98" i="2"/>
  <c r="D120" i="2"/>
  <c r="A121" i="2"/>
  <c r="B99" i="2"/>
  <c r="G98" i="2" l="1"/>
  <c r="G99" i="2"/>
  <c r="F99" i="2"/>
  <c r="C99" i="2"/>
  <c r="A122" i="2"/>
  <c r="D121" i="2"/>
  <c r="C100" i="2" l="1"/>
  <c r="F100" i="2"/>
  <c r="B100" i="2"/>
  <c r="A123" i="2"/>
  <c r="D122" i="2"/>
  <c r="B101" i="2"/>
  <c r="G100" i="2" l="1"/>
  <c r="C101" i="2" s="1"/>
  <c r="G101" i="2"/>
  <c r="F101" i="2"/>
  <c r="A124" i="2"/>
  <c r="D123" i="2"/>
  <c r="C102" i="2" l="1"/>
  <c r="F102" i="2"/>
  <c r="B102" i="2"/>
  <c r="D124" i="2"/>
  <c r="A125" i="2"/>
  <c r="B103" i="2"/>
  <c r="G102" i="2" l="1"/>
  <c r="G103" i="2"/>
  <c r="F103" i="2"/>
  <c r="C103" i="2"/>
  <c r="A126" i="2"/>
  <c r="D125" i="2"/>
  <c r="C104" i="2" l="1"/>
  <c r="F104" i="2"/>
  <c r="B104" i="2"/>
  <c r="A127" i="2"/>
  <c r="D126" i="2"/>
  <c r="B105" i="2"/>
  <c r="G104" i="2" l="1"/>
  <c r="C105" i="2" s="1"/>
  <c r="F105" i="2"/>
  <c r="G105" i="2" s="1"/>
  <c r="A128" i="2"/>
  <c r="D127" i="2"/>
  <c r="C106" i="2" l="1"/>
  <c r="F106" i="2"/>
  <c r="B106" i="2"/>
  <c r="D128" i="2"/>
  <c r="A129" i="2"/>
  <c r="B107" i="2"/>
  <c r="G106" i="2" l="1"/>
  <c r="G107" i="2"/>
  <c r="F107" i="2"/>
  <c r="C107" i="2"/>
  <c r="A130" i="2"/>
  <c r="D129" i="2"/>
  <c r="C108" i="2" l="1"/>
  <c r="F108" i="2"/>
  <c r="B108" i="2"/>
  <c r="A131" i="2"/>
  <c r="D130" i="2"/>
  <c r="B109" i="2"/>
  <c r="G108" i="2" l="1"/>
  <c r="C109" i="2" s="1"/>
  <c r="F109" i="2"/>
  <c r="G109" i="2" s="1"/>
  <c r="A132" i="2"/>
  <c r="D131" i="2"/>
  <c r="C110" i="2" l="1"/>
  <c r="F110" i="2"/>
  <c r="B110" i="2"/>
  <c r="D132" i="2"/>
  <c r="A133" i="2"/>
  <c r="B111" i="2"/>
  <c r="G110" i="2" l="1"/>
  <c r="F111" i="2"/>
  <c r="G111" i="2" s="1"/>
  <c r="C111" i="2"/>
  <c r="A134" i="2"/>
  <c r="D133" i="2"/>
  <c r="C112" i="2" l="1"/>
  <c r="F112" i="2"/>
  <c r="B112" i="2"/>
  <c r="D134" i="2"/>
  <c r="A135" i="2"/>
  <c r="B113" i="2"/>
  <c r="G112" i="2" l="1"/>
  <c r="C113" i="2" s="1"/>
  <c r="G113" i="2"/>
  <c r="F113" i="2"/>
  <c r="D135" i="2"/>
  <c r="A136" i="2"/>
  <c r="C114" i="2" l="1"/>
  <c r="F114" i="2"/>
  <c r="B114" i="2"/>
  <c r="D136" i="2"/>
  <c r="A137" i="2"/>
  <c r="B115" i="2"/>
  <c r="G114" i="2" l="1"/>
  <c r="F115" i="2"/>
  <c r="G115" i="2" s="1"/>
  <c r="C115" i="2"/>
  <c r="A138" i="2"/>
  <c r="D137" i="2"/>
  <c r="C116" i="2" l="1"/>
  <c r="F116" i="2"/>
  <c r="B116" i="2"/>
  <c r="D138" i="2"/>
  <c r="A139" i="2"/>
  <c r="B117" i="2"/>
  <c r="G116" i="2" l="1"/>
  <c r="C117" i="2" s="1"/>
  <c r="F117" i="2"/>
  <c r="G117" i="2" s="1"/>
  <c r="A140" i="2"/>
  <c r="D139" i="2"/>
  <c r="C118" i="2" l="1"/>
  <c r="F118" i="2"/>
  <c r="B118" i="2"/>
  <c r="D140" i="2"/>
  <c r="A141" i="2"/>
  <c r="B119" i="2"/>
  <c r="G118" i="2" l="1"/>
  <c r="G119" i="2"/>
  <c r="F119" i="2"/>
  <c r="C119" i="2"/>
  <c r="D141" i="2"/>
  <c r="A142" i="2"/>
  <c r="C120" i="2" l="1"/>
  <c r="F120" i="2"/>
  <c r="B120" i="2"/>
  <c r="D142" i="2"/>
  <c r="A143" i="2"/>
  <c r="B121" i="2"/>
  <c r="G120" i="2" l="1"/>
  <c r="C121" i="2" s="1"/>
  <c r="G121" i="2"/>
  <c r="F121" i="2"/>
  <c r="A144" i="2"/>
  <c r="D143" i="2"/>
  <c r="C122" i="2" l="1"/>
  <c r="F122" i="2"/>
  <c r="B122" i="2"/>
  <c r="D144" i="2"/>
  <c r="A145" i="2"/>
  <c r="B123" i="2"/>
  <c r="G122" i="2" l="1"/>
  <c r="G123" i="2"/>
  <c r="F123" i="2"/>
  <c r="C123" i="2"/>
  <c r="A146" i="2"/>
  <c r="D145" i="2"/>
  <c r="C124" i="2" l="1"/>
  <c r="F124" i="2"/>
  <c r="B124" i="2"/>
  <c r="D146" i="2"/>
  <c r="A147" i="2"/>
  <c r="B125" i="2"/>
  <c r="G124" i="2" l="1"/>
  <c r="C125" i="2" s="1"/>
  <c r="G125" i="2"/>
  <c r="F125" i="2"/>
  <c r="A148" i="2"/>
  <c r="D147" i="2"/>
  <c r="C126" i="2" l="1"/>
  <c r="F126" i="2"/>
  <c r="B126" i="2"/>
  <c r="D148" i="2"/>
  <c r="A149" i="2"/>
  <c r="B127" i="2"/>
  <c r="G126" i="2" l="1"/>
  <c r="G127" i="2"/>
  <c r="F127" i="2"/>
  <c r="C127" i="2"/>
  <c r="D149" i="2"/>
  <c r="A150" i="2"/>
  <c r="D150" i="2" s="1"/>
  <c r="C128" i="2" l="1"/>
  <c r="F128" i="2"/>
  <c r="B128" i="2"/>
  <c r="B129" i="2"/>
  <c r="G128" i="2" l="1"/>
  <c r="C129" i="2"/>
  <c r="F129" i="2"/>
  <c r="G129" i="2" s="1"/>
  <c r="C130" i="2" l="1"/>
  <c r="F130" i="2"/>
  <c r="B130" i="2"/>
  <c r="B131" i="2"/>
  <c r="G130" i="2" l="1"/>
  <c r="C131" i="2" s="1"/>
  <c r="F131" i="2"/>
  <c r="G131" i="2" s="1"/>
  <c r="C132" i="2" l="1"/>
  <c r="F132" i="2"/>
  <c r="B132" i="2"/>
  <c r="B133" i="2"/>
  <c r="G132" i="2" l="1"/>
  <c r="C133" i="2" s="1"/>
  <c r="F133" i="2"/>
  <c r="G133" i="2" s="1"/>
  <c r="C134" i="2" l="1"/>
  <c r="F134" i="2"/>
  <c r="B134" i="2"/>
  <c r="F135" i="2" l="1"/>
  <c r="B135" i="2"/>
  <c r="G134" i="2"/>
  <c r="C135" i="2" s="1"/>
  <c r="F136" i="2" l="1"/>
  <c r="B136" i="2"/>
  <c r="G135" i="2"/>
  <c r="C136" i="2" s="1"/>
  <c r="F137" i="2" l="1"/>
  <c r="B137" i="2"/>
  <c r="G136" i="2"/>
  <c r="C137" i="2" s="1"/>
  <c r="F138" i="2" l="1"/>
  <c r="B138" i="2"/>
  <c r="G137" i="2"/>
  <c r="C138" i="2" s="1"/>
  <c r="F139" i="2" l="1"/>
  <c r="B139" i="2"/>
  <c r="G138" i="2"/>
  <c r="C139" i="2" s="1"/>
  <c r="F140" i="2" l="1"/>
  <c r="B140" i="2"/>
  <c r="G139" i="2"/>
  <c r="C140" i="2" s="1"/>
  <c r="F141" i="2" l="1"/>
  <c r="B141" i="2"/>
  <c r="G140" i="2"/>
  <c r="C141" i="2" s="1"/>
  <c r="F142" i="2" l="1"/>
  <c r="B142" i="2"/>
  <c r="G141" i="2"/>
  <c r="C142" i="2" s="1"/>
  <c r="F143" i="2" l="1"/>
  <c r="C143" i="2"/>
  <c r="B143" i="2"/>
  <c r="G142" i="2"/>
  <c r="B144" i="2"/>
  <c r="G143" i="2" l="1"/>
  <c r="C144" i="2" s="1"/>
  <c r="G144" i="2"/>
  <c r="F144" i="2"/>
  <c r="C145" i="2" l="1"/>
  <c r="F145" i="2"/>
  <c r="B145" i="2"/>
  <c r="B146" i="2"/>
  <c r="G145" i="2" l="1"/>
  <c r="C146" i="2" s="1"/>
  <c r="F146" i="2"/>
  <c r="G146" i="2" s="1"/>
  <c r="C147" i="2" l="1"/>
  <c r="F147" i="2"/>
  <c r="B147" i="2"/>
  <c r="B148" i="2"/>
  <c r="G147" i="2" l="1"/>
  <c r="C148" i="2" s="1"/>
  <c r="F148" i="2"/>
  <c r="G148" i="2" s="1"/>
  <c r="C149" i="2" l="1"/>
  <c r="F149" i="2"/>
  <c r="B149" i="2"/>
  <c r="B150" i="2"/>
  <c r="G149" i="2" l="1"/>
  <c r="C150" i="2" s="1"/>
  <c r="F150" i="2"/>
  <c r="G150" i="2" s="1"/>
</calcChain>
</file>

<file path=xl/sharedStrings.xml><?xml version="1.0" encoding="utf-8"?>
<sst xmlns="http://schemas.openxmlformats.org/spreadsheetml/2006/main" count="52" uniqueCount="41">
  <si>
    <t>Oск — остаток суммы кредита</t>
  </si>
  <si>
    <t>ПС — месячная процентная ставка (рассчитывается как ставка по кредиту /100 *12)</t>
  </si>
  <si>
    <t>ПП (-1) — процентные периоды до окончания срока кредита (в месяцах)</t>
  </si>
  <si>
    <t>ставка по кредиту</t>
  </si>
  <si>
    <t>Pеп — размер ежемесячного платежа</t>
  </si>
  <si>
    <t>1+ПС</t>
  </si>
  <si>
    <t>(1+ПС)^(-ПП-1)</t>
  </si>
  <si>
    <t>1-(1+ПС)^(-ПП-1)</t>
  </si>
  <si>
    <t>ПС/((1+ПС)^(-ПП-1))</t>
  </si>
  <si>
    <t>Sz</t>
  </si>
  <si>
    <t>n</t>
  </si>
  <si>
    <t>r=8,99/12</t>
  </si>
  <si>
    <t>A = Sz*r/(1-(1/(1+r))*n)</t>
  </si>
  <si>
    <t>1+r</t>
  </si>
  <si>
    <t>1/(1+r)</t>
  </si>
  <si>
    <t>(1/(1+r))*n</t>
  </si>
  <si>
    <t>1-(1/(1+r))*n</t>
  </si>
  <si>
    <t>Fo = Sz/n + Sz*r</t>
  </si>
  <si>
    <t>СЗ*(П+(П/(1+П)*СК-1))</t>
  </si>
  <si>
    <t>1+П</t>
  </si>
  <si>
    <t>(1+П)^СК</t>
  </si>
  <si>
    <t>П/(1+П)^СК-1</t>
  </si>
  <si>
    <t>П/(1+П)^СК</t>
  </si>
  <si>
    <t>П+П/(1+П)^СК-1</t>
  </si>
  <si>
    <t>П</t>
  </si>
  <si>
    <t>X = (S*p) / (1– (1+p)*(1–m))</t>
  </si>
  <si>
    <t>S</t>
  </si>
  <si>
    <t>p</t>
  </si>
  <si>
    <t>m</t>
  </si>
  <si>
    <t>P=S*G/(1-(1+G)^(T-1))</t>
  </si>
  <si>
    <t>G</t>
  </si>
  <si>
    <t>T</t>
  </si>
  <si>
    <t>1+G</t>
  </si>
  <si>
    <t>1-(1+G)^(T-1)</t>
  </si>
  <si>
    <t>(1+G)^(1-T)</t>
  </si>
  <si>
    <t>1-T</t>
  </si>
  <si>
    <t>-(ПП-1)</t>
  </si>
  <si>
    <t>Процентная часть</t>
  </si>
  <si>
    <t>Основной долг</t>
  </si>
  <si>
    <t>Ежемесячный платеж</t>
  </si>
  <si>
    <t xml:space="preserve">Остаток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</si>
</sst>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49" fontId="0" fillId="0" borderId="0" xfId="0" quotePrefix="1" applyNumberFormat="1"/>
    <xf numFmtId="49" fontId="0" fillId="0" borderId="1" xfId="0" quotePrefix="1" applyNumberFormat="1" applyBorder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DDB7-AFE1-4120-BA24-3774541E3350}">
  <dimension ref="A1:R28"/>
  <sheetViews>
    <sheetView topLeftCell="A4" workbookViewId="0">
      <selection activeCell="C28" sqref="C28"/>
    </sheetView>
  </sheetViews>
  <sheetFormatPr defaultRowHeight="15" x14ac:dyDescent="0.25"/>
  <cols>
    <col min="1" max="1" width="29" bestFit="1" customWidth="1"/>
    <col min="2" max="2" width="12.7109375" bestFit="1" customWidth="1"/>
    <col min="6" max="6" width="21.7109375" bestFit="1" customWidth="1"/>
    <col min="7" max="7" width="12" bestFit="1" customWidth="1"/>
    <col min="10" max="10" width="21.5703125" bestFit="1" customWidth="1"/>
    <col min="11" max="11" width="12" bestFit="1" customWidth="1"/>
    <col min="14" max="14" width="25.28515625" bestFit="1" customWidth="1"/>
    <col min="15" max="15" width="15.42578125" customWidth="1"/>
    <col min="17" max="17" width="20.5703125" bestFit="1" customWidth="1"/>
    <col min="18" max="18" width="13.28515625" customWidth="1"/>
  </cols>
  <sheetData>
    <row r="1" spans="1:18" x14ac:dyDescent="0.25">
      <c r="A1" s="1"/>
      <c r="B1" s="1"/>
      <c r="C1" s="1"/>
    </row>
    <row r="2" spans="1:18" x14ac:dyDescent="0.25">
      <c r="A2" s="1" t="s">
        <v>0</v>
      </c>
      <c r="B2" s="1">
        <v>4657205.49</v>
      </c>
      <c r="C2" s="1"/>
      <c r="F2" t="s">
        <v>9</v>
      </c>
      <c r="G2">
        <f>B2</f>
        <v>4657205.49</v>
      </c>
      <c r="N2" t="s">
        <v>26</v>
      </c>
      <c r="O2">
        <f>B2</f>
        <v>4657205.49</v>
      </c>
      <c r="Q2" t="s">
        <v>26</v>
      </c>
      <c r="R2">
        <f>B2</f>
        <v>4657205.49</v>
      </c>
    </row>
    <row r="3" spans="1:18" ht="45" x14ac:dyDescent="0.25">
      <c r="A3" s="2" t="s">
        <v>1</v>
      </c>
      <c r="B3" s="1">
        <f>B5/(100*12)</f>
        <v>7.4916666666666664E-3</v>
      </c>
      <c r="C3" s="1"/>
      <c r="J3" t="s">
        <v>24</v>
      </c>
      <c r="N3" t="s">
        <v>27</v>
      </c>
      <c r="O3">
        <f>B5/12</f>
        <v>0.74916666666666665</v>
      </c>
      <c r="Q3" t="s">
        <v>30</v>
      </c>
      <c r="R3">
        <f>B5/(100*12)</f>
        <v>7.4916666666666664E-3</v>
      </c>
    </row>
    <row r="4" spans="1:18" ht="45" x14ac:dyDescent="0.25">
      <c r="A4" s="2" t="s">
        <v>2</v>
      </c>
      <c r="B4" s="1">
        <f ca="1">(YEAR(A7)-YEAR(A6))*12+(MONTH(A7)-MONTH(A6))</f>
        <v>203</v>
      </c>
      <c r="C4" s="1"/>
      <c r="F4" t="s">
        <v>10</v>
      </c>
      <c r="G4">
        <f ca="1">B4</f>
        <v>203</v>
      </c>
      <c r="N4" t="s">
        <v>28</v>
      </c>
      <c r="O4">
        <f ca="1">B4</f>
        <v>203</v>
      </c>
      <c r="Q4" t="s">
        <v>31</v>
      </c>
      <c r="R4">
        <f ca="1">B4</f>
        <v>203</v>
      </c>
    </row>
    <row r="5" spans="1:18" x14ac:dyDescent="0.25">
      <c r="A5" s="1" t="s">
        <v>3</v>
      </c>
      <c r="B5" s="1">
        <v>8.99</v>
      </c>
      <c r="C5" s="1"/>
      <c r="F5" t="s">
        <v>11</v>
      </c>
      <c r="G5">
        <f>8.99/12</f>
        <v>0.74916666666666665</v>
      </c>
    </row>
    <row r="6" spans="1:18" x14ac:dyDescent="0.25">
      <c r="A6" s="3">
        <f ca="1">TODAY()</f>
        <v>45238</v>
      </c>
      <c r="B6" s="1"/>
      <c r="C6" s="1"/>
    </row>
    <row r="7" spans="1:18" x14ac:dyDescent="0.25">
      <c r="A7" s="3">
        <v>51429</v>
      </c>
      <c r="B7" s="1"/>
      <c r="C7" s="1"/>
    </row>
    <row r="8" spans="1:18" x14ac:dyDescent="0.25">
      <c r="A8" s="1"/>
      <c r="B8" s="1"/>
      <c r="C8" s="1"/>
    </row>
    <row r="9" spans="1:18" ht="30" x14ac:dyDescent="0.25">
      <c r="A9" s="2" t="s">
        <v>4</v>
      </c>
      <c r="B9" s="1">
        <f ca="1">B2*(B3/(1-(1+B3)^B4))</f>
        <v>-9828.0741597061351</v>
      </c>
      <c r="C9" s="1"/>
      <c r="F9" t="s">
        <v>12</v>
      </c>
      <c r="G9">
        <f ca="1">G2*G5/G13</f>
        <v>3489023.112925</v>
      </c>
      <c r="J9" t="s">
        <v>18</v>
      </c>
      <c r="K9">
        <f ca="1">B2*K15</f>
        <v>-4614647.1735805804</v>
      </c>
      <c r="N9" t="s">
        <v>25</v>
      </c>
      <c r="O9">
        <f>(O2*O3)/(1-(1+O3)*(1-17))</f>
        <v>120366.48273660305</v>
      </c>
      <c r="Q9" t="s">
        <v>29</v>
      </c>
      <c r="R9">
        <f ca="1">R2*R3/R13</f>
        <v>44812.873640383383</v>
      </c>
    </row>
    <row r="10" spans="1:18" x14ac:dyDescent="0.25">
      <c r="F10" t="s">
        <v>13</v>
      </c>
      <c r="G10">
        <f>1+G5</f>
        <v>1.7491666666666665</v>
      </c>
      <c r="J10" t="s">
        <v>19</v>
      </c>
      <c r="K10">
        <f>1+B3</f>
        <v>1.0074916666666667</v>
      </c>
      <c r="Q10" t="s">
        <v>32</v>
      </c>
      <c r="R10">
        <f>1+R3</f>
        <v>1.0074916666666667</v>
      </c>
    </row>
    <row r="11" spans="1:18" x14ac:dyDescent="0.25">
      <c r="A11" t="s">
        <v>5</v>
      </c>
      <c r="B11">
        <f>1+B3</f>
        <v>1.0074916666666667</v>
      </c>
      <c r="F11" t="s">
        <v>14</v>
      </c>
      <c r="G11">
        <f>1/G10</f>
        <v>0.5717008099094808</v>
      </c>
      <c r="J11" t="s">
        <v>20</v>
      </c>
      <c r="K11">
        <f ca="1">K10^B4</f>
        <v>4.5500577796101247</v>
      </c>
      <c r="Q11" t="s">
        <v>35</v>
      </c>
      <c r="R11">
        <f ca="1">1-R4</f>
        <v>-202</v>
      </c>
    </row>
    <row r="12" spans="1:18" x14ac:dyDescent="0.25">
      <c r="A12" t="s">
        <v>6</v>
      </c>
      <c r="B12">
        <f ca="1">B11^B13</f>
        <v>0.2214239281051491</v>
      </c>
      <c r="F12" t="s">
        <v>15</v>
      </c>
      <c r="G12">
        <f ca="1">G11^G4</f>
        <v>5.0730356637002964E-50</v>
      </c>
      <c r="Q12" t="s">
        <v>34</v>
      </c>
      <c r="R12">
        <f ca="1">R10^R11</f>
        <v>0.2214239281051491</v>
      </c>
    </row>
    <row r="13" spans="1:18" x14ac:dyDescent="0.25">
      <c r="A13" s="4" t="s">
        <v>36</v>
      </c>
      <c r="B13">
        <f ca="1">1-B4</f>
        <v>-202</v>
      </c>
      <c r="F13" t="s">
        <v>16</v>
      </c>
      <c r="G13">
        <f ca="1">1-G12</f>
        <v>1</v>
      </c>
      <c r="J13" t="s">
        <v>22</v>
      </c>
      <c r="K13">
        <f ca="1">B3/K11</f>
        <v>1.646499237930248E-3</v>
      </c>
      <c r="Q13" t="s">
        <v>33</v>
      </c>
      <c r="R13">
        <f ca="1">1-R12</f>
        <v>0.7785760718948509</v>
      </c>
    </row>
    <row r="14" spans="1:18" x14ac:dyDescent="0.25">
      <c r="A14" t="s">
        <v>7</v>
      </c>
      <c r="B14">
        <f ca="1">1-B12</f>
        <v>0.7785760718948509</v>
      </c>
      <c r="J14" t="s">
        <v>21</v>
      </c>
      <c r="K14">
        <f ca="1">K13-1</f>
        <v>-0.99835350076206975</v>
      </c>
    </row>
    <row r="15" spans="1:18" x14ac:dyDescent="0.25">
      <c r="A15" t="s">
        <v>8</v>
      </c>
      <c r="B15">
        <f ca="1">B3/B14</f>
        <v>9.6222667727687873E-3</v>
      </c>
      <c r="F15" t="s">
        <v>17</v>
      </c>
      <c r="G15">
        <f ca="1">G2/G4+G2*G5</f>
        <v>3511965.0118905171</v>
      </c>
      <c r="J15" t="s">
        <v>23</v>
      </c>
      <c r="K15">
        <f ca="1">B3+K14</f>
        <v>-0.99086183409540307</v>
      </c>
    </row>
    <row r="16" spans="1:18" x14ac:dyDescent="0.25">
      <c r="B16">
        <f ca="1">B2*B15</f>
        <v>44812.873640383383</v>
      </c>
    </row>
    <row r="27" spans="1:2" x14ac:dyDescent="0.25">
      <c r="A27" s="6">
        <v>51429</v>
      </c>
    </row>
    <row r="28" spans="1:2" x14ac:dyDescent="0.25">
      <c r="A28" s="6">
        <v>45250</v>
      </c>
      <c r="B28">
        <f>(YEAR(A27)-YEAR(A28))*12+MONTH(A27)-MONTH(A28)</f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9FA0-5F71-4A55-A2A5-40C345D04773}">
  <dimension ref="A2:J151"/>
  <sheetViews>
    <sheetView tabSelected="1" topLeftCell="A40" workbookViewId="0">
      <selection activeCell="A71" sqref="A71:XFD71"/>
    </sheetView>
  </sheetViews>
  <sheetFormatPr defaultRowHeight="15" x14ac:dyDescent="0.25"/>
  <cols>
    <col min="1" max="1" width="27.7109375" customWidth="1"/>
    <col min="2" max="2" width="15.42578125" customWidth="1"/>
    <col min="3" max="3" width="16.140625" customWidth="1"/>
    <col min="6" max="6" width="14" customWidth="1"/>
    <col min="7" max="7" width="13.42578125" customWidth="1"/>
    <col min="8" max="8" width="8.7109375" customWidth="1"/>
  </cols>
  <sheetData>
    <row r="2" spans="1:2" x14ac:dyDescent="0.25">
      <c r="A2" s="1" t="s">
        <v>0</v>
      </c>
      <c r="B2" s="1">
        <v>4657205.49</v>
      </c>
    </row>
    <row r="3" spans="1:2" ht="45" x14ac:dyDescent="0.25">
      <c r="A3" s="2" t="s">
        <v>1</v>
      </c>
      <c r="B3" s="1">
        <f>B5/(100*12)</f>
        <v>7.4916666666666664E-3</v>
      </c>
    </row>
    <row r="4" spans="1:2" ht="45" x14ac:dyDescent="0.25">
      <c r="A4" s="2" t="s">
        <v>2</v>
      </c>
      <c r="B4" s="1">
        <f ca="1">(YEAR(A7)-YEAR(A6))*12+MONTH(A7)-MONTH(A6)</f>
        <v>203</v>
      </c>
    </row>
    <row r="5" spans="1:2" x14ac:dyDescent="0.25">
      <c r="A5" s="1" t="s">
        <v>3</v>
      </c>
      <c r="B5" s="1">
        <v>8.99</v>
      </c>
    </row>
    <row r="6" spans="1:2" x14ac:dyDescent="0.25">
      <c r="A6" s="3">
        <f ca="1">TODAY()</f>
        <v>45238</v>
      </c>
      <c r="B6" s="1"/>
    </row>
    <row r="7" spans="1:2" x14ac:dyDescent="0.25">
      <c r="A7" s="3">
        <v>51429</v>
      </c>
      <c r="B7" s="1"/>
    </row>
    <row r="8" spans="1:2" x14ac:dyDescent="0.25">
      <c r="A8" s="1"/>
      <c r="B8" s="1"/>
    </row>
    <row r="9" spans="1:2" ht="30" x14ac:dyDescent="0.25">
      <c r="A9" s="2" t="s">
        <v>4</v>
      </c>
      <c r="B9" s="1">
        <f ca="1">B2*(B3/(1-(1+B3)^B4))</f>
        <v>-9828.0741597061351</v>
      </c>
    </row>
    <row r="10" spans="1:2" x14ac:dyDescent="0.25">
      <c r="A10" s="1"/>
      <c r="B10" s="1"/>
    </row>
    <row r="11" spans="1:2" x14ac:dyDescent="0.25">
      <c r="A11" s="1" t="s">
        <v>5</v>
      </c>
      <c r="B11" s="1">
        <f>1+B3</f>
        <v>1.0074916666666667</v>
      </c>
    </row>
    <row r="12" spans="1:2" x14ac:dyDescent="0.25">
      <c r="A12" s="1" t="s">
        <v>6</v>
      </c>
      <c r="B12" s="1">
        <f ca="1">B11^B13</f>
        <v>0.2181431729300182</v>
      </c>
    </row>
    <row r="13" spans="1:2" x14ac:dyDescent="0.25">
      <c r="A13" s="5" t="s">
        <v>36</v>
      </c>
      <c r="B13" s="1">
        <f ca="1">1-B4-2</f>
        <v>-204</v>
      </c>
    </row>
    <row r="14" spans="1:2" x14ac:dyDescent="0.25">
      <c r="A14" s="1" t="s">
        <v>7</v>
      </c>
      <c r="B14" s="1">
        <f ca="1">1-B12</f>
        <v>0.78185682706998183</v>
      </c>
    </row>
    <row r="15" spans="1:2" x14ac:dyDescent="0.25">
      <c r="A15" s="1" t="s">
        <v>8</v>
      </c>
      <c r="B15" s="1">
        <f ca="1">B3/B14</f>
        <v>9.5818907084840328E-3</v>
      </c>
    </row>
    <row r="16" spans="1:2" x14ac:dyDescent="0.25">
      <c r="A16" s="1"/>
      <c r="B16" s="1">
        <f ca="1">B2*B15</f>
        <v>44624.834012131832</v>
      </c>
    </row>
    <row r="17" spans="1:10" ht="33.75" customHeight="1" x14ac:dyDescent="0.25">
      <c r="B17" s="7" t="s">
        <v>39</v>
      </c>
      <c r="C17" s="7" t="s">
        <v>40</v>
      </c>
      <c r="D17" s="8"/>
      <c r="E17" s="8"/>
      <c r="F17" s="7" t="s">
        <v>37</v>
      </c>
      <c r="G17" s="7" t="s">
        <v>38</v>
      </c>
    </row>
    <row r="18" spans="1:10" x14ac:dyDescent="0.25">
      <c r="A18" s="6">
        <v>45250</v>
      </c>
      <c r="B18">
        <f>B2*B$3/(1-((1+B$3)^(1-D18-2)))</f>
        <v>44624.834012131832</v>
      </c>
      <c r="C18">
        <f>B2-45000</f>
        <v>4612205.49</v>
      </c>
      <c r="D18">
        <f>(YEAR(A$7)-YEAR(A18))*12+MONTH(A$7)-MONTH(A18)</f>
        <v>203</v>
      </c>
      <c r="F18">
        <f>B2*B3</f>
        <v>34890.231129250002</v>
      </c>
      <c r="G18">
        <f>B18-F18</f>
        <v>9734.6028828818307</v>
      </c>
      <c r="J18">
        <f>80000-B18</f>
        <v>35375.165987868168</v>
      </c>
    </row>
    <row r="19" spans="1:10" x14ac:dyDescent="0.25">
      <c r="A19" s="6">
        <f>DATE(YEAR(A18),MONTH(A18)+1,DAY(A18))</f>
        <v>45280</v>
      </c>
      <c r="B19">
        <f>C18*B$3/(1-((1+B$3)^(1-D19-2)))</f>
        <v>44286.217045840407</v>
      </c>
      <c r="C19">
        <f>C18-80000 -G18</f>
        <v>4522470.8871171186</v>
      </c>
      <c r="D19">
        <f t="shared" ref="D19" si="0">(YEAR(A$7)-YEAR(A19))*12+MONTH(A$7)-MONTH(A19)</f>
        <v>202</v>
      </c>
      <c r="F19">
        <f>C18*B$3</f>
        <v>34553.106129250002</v>
      </c>
      <c r="G19">
        <f>B19-F19</f>
        <v>9733.1109165904054</v>
      </c>
      <c r="J19">
        <f>80000-B19</f>
        <v>35713.782954159593</v>
      </c>
    </row>
    <row r="20" spans="1:10" x14ac:dyDescent="0.25">
      <c r="A20" s="6">
        <f t="shared" ref="A20:A48" si="1">DATE(YEAR(A19),MONTH(A19)+1,DAY(A19))</f>
        <v>45311</v>
      </c>
      <c r="B20">
        <f>C19*B$3/(1-((1+B$3)^(1-D20-2)))</f>
        <v>43516.421347921234</v>
      </c>
      <c r="C20">
        <f t="shared" ref="C20:C83" si="2">C19-80000 -G19</f>
        <v>4432737.7762005283</v>
      </c>
      <c r="D20">
        <f t="shared" ref="D20:D83" si="3">(YEAR(A$7)-YEAR(A20))*12+MONTH(A$7)-MONTH(A20)</f>
        <v>201</v>
      </c>
      <c r="F20">
        <f t="shared" ref="F20:F83" si="4">C19*B$3</f>
        <v>33880.844395985747</v>
      </c>
      <c r="G20">
        <f t="shared" ref="G20:G83" si="5">B20-F20</f>
        <v>9635.5769519354872</v>
      </c>
      <c r="J20">
        <f t="shared" ref="J20:J83" si="6">80000-B20</f>
        <v>36483.578652078766</v>
      </c>
    </row>
    <row r="21" spans="1:10" x14ac:dyDescent="0.25">
      <c r="A21" s="6">
        <f t="shared" si="1"/>
        <v>45342</v>
      </c>
      <c r="B21">
        <f t="shared" ref="B21:B32" si="7">C20*B$3/(1-((1+B$3)^(1-D21-2)))</f>
        <v>42744.055906380716</v>
      </c>
      <c r="C21">
        <f t="shared" si="2"/>
        <v>4343102.1992485924</v>
      </c>
      <c r="D21">
        <f t="shared" si="3"/>
        <v>200</v>
      </c>
      <c r="F21">
        <f t="shared" si="4"/>
        <v>33208.593840035624</v>
      </c>
      <c r="G21">
        <f t="shared" si="5"/>
        <v>9535.4620663450914</v>
      </c>
      <c r="J21">
        <f t="shared" si="6"/>
        <v>37255.944093619284</v>
      </c>
    </row>
    <row r="22" spans="1:10" x14ac:dyDescent="0.25">
      <c r="A22" s="6">
        <f t="shared" si="1"/>
        <v>45371</v>
      </c>
      <c r="B22">
        <f t="shared" si="7"/>
        <v>41970.000471964668</v>
      </c>
      <c r="C22">
        <f t="shared" si="2"/>
        <v>4253566.7371822475</v>
      </c>
      <c r="D22">
        <f t="shared" si="3"/>
        <v>199</v>
      </c>
      <c r="F22">
        <f t="shared" si="4"/>
        <v>32537.073976037369</v>
      </c>
      <c r="G22">
        <f t="shared" si="5"/>
        <v>9432.9264959272987</v>
      </c>
      <c r="J22">
        <f t="shared" si="6"/>
        <v>38029.999528035332</v>
      </c>
    </row>
    <row r="23" spans="1:10" x14ac:dyDescent="0.25">
      <c r="A23" s="6">
        <f t="shared" si="1"/>
        <v>45402</v>
      </c>
      <c r="B23">
        <f t="shared" si="7"/>
        <v>41194.236738254418</v>
      </c>
      <c r="C23">
        <f t="shared" si="2"/>
        <v>4164133.8106863201</v>
      </c>
      <c r="D23">
        <f t="shared" si="3"/>
        <v>198</v>
      </c>
      <c r="F23">
        <f t="shared" si="4"/>
        <v>31866.304139390337</v>
      </c>
      <c r="G23">
        <f t="shared" si="5"/>
        <v>9327.9325988640812</v>
      </c>
      <c r="J23">
        <f t="shared" si="6"/>
        <v>38805.763261745582</v>
      </c>
    </row>
    <row r="24" spans="1:10" x14ac:dyDescent="0.25">
      <c r="A24" s="6">
        <f t="shared" si="1"/>
        <v>45432</v>
      </c>
      <c r="B24">
        <f t="shared" si="7"/>
        <v>40416.744180826092</v>
      </c>
      <c r="C24">
        <f t="shared" si="2"/>
        <v>4074805.8780874559</v>
      </c>
      <c r="D24">
        <f t="shared" si="3"/>
        <v>197</v>
      </c>
      <c r="F24">
        <f t="shared" si="4"/>
        <v>31196.302465058347</v>
      </c>
      <c r="G24">
        <f t="shared" si="5"/>
        <v>9220.4417157677453</v>
      </c>
      <c r="J24">
        <f t="shared" si="6"/>
        <v>39583.255819173908</v>
      </c>
    </row>
    <row r="25" spans="1:10" x14ac:dyDescent="0.25">
      <c r="A25" s="6">
        <f t="shared" si="1"/>
        <v>45463</v>
      </c>
      <c r="B25">
        <f t="shared" si="7"/>
        <v>39637.501949166246</v>
      </c>
      <c r="C25">
        <f t="shared" si="2"/>
        <v>3985585.4363716883</v>
      </c>
      <c r="D25">
        <f t="shared" si="3"/>
        <v>196</v>
      </c>
      <c r="F25">
        <f t="shared" si="4"/>
        <v>30527.087370005189</v>
      </c>
      <c r="G25">
        <f t="shared" si="5"/>
        <v>9110.4145791610572</v>
      </c>
      <c r="J25">
        <f t="shared" si="6"/>
        <v>40362.498050833754</v>
      </c>
    </row>
    <row r="26" spans="1:10" x14ac:dyDescent="0.25">
      <c r="A26" s="6">
        <f t="shared" si="1"/>
        <v>45493</v>
      </c>
      <c r="B26">
        <f t="shared" si="7"/>
        <v>38856.48886412938</v>
      </c>
      <c r="C26">
        <f t="shared" si="2"/>
        <v>3896475.0217925273</v>
      </c>
      <c r="D26">
        <f t="shared" si="3"/>
        <v>195</v>
      </c>
      <c r="F26">
        <f t="shared" si="4"/>
        <v>29858.677560817898</v>
      </c>
      <c r="G26">
        <f t="shared" si="5"/>
        <v>8997.8113033114823</v>
      </c>
      <c r="J26">
        <f t="shared" si="6"/>
        <v>41143.51113587062</v>
      </c>
    </row>
    <row r="27" spans="1:10" x14ac:dyDescent="0.25">
      <c r="A27" s="6">
        <f t="shared" si="1"/>
        <v>45524</v>
      </c>
      <c r="B27">
        <f t="shared" si="7"/>
        <v>38073.683411172475</v>
      </c>
      <c r="C27">
        <f t="shared" si="2"/>
        <v>3807477.2104892158</v>
      </c>
      <c r="D27">
        <f t="shared" si="3"/>
        <v>194</v>
      </c>
      <c r="F27">
        <f t="shared" si="4"/>
        <v>29191.092038262348</v>
      </c>
      <c r="G27">
        <f t="shared" si="5"/>
        <v>8882.5913729101267</v>
      </c>
      <c r="J27">
        <f t="shared" si="6"/>
        <v>41926.316588827525</v>
      </c>
    </row>
    <row r="28" spans="1:10" x14ac:dyDescent="0.25">
      <c r="A28" s="6">
        <f t="shared" si="1"/>
        <v>45555</v>
      </c>
      <c r="B28">
        <f t="shared" si="7"/>
        <v>37289.06373340515</v>
      </c>
      <c r="C28">
        <f t="shared" si="2"/>
        <v>3718594.6191163058</v>
      </c>
      <c r="D28">
        <f t="shared" si="3"/>
        <v>193</v>
      </c>
      <c r="F28">
        <f t="shared" si="4"/>
        <v>28524.350101915043</v>
      </c>
      <c r="G28">
        <f t="shared" si="5"/>
        <v>8764.7136314901072</v>
      </c>
      <c r="J28">
        <f t="shared" si="6"/>
        <v>42710.93626659485</v>
      </c>
    </row>
    <row r="29" spans="1:10" x14ac:dyDescent="0.25">
      <c r="A29" s="6">
        <f t="shared" si="1"/>
        <v>45585</v>
      </c>
      <c r="B29">
        <f t="shared" si="7"/>
        <v>36502.607624458702</v>
      </c>
      <c r="C29">
        <f t="shared" si="2"/>
        <v>3629829.9054848156</v>
      </c>
      <c r="D29">
        <f t="shared" si="3"/>
        <v>192</v>
      </c>
      <c r="F29">
        <f t="shared" si="4"/>
        <v>27858.471354879657</v>
      </c>
      <c r="G29">
        <f t="shared" si="5"/>
        <v>8644.1362695790449</v>
      </c>
      <c r="J29">
        <f t="shared" si="6"/>
        <v>43497.392375541298</v>
      </c>
    </row>
    <row r="30" spans="1:10" x14ac:dyDescent="0.25">
      <c r="A30" s="6">
        <f t="shared" si="1"/>
        <v>45616</v>
      </c>
      <c r="B30">
        <f t="shared" si="7"/>
        <v>35714.292521168471</v>
      </c>
      <c r="C30">
        <f t="shared" si="2"/>
        <v>3541185.7692152364</v>
      </c>
      <c r="D30">
        <f t="shared" si="3"/>
        <v>191</v>
      </c>
      <c r="F30">
        <f t="shared" si="4"/>
        <v>27193.475708590409</v>
      </c>
      <c r="G30">
        <f t="shared" si="5"/>
        <v>8520.8168125780612</v>
      </c>
      <c r="J30">
        <f t="shared" si="6"/>
        <v>44285.707478831529</v>
      </c>
    </row>
    <row r="31" spans="1:10" x14ac:dyDescent="0.25">
      <c r="A31" s="6">
        <f t="shared" si="1"/>
        <v>45646</v>
      </c>
      <c r="B31">
        <f t="shared" si="7"/>
        <v>34924.095496063514</v>
      </c>
      <c r="C31">
        <f t="shared" si="2"/>
        <v>3452664.9524026583</v>
      </c>
      <c r="D31">
        <f t="shared" si="3"/>
        <v>190</v>
      </c>
      <c r="F31">
        <f t="shared" si="4"/>
        <v>26529.383387704147</v>
      </c>
      <c r="G31">
        <f t="shared" si="5"/>
        <v>8394.7121083593665</v>
      </c>
      <c r="J31">
        <f t="shared" si="6"/>
        <v>45075.904503936486</v>
      </c>
    </row>
    <row r="32" spans="1:10" x14ac:dyDescent="0.25">
      <c r="A32" s="6">
        <f t="shared" si="1"/>
        <v>45677</v>
      </c>
      <c r="B32">
        <f t="shared" si="7"/>
        <v>34131.993249657418</v>
      </c>
      <c r="C32">
        <f t="shared" si="2"/>
        <v>3364270.2402942991</v>
      </c>
      <c r="D32">
        <f t="shared" si="3"/>
        <v>189</v>
      </c>
      <c r="F32">
        <f t="shared" si="4"/>
        <v>25866.214935083248</v>
      </c>
      <c r="G32">
        <f t="shared" si="5"/>
        <v>8265.7783145741705</v>
      </c>
      <c r="J32">
        <f t="shared" si="6"/>
        <v>45868.006750342582</v>
      </c>
    </row>
    <row r="33" spans="1:10" x14ac:dyDescent="0.25">
      <c r="A33" s="6">
        <f t="shared" si="1"/>
        <v>45708</v>
      </c>
      <c r="B33">
        <f t="shared" ref="B33:B48" si="8">C32*B$3/(1-((1+B$3)^(1-D33-2)))</f>
        <v>33337.962102534111</v>
      </c>
      <c r="C33">
        <f t="shared" si="2"/>
        <v>3276004.4619797249</v>
      </c>
      <c r="D33">
        <f t="shared" si="3"/>
        <v>188</v>
      </c>
      <c r="F33">
        <f t="shared" si="4"/>
        <v>25203.991216871458</v>
      </c>
      <c r="G33">
        <f t="shared" si="5"/>
        <v>8133.970885662653</v>
      </c>
      <c r="J33">
        <f t="shared" si="6"/>
        <v>46662.037897465889</v>
      </c>
    </row>
    <row r="34" spans="1:10" x14ac:dyDescent="0.25">
      <c r="A34" s="6">
        <f t="shared" si="1"/>
        <v>45736</v>
      </c>
      <c r="B34">
        <f t="shared" si="8"/>
        <v>32541.977987221857</v>
      </c>
      <c r="C34">
        <f t="shared" si="2"/>
        <v>3187870.4910940621</v>
      </c>
      <c r="D34">
        <f t="shared" si="3"/>
        <v>187</v>
      </c>
      <c r="F34">
        <f t="shared" si="4"/>
        <v>24542.733427664771</v>
      </c>
      <c r="G34">
        <f t="shared" si="5"/>
        <v>7999.2445595570862</v>
      </c>
      <c r="J34">
        <f t="shared" si="6"/>
        <v>47458.022012778143</v>
      </c>
    </row>
    <row r="35" spans="1:10" x14ac:dyDescent="0.25">
      <c r="A35" s="6">
        <f t="shared" si="1"/>
        <v>45767</v>
      </c>
      <c r="B35">
        <f t="shared" si="8"/>
        <v>31744.016439848685</v>
      </c>
      <c r="C35">
        <f t="shared" si="2"/>
        <v>3099871.2465345049</v>
      </c>
      <c r="D35">
        <f t="shared" si="3"/>
        <v>186</v>
      </c>
      <c r="F35">
        <f t="shared" si="4"/>
        <v>23882.46309577968</v>
      </c>
      <c r="G35">
        <f t="shared" si="5"/>
        <v>7861.5533440690051</v>
      </c>
      <c r="J35">
        <f t="shared" si="6"/>
        <v>48255.983560151319</v>
      </c>
    </row>
    <row r="36" spans="1:10" x14ac:dyDescent="0.25">
      <c r="A36" s="6">
        <f t="shared" si="1"/>
        <v>45797</v>
      </c>
      <c r="B36">
        <f t="shared" si="8"/>
        <v>30944.052591572243</v>
      </c>
      <c r="C36">
        <f t="shared" si="2"/>
        <v>3012009.6931904359</v>
      </c>
      <c r="D36">
        <f t="shared" si="3"/>
        <v>185</v>
      </c>
      <c r="F36">
        <f t="shared" si="4"/>
        <v>23223.202088620998</v>
      </c>
      <c r="G36">
        <f t="shared" si="5"/>
        <v>7720.8505029512453</v>
      </c>
      <c r="J36">
        <f t="shared" si="6"/>
        <v>49055.947408427761</v>
      </c>
    </row>
    <row r="37" spans="1:10" x14ac:dyDescent="0.25">
      <c r="A37" s="6">
        <f t="shared" si="1"/>
        <v>45828</v>
      </c>
      <c r="B37">
        <f t="shared" si="8"/>
        <v>30142.061159776506</v>
      </c>
      <c r="C37">
        <f t="shared" si="2"/>
        <v>2924288.8426874848</v>
      </c>
      <c r="D37">
        <f t="shared" si="3"/>
        <v>184</v>
      </c>
      <c r="F37">
        <f t="shared" si="4"/>
        <v>22564.972618151682</v>
      </c>
      <c r="G37">
        <f t="shared" si="5"/>
        <v>7577.0885416248238</v>
      </c>
      <c r="J37">
        <f t="shared" si="6"/>
        <v>49857.938840223491</v>
      </c>
    </row>
    <row r="38" spans="1:10" x14ac:dyDescent="0.25">
      <c r="A38" s="6">
        <f t="shared" si="1"/>
        <v>45858</v>
      </c>
      <c r="B38">
        <f t="shared" si="8"/>
        <v>29338.016439027899</v>
      </c>
      <c r="C38">
        <f t="shared" si="2"/>
        <v>2836711.7541458602</v>
      </c>
      <c r="D38">
        <f t="shared" si="3"/>
        <v>183</v>
      </c>
      <c r="F38">
        <f t="shared" si="4"/>
        <v>21907.797246467075</v>
      </c>
      <c r="G38">
        <f t="shared" si="5"/>
        <v>7430.219192560824</v>
      </c>
      <c r="J38">
        <f t="shared" si="6"/>
        <v>50661.983560972105</v>
      </c>
    </row>
    <row r="39" spans="1:10" x14ac:dyDescent="0.25">
      <c r="A39" s="6">
        <f t="shared" si="1"/>
        <v>45889</v>
      </c>
      <c r="B39">
        <f t="shared" si="8"/>
        <v>28531.892291782766</v>
      </c>
      <c r="C39">
        <f t="shared" si="2"/>
        <v>2749281.5349532994</v>
      </c>
      <c r="D39">
        <f t="shared" si="3"/>
        <v>182</v>
      </c>
      <c r="F39">
        <f t="shared" si="4"/>
        <v>21251.69889147607</v>
      </c>
      <c r="G39">
        <f t="shared" si="5"/>
        <v>7280.1934003066963</v>
      </c>
      <c r="J39">
        <f t="shared" si="6"/>
        <v>51468.107708217234</v>
      </c>
    </row>
    <row r="40" spans="1:10" x14ac:dyDescent="0.25">
      <c r="A40" s="6">
        <f t="shared" si="1"/>
        <v>45920</v>
      </c>
      <c r="B40">
        <f t="shared" si="8"/>
        <v>27723.662138837968</v>
      </c>
      <c r="C40">
        <f t="shared" si="2"/>
        <v>2662001.3415529928</v>
      </c>
      <c r="D40">
        <f t="shared" si="3"/>
        <v>181</v>
      </c>
      <c r="F40">
        <f t="shared" si="4"/>
        <v>20596.7008326918</v>
      </c>
      <c r="G40">
        <f t="shared" si="5"/>
        <v>7126.9613061461678</v>
      </c>
      <c r="J40">
        <f t="shared" si="6"/>
        <v>52276.337861162028</v>
      </c>
    </row>
    <row r="41" spans="1:10" x14ac:dyDescent="0.25">
      <c r="A41" s="6">
        <f t="shared" si="1"/>
        <v>45950</v>
      </c>
      <c r="B41">
        <f t="shared" si="8"/>
        <v>26913.298949516058</v>
      </c>
      <c r="C41">
        <f t="shared" si="2"/>
        <v>2574874.3802468465</v>
      </c>
      <c r="D41">
        <f t="shared" si="3"/>
        <v>180</v>
      </c>
      <c r="F41">
        <f t="shared" si="4"/>
        <v>19942.826717134503</v>
      </c>
      <c r="G41">
        <f t="shared" si="5"/>
        <v>6970.4722323815549</v>
      </c>
      <c r="J41">
        <f t="shared" si="6"/>
        <v>53086.701050483942</v>
      </c>
    </row>
    <row r="42" spans="1:10" x14ac:dyDescent="0.25">
      <c r="A42" s="6">
        <f t="shared" si="1"/>
        <v>45981</v>
      </c>
      <c r="B42">
        <f t="shared" si="8"/>
        <v>26100.775231576059</v>
      </c>
      <c r="C42">
        <f t="shared" si="2"/>
        <v>2487903.9080144651</v>
      </c>
      <c r="D42">
        <f t="shared" si="3"/>
        <v>179</v>
      </c>
      <c r="F42">
        <f t="shared" si="4"/>
        <v>19290.10056534929</v>
      </c>
      <c r="G42">
        <f t="shared" si="5"/>
        <v>6810.6746662267687</v>
      </c>
      <c r="J42">
        <f t="shared" si="6"/>
        <v>53899.224768423941</v>
      </c>
    </row>
    <row r="43" spans="1:10" x14ac:dyDescent="0.25">
      <c r="A43" s="6">
        <f t="shared" si="1"/>
        <v>46011</v>
      </c>
      <c r="B43">
        <f t="shared" si="8"/>
        <v>25286.063020840698</v>
      </c>
      <c r="C43">
        <f t="shared" si="2"/>
        <v>2401093.2333482383</v>
      </c>
      <c r="D43">
        <f t="shared" si="3"/>
        <v>178</v>
      </c>
      <c r="F43">
        <f t="shared" si="4"/>
        <v>18638.546777541702</v>
      </c>
      <c r="G43">
        <f t="shared" si="5"/>
        <v>6647.5162432989964</v>
      </c>
      <c r="J43">
        <f t="shared" si="6"/>
        <v>54713.936979159305</v>
      </c>
    </row>
    <row r="44" spans="1:10" x14ac:dyDescent="0.25">
      <c r="A44" s="6">
        <f t="shared" si="1"/>
        <v>46042</v>
      </c>
      <c r="B44">
        <f t="shared" si="8"/>
        <v>24469.133870530324</v>
      </c>
      <c r="C44">
        <f t="shared" si="2"/>
        <v>2314445.7171049393</v>
      </c>
      <c r="D44">
        <f t="shared" si="3"/>
        <v>177</v>
      </c>
      <c r="F44">
        <f t="shared" si="4"/>
        <v>17988.190139833885</v>
      </c>
      <c r="G44">
        <f t="shared" si="5"/>
        <v>6480.9437306964392</v>
      </c>
      <c r="J44">
        <f t="shared" si="6"/>
        <v>55530.866129469679</v>
      </c>
    </row>
    <row r="45" spans="1:10" x14ac:dyDescent="0.25">
      <c r="A45" s="6">
        <f t="shared" si="1"/>
        <v>46073</v>
      </c>
      <c r="B45">
        <f t="shared" si="8"/>
        <v>23649.958840293701</v>
      </c>
      <c r="C45">
        <f t="shared" si="2"/>
        <v>2227964.7733742427</v>
      </c>
      <c r="D45">
        <f t="shared" si="3"/>
        <v>176</v>
      </c>
      <c r="F45">
        <f t="shared" si="4"/>
        <v>17339.055830644502</v>
      </c>
      <c r="G45">
        <f t="shared" si="5"/>
        <v>6310.9030096491988</v>
      </c>
      <c r="J45">
        <f t="shared" si="6"/>
        <v>56350.041159706299</v>
      </c>
    </row>
    <row r="46" spans="1:10" x14ac:dyDescent="0.25">
      <c r="A46" s="6">
        <f t="shared" si="1"/>
        <v>46101</v>
      </c>
      <c r="B46">
        <f t="shared" si="8"/>
        <v>22828.508484925002</v>
      </c>
      <c r="C46">
        <f t="shared" si="2"/>
        <v>2141653.8703645933</v>
      </c>
      <c r="D46">
        <f t="shared" si="3"/>
        <v>175</v>
      </c>
      <c r="F46">
        <f t="shared" si="4"/>
        <v>16691.169427195367</v>
      </c>
      <c r="G46">
        <f t="shared" si="5"/>
        <v>6137.3390577296341</v>
      </c>
      <c r="J46">
        <f t="shared" si="6"/>
        <v>57171.491515075002</v>
      </c>
    </row>
    <row r="47" spans="1:10" x14ac:dyDescent="0.25">
      <c r="A47" s="6">
        <f t="shared" si="1"/>
        <v>46132</v>
      </c>
      <c r="B47">
        <f t="shared" si="8"/>
        <v>22004.752842756465</v>
      </c>
      <c r="C47">
        <f t="shared" si="2"/>
        <v>2055516.5313068638</v>
      </c>
      <c r="D47">
        <f t="shared" si="3"/>
        <v>174</v>
      </c>
      <c r="F47">
        <f t="shared" si="4"/>
        <v>16044.556912148078</v>
      </c>
      <c r="G47">
        <f t="shared" si="5"/>
        <v>5960.1959306083863</v>
      </c>
      <c r="J47">
        <f t="shared" si="6"/>
        <v>57995.247157243532</v>
      </c>
    </row>
    <row r="48" spans="1:10" x14ac:dyDescent="0.25">
      <c r="A48" s="6">
        <f t="shared" si="1"/>
        <v>46162</v>
      </c>
      <c r="B48">
        <f t="shared" si="8"/>
        <v>21178.661423715203</v>
      </c>
      <c r="C48">
        <f t="shared" si="2"/>
        <v>1969556.3353762554</v>
      </c>
      <c r="D48">
        <f t="shared" si="3"/>
        <v>173</v>
      </c>
      <c r="F48">
        <f t="shared" si="4"/>
        <v>15399.24468037392</v>
      </c>
      <c r="G48">
        <f t="shared" si="5"/>
        <v>5779.4167433412822</v>
      </c>
      <c r="J48">
        <f t="shared" si="6"/>
        <v>58821.338576284797</v>
      </c>
    </row>
    <row r="49" spans="1:10" x14ac:dyDescent="0.25">
      <c r="A49" s="6">
        <f t="shared" ref="A49:A62" si="9">DATE(YEAR(A48),MONTH(A48)+1,DAY(A48))</f>
        <v>46193</v>
      </c>
      <c r="B49">
        <f t="shared" ref="B49:B62" si="10">C48*B$3/(1-((1+B$3)^(1-D49-2)))</f>
        <v>20350.203197032602</v>
      </c>
      <c r="C49">
        <f t="shared" si="2"/>
        <v>1883776.9186329141</v>
      </c>
      <c r="D49">
        <f t="shared" si="3"/>
        <v>172</v>
      </c>
      <c r="F49">
        <f t="shared" si="4"/>
        <v>14755.259545860446</v>
      </c>
      <c r="G49">
        <f t="shared" si="5"/>
        <v>5594.943651172156</v>
      </c>
      <c r="J49">
        <f t="shared" si="6"/>
        <v>59649.796802967394</v>
      </c>
    </row>
    <row r="50" spans="1:10" x14ac:dyDescent="0.25">
      <c r="A50" s="6">
        <f t="shared" si="9"/>
        <v>46223</v>
      </c>
      <c r="B50">
        <f t="shared" si="10"/>
        <v>19519.346578594024</v>
      </c>
      <c r="C50">
        <f t="shared" si="2"/>
        <v>1798181.974981742</v>
      </c>
      <c r="D50">
        <f t="shared" si="3"/>
        <v>171</v>
      </c>
      <c r="F50">
        <f t="shared" si="4"/>
        <v>14112.628748758247</v>
      </c>
      <c r="G50">
        <f t="shared" si="5"/>
        <v>5406.7178298357776</v>
      </c>
      <c r="J50">
        <f t="shared" si="6"/>
        <v>60480.653421405979</v>
      </c>
    </row>
    <row r="51" spans="1:10" x14ac:dyDescent="0.25">
      <c r="A51" s="6">
        <f t="shared" si="9"/>
        <v>46254</v>
      </c>
      <c r="B51">
        <f t="shared" si="10"/>
        <v>18686.059417916094</v>
      </c>
      <c r="C51">
        <f t="shared" si="2"/>
        <v>1712775.2571519061</v>
      </c>
      <c r="D51">
        <f t="shared" si="3"/>
        <v>170</v>
      </c>
      <c r="F51">
        <f t="shared" si="4"/>
        <v>13471.379962571549</v>
      </c>
      <c r="G51">
        <f t="shared" si="5"/>
        <v>5214.6794553445452</v>
      </c>
      <c r="J51">
        <f t="shared" si="6"/>
        <v>61313.940582083902</v>
      </c>
    </row>
    <row r="52" spans="1:10" x14ac:dyDescent="0.25">
      <c r="A52" s="6">
        <f t="shared" si="9"/>
        <v>46285</v>
      </c>
      <c r="B52">
        <f t="shared" si="10"/>
        <v>17850.30898473844</v>
      </c>
      <c r="C52">
        <f t="shared" si="2"/>
        <v>1627560.5776965616</v>
      </c>
      <c r="D52">
        <f t="shared" si="3"/>
        <v>169</v>
      </c>
      <c r="F52">
        <f t="shared" si="4"/>
        <v>12831.541301496363</v>
      </c>
      <c r="G52">
        <f t="shared" si="5"/>
        <v>5018.7676832420766</v>
      </c>
      <c r="J52">
        <f t="shared" si="6"/>
        <v>62149.69101526156</v>
      </c>
    </row>
    <row r="53" spans="1:10" x14ac:dyDescent="0.25">
      <c r="A53" s="6">
        <f t="shared" si="9"/>
        <v>46315</v>
      </c>
      <c r="B53">
        <f t="shared" si="10"/>
        <v>17012.061955215955</v>
      </c>
      <c r="C53">
        <f t="shared" si="2"/>
        <v>1542541.8100133196</v>
      </c>
      <c r="D53">
        <f t="shared" si="3"/>
        <v>168</v>
      </c>
      <c r="F53">
        <f t="shared" si="4"/>
        <v>12193.141327910074</v>
      </c>
      <c r="G53">
        <f t="shared" si="5"/>
        <v>4818.9206273058808</v>
      </c>
      <c r="J53">
        <f t="shared" si="6"/>
        <v>62987.938044784045</v>
      </c>
    </row>
    <row r="54" spans="1:10" x14ac:dyDescent="0.25">
      <c r="A54" s="6">
        <f t="shared" si="9"/>
        <v>46346</v>
      </c>
      <c r="B54">
        <f t="shared" si="10"/>
        <v>16171.284397697322</v>
      </c>
      <c r="C54">
        <f t="shared" si="2"/>
        <v>1457722.8893860136</v>
      </c>
      <c r="D54">
        <f t="shared" si="3"/>
        <v>167</v>
      </c>
      <c r="F54">
        <f t="shared" si="4"/>
        <v>11556.209060016452</v>
      </c>
      <c r="G54">
        <f t="shared" si="5"/>
        <v>4615.0753376808698</v>
      </c>
      <c r="J54">
        <f t="shared" si="6"/>
        <v>63828.715602302676</v>
      </c>
    </row>
    <row r="55" spans="1:10" x14ac:dyDescent="0.25">
      <c r="A55" s="6">
        <f t="shared" si="9"/>
        <v>46376</v>
      </c>
      <c r="B55">
        <f t="shared" si="10"/>
        <v>15327.941758074774</v>
      </c>
      <c r="C55">
        <f t="shared" si="2"/>
        <v>1373107.8140483329</v>
      </c>
      <c r="D55">
        <f t="shared" si="3"/>
        <v>166</v>
      </c>
      <c r="F55">
        <f t="shared" si="4"/>
        <v>10920.773979650219</v>
      </c>
      <c r="G55">
        <f t="shared" si="5"/>
        <v>4407.1677784245549</v>
      </c>
      <c r="J55">
        <f t="shared" si="6"/>
        <v>64672.058241925224</v>
      </c>
    </row>
    <row r="56" spans="1:10" x14ac:dyDescent="0.25">
      <c r="A56" s="6">
        <f t="shared" si="9"/>
        <v>46407</v>
      </c>
      <c r="B56">
        <f t="shared" si="10"/>
        <v>14481.998844689511</v>
      </c>
      <c r="C56">
        <f t="shared" si="2"/>
        <v>1288700.6462699084</v>
      </c>
      <c r="D56">
        <f t="shared" si="3"/>
        <v>165</v>
      </c>
      <c r="F56">
        <f t="shared" si="4"/>
        <v>10286.866040245426</v>
      </c>
      <c r="G56">
        <f t="shared" si="5"/>
        <v>4195.1328044440852</v>
      </c>
      <c r="J56">
        <f t="shared" si="6"/>
        <v>65518.001155310485</v>
      </c>
    </row>
    <row r="57" spans="1:10" x14ac:dyDescent="0.25">
      <c r="A57" s="6">
        <f t="shared" si="9"/>
        <v>46438</v>
      </c>
      <c r="B57">
        <f t="shared" si="10"/>
        <v>13633.419812776503</v>
      </c>
      <c r="C57">
        <f t="shared" si="2"/>
        <v>1204505.5134654643</v>
      </c>
      <c r="D57">
        <f t="shared" si="3"/>
        <v>164</v>
      </c>
      <c r="F57">
        <f t="shared" si="4"/>
        <v>9654.5156749720627</v>
      </c>
      <c r="G57">
        <f t="shared" si="5"/>
        <v>3978.9041378044403</v>
      </c>
      <c r="J57">
        <f t="shared" si="6"/>
        <v>66366.580187223502</v>
      </c>
    </row>
    <row r="58" spans="1:10" x14ac:dyDescent="0.25">
      <c r="A58" s="6">
        <f t="shared" si="9"/>
        <v>46466</v>
      </c>
      <c r="B58">
        <f t="shared" si="10"/>
        <v>12782.16814843165</v>
      </c>
      <c r="C58">
        <f t="shared" si="2"/>
        <v>1120526.6093276599</v>
      </c>
      <c r="D58">
        <f t="shared" si="3"/>
        <v>163</v>
      </c>
      <c r="F58">
        <f t="shared" si="4"/>
        <v>9023.7538050454368</v>
      </c>
      <c r="G58">
        <f t="shared" si="5"/>
        <v>3758.4143433862137</v>
      </c>
      <c r="J58">
        <f t="shared" si="6"/>
        <v>67217.83185156835</v>
      </c>
    </row>
    <row r="59" spans="1:10" x14ac:dyDescent="0.25">
      <c r="A59" s="6">
        <f t="shared" si="9"/>
        <v>46497</v>
      </c>
      <c r="B59">
        <f t="shared" si="10"/>
        <v>11928.20665208366</v>
      </c>
      <c r="C59">
        <f t="shared" si="2"/>
        <v>1036768.1949842738</v>
      </c>
      <c r="D59">
        <f t="shared" si="3"/>
        <v>162</v>
      </c>
      <c r="F59">
        <f t="shared" si="4"/>
        <v>8394.6118482130514</v>
      </c>
      <c r="G59">
        <f t="shared" si="5"/>
        <v>3533.5948038706083</v>
      </c>
      <c r="J59">
        <f t="shared" si="6"/>
        <v>68071.793347916333</v>
      </c>
    </row>
    <row r="60" spans="1:10" x14ac:dyDescent="0.25">
      <c r="A60" s="6">
        <f t="shared" si="9"/>
        <v>46527</v>
      </c>
      <c r="B60">
        <f t="shared" si="10"/>
        <v>11071.497421452135</v>
      </c>
      <c r="C60">
        <f t="shared" si="2"/>
        <v>953234.6001804031</v>
      </c>
      <c r="D60">
        <f t="shared" si="3"/>
        <v>161</v>
      </c>
      <c r="F60">
        <f t="shared" si="4"/>
        <v>7767.1217274238506</v>
      </c>
      <c r="G60">
        <f t="shared" si="5"/>
        <v>3304.3756940282847</v>
      </c>
      <c r="J60">
        <f t="shared" si="6"/>
        <v>68928.502578547865</v>
      </c>
    </row>
    <row r="61" spans="1:10" x14ac:dyDescent="0.25">
      <c r="A61" s="6">
        <f t="shared" si="9"/>
        <v>46558</v>
      </c>
      <c r="B61">
        <f t="shared" si="10"/>
        <v>10212.001833972576</v>
      </c>
      <c r="C61">
        <f t="shared" si="2"/>
        <v>869930.22448637476</v>
      </c>
      <c r="D61">
        <f t="shared" si="3"/>
        <v>160</v>
      </c>
      <c r="F61">
        <f t="shared" si="4"/>
        <v>7141.3158796848529</v>
      </c>
      <c r="G61">
        <f t="shared" si="5"/>
        <v>3070.6859542877228</v>
      </c>
      <c r="J61">
        <f t="shared" si="6"/>
        <v>69787.998166027421</v>
      </c>
    </row>
    <row r="62" spans="1:10" x14ac:dyDescent="0.25">
      <c r="A62" s="6">
        <f t="shared" si="9"/>
        <v>46588</v>
      </c>
      <c r="B62">
        <f t="shared" si="10"/>
        <v>9349.6805286681611</v>
      </c>
      <c r="C62">
        <f t="shared" si="2"/>
        <v>786859.538532087</v>
      </c>
      <c r="D62">
        <f t="shared" si="3"/>
        <v>159</v>
      </c>
      <c r="F62">
        <f t="shared" si="4"/>
        <v>6517.227265110424</v>
      </c>
      <c r="G62">
        <f t="shared" si="5"/>
        <v>2832.453263557737</v>
      </c>
      <c r="J62">
        <f t="shared" si="6"/>
        <v>70650.319471331837</v>
      </c>
    </row>
    <row r="63" spans="1:10" x14ac:dyDescent="0.25">
      <c r="A63" s="6">
        <f t="shared" ref="A63:A110" si="11">DATE(YEAR(A62),MONTH(A62)+1,DAY(A62))</f>
        <v>46619</v>
      </c>
      <c r="B63">
        <f t="shared" ref="B63:B110" si="12">C62*B$3/(1-((1+B$3)^(1-D63-2)))</f>
        <v>8484.4933874472845</v>
      </c>
      <c r="C63">
        <f t="shared" si="2"/>
        <v>704027.08526852925</v>
      </c>
      <c r="D63">
        <f t="shared" si="3"/>
        <v>158</v>
      </c>
      <c r="F63">
        <f t="shared" si="4"/>
        <v>5894.8893761695517</v>
      </c>
      <c r="G63">
        <f t="shared" si="5"/>
        <v>2589.6040112777328</v>
      </c>
      <c r="J63">
        <f t="shared" si="6"/>
        <v>71515.506612552708</v>
      </c>
    </row>
    <row r="64" spans="1:10" x14ac:dyDescent="0.25">
      <c r="A64" s="6">
        <f t="shared" si="11"/>
        <v>46650</v>
      </c>
      <c r="B64">
        <f t="shared" si="12"/>
        <v>7616.3995158048856</v>
      </c>
      <c r="C64">
        <f t="shared" si="2"/>
        <v>621437.48125725146</v>
      </c>
      <c r="D64">
        <f t="shared" si="3"/>
        <v>157</v>
      </c>
      <c r="F64">
        <f t="shared" si="4"/>
        <v>5274.3362471367318</v>
      </c>
      <c r="G64">
        <f t="shared" si="5"/>
        <v>2342.0632686681538</v>
      </c>
      <c r="J64">
        <f t="shared" si="6"/>
        <v>72383.600484195107</v>
      </c>
    </row>
    <row r="65" spans="1:10" x14ac:dyDescent="0.25">
      <c r="A65" s="6">
        <f t="shared" si="11"/>
        <v>46680</v>
      </c>
      <c r="B65">
        <f t="shared" si="12"/>
        <v>6745.3572229046013</v>
      </c>
      <c r="C65">
        <f t="shared" si="2"/>
        <v>539095.41798858333</v>
      </c>
      <c r="D65">
        <f t="shared" si="3"/>
        <v>156</v>
      </c>
      <c r="F65">
        <f t="shared" si="4"/>
        <v>4655.6024637522423</v>
      </c>
      <c r="G65">
        <f t="shared" si="5"/>
        <v>2089.7547591523589</v>
      </c>
      <c r="J65">
        <f t="shared" si="6"/>
        <v>73254.642777095403</v>
      </c>
    </row>
    <row r="66" spans="1:10" x14ac:dyDescent="0.25">
      <c r="A66" s="6">
        <f t="shared" si="11"/>
        <v>46711</v>
      </c>
      <c r="B66">
        <f t="shared" si="12"/>
        <v>5871.3240010177487</v>
      </c>
      <c r="C66">
        <f t="shared" si="2"/>
        <v>457005.66322943097</v>
      </c>
      <c r="D66">
        <f t="shared" si="3"/>
        <v>155</v>
      </c>
      <c r="F66">
        <f t="shared" si="4"/>
        <v>4038.7231730978033</v>
      </c>
      <c r="G66">
        <f t="shared" si="5"/>
        <v>1832.6008279199455</v>
      </c>
      <c r="J66">
        <f t="shared" si="6"/>
        <v>74128.675998982246</v>
      </c>
    </row>
    <row r="67" spans="1:10" x14ac:dyDescent="0.25">
      <c r="A67" s="6">
        <f t="shared" si="11"/>
        <v>46741</v>
      </c>
      <c r="B67">
        <f t="shared" si="12"/>
        <v>4994.2565042940578</v>
      </c>
      <c r="C67">
        <f t="shared" si="2"/>
        <v>375173.06240151101</v>
      </c>
      <c r="D67">
        <f t="shared" si="3"/>
        <v>154</v>
      </c>
      <c r="F67">
        <f t="shared" si="4"/>
        <v>3423.7340936938203</v>
      </c>
      <c r="G67">
        <f t="shared" si="5"/>
        <v>1570.5224106002374</v>
      </c>
      <c r="J67">
        <f t="shared" si="6"/>
        <v>75005.743495705945</v>
      </c>
    </row>
    <row r="68" spans="1:10" x14ac:dyDescent="0.25">
      <c r="A68" s="6">
        <f t="shared" si="11"/>
        <v>46772</v>
      </c>
      <c r="B68">
        <f t="shared" si="12"/>
        <v>4114.1105268379315</v>
      </c>
      <c r="C68">
        <f t="shared" si="2"/>
        <v>293602.53999091079</v>
      </c>
      <c r="D68">
        <f t="shared" si="3"/>
        <v>153</v>
      </c>
      <c r="F68">
        <f t="shared" si="4"/>
        <v>2810.6715258246531</v>
      </c>
      <c r="G68">
        <f t="shared" si="5"/>
        <v>1303.4390010132784</v>
      </c>
      <c r="J68">
        <f t="shared" si="6"/>
        <v>75885.889473162068</v>
      </c>
    </row>
    <row r="69" spans="1:10" x14ac:dyDescent="0.25">
      <c r="A69" s="6">
        <f t="shared" si="11"/>
        <v>46803</v>
      </c>
      <c r="B69">
        <f t="shared" si="12"/>
        <v>3230.8409800627642</v>
      </c>
      <c r="C69">
        <f t="shared" si="2"/>
        <v>212299.1009898975</v>
      </c>
      <c r="D69">
        <f t="shared" si="3"/>
        <v>152</v>
      </c>
      <c r="F69">
        <f t="shared" si="4"/>
        <v>2199.5723620985732</v>
      </c>
      <c r="G69">
        <f t="shared" si="5"/>
        <v>1031.268617964191</v>
      </c>
      <c r="J69">
        <f t="shared" si="6"/>
        <v>76769.159019937229</v>
      </c>
    </row>
    <row r="70" spans="1:10" x14ac:dyDescent="0.25">
      <c r="A70" s="6">
        <f t="shared" si="11"/>
        <v>46832</v>
      </c>
      <c r="B70">
        <f t="shared" si="12"/>
        <v>2344.4018692946356</v>
      </c>
      <c r="C70">
        <f t="shared" si="2"/>
        <v>131267.8323719333</v>
      </c>
      <c r="D70">
        <f t="shared" si="3"/>
        <v>151</v>
      </c>
      <c r="F70">
        <f t="shared" si="4"/>
        <v>1590.4740982493154</v>
      </c>
      <c r="G70">
        <f t="shared" si="5"/>
        <v>753.92777104532024</v>
      </c>
      <c r="J70">
        <f t="shared" si="6"/>
        <v>77655.598130705359</v>
      </c>
    </row>
    <row r="71" spans="1:10" x14ac:dyDescent="0.25">
      <c r="A71" s="6">
        <f t="shared" si="11"/>
        <v>46863</v>
      </c>
      <c r="B71">
        <f t="shared" si="12"/>
        <v>1454.7462695952934</v>
      </c>
      <c r="C71">
        <f t="shared" si="2"/>
        <v>50513.904600887981</v>
      </c>
      <c r="D71">
        <f t="shared" si="3"/>
        <v>150</v>
      </c>
      <c r="F71">
        <f t="shared" si="4"/>
        <v>983.41484418640027</v>
      </c>
      <c r="G71">
        <f t="shared" si="5"/>
        <v>471.3314254088931</v>
      </c>
      <c r="J71">
        <f t="shared" si="6"/>
        <v>78545.2537304047</v>
      </c>
    </row>
    <row r="72" spans="1:10" x14ac:dyDescent="0.25">
      <c r="A72" s="6">
        <f t="shared" si="11"/>
        <v>46893</v>
      </c>
      <c r="B72">
        <f t="shared" si="12"/>
        <v>561.82630077297176</v>
      </c>
      <c r="C72">
        <f t="shared" si="2"/>
        <v>-29957.426824520913</v>
      </c>
      <c r="D72">
        <f t="shared" si="3"/>
        <v>149</v>
      </c>
      <c r="F72">
        <f t="shared" si="4"/>
        <v>378.43333530165245</v>
      </c>
      <c r="G72">
        <f t="shared" si="5"/>
        <v>183.39296547131931</v>
      </c>
      <c r="J72">
        <f t="shared" si="6"/>
        <v>79438.173699227031</v>
      </c>
    </row>
    <row r="73" spans="1:10" x14ac:dyDescent="0.25">
      <c r="A73" s="6">
        <f t="shared" si="11"/>
        <v>46924</v>
      </c>
      <c r="B73">
        <f t="shared" si="12"/>
        <v>-334.40689845191247</v>
      </c>
      <c r="C73">
        <f t="shared" si="2"/>
        <v>-110140.81978999222</v>
      </c>
      <c r="D73">
        <f t="shared" si="3"/>
        <v>148</v>
      </c>
      <c r="F73">
        <f t="shared" si="4"/>
        <v>-224.43105596036918</v>
      </c>
      <c r="G73">
        <f t="shared" si="5"/>
        <v>-109.97584249154329</v>
      </c>
      <c r="J73">
        <f t="shared" si="6"/>
        <v>80334.406898451911</v>
      </c>
    </row>
    <row r="74" spans="1:10" x14ac:dyDescent="0.25">
      <c r="A74" s="6">
        <f t="shared" si="11"/>
        <v>46954</v>
      </c>
      <c r="B74">
        <f t="shared" si="12"/>
        <v>-1234.0031971607268</v>
      </c>
      <c r="C74">
        <f t="shared" si="2"/>
        <v>-190030.84394750069</v>
      </c>
      <c r="D74">
        <f t="shared" si="3"/>
        <v>147</v>
      </c>
      <c r="F74">
        <f t="shared" si="4"/>
        <v>-825.13830826002504</v>
      </c>
      <c r="G74">
        <f t="shared" si="5"/>
        <v>-408.86488890070177</v>
      </c>
      <c r="J74">
        <f t="shared" si="6"/>
        <v>81234.003197160724</v>
      </c>
    </row>
    <row r="75" spans="1:10" x14ac:dyDescent="0.25">
      <c r="A75" s="6">
        <f t="shared" si="11"/>
        <v>46985</v>
      </c>
      <c r="B75">
        <f t="shared" si="12"/>
        <v>-2137.0134998664316</v>
      </c>
      <c r="C75">
        <f t="shared" si="2"/>
        <v>-269621.97905859997</v>
      </c>
      <c r="D75">
        <f t="shared" si="3"/>
        <v>146</v>
      </c>
      <c r="F75">
        <f t="shared" si="4"/>
        <v>-1423.6477392400259</v>
      </c>
      <c r="G75">
        <f t="shared" si="5"/>
        <v>-713.36576062640574</v>
      </c>
      <c r="J75">
        <f t="shared" si="6"/>
        <v>82137.013499866429</v>
      </c>
    </row>
    <row r="76" spans="1:10" x14ac:dyDescent="0.25">
      <c r="A76" s="6">
        <f t="shared" si="11"/>
        <v>47016</v>
      </c>
      <c r="B76">
        <f t="shared" si="12"/>
        <v>-3043.4897750971654</v>
      </c>
      <c r="C76">
        <f t="shared" si="2"/>
        <v>-348908.61329797358</v>
      </c>
      <c r="D76">
        <f t="shared" si="3"/>
        <v>145</v>
      </c>
      <c r="F76">
        <f t="shared" si="4"/>
        <v>-2019.9179931140113</v>
      </c>
      <c r="G76">
        <f t="shared" si="5"/>
        <v>-1023.5717819831541</v>
      </c>
      <c r="J76">
        <f t="shared" si="6"/>
        <v>83043.489775097172</v>
      </c>
    </row>
    <row r="77" spans="1:10" x14ac:dyDescent="0.25">
      <c r="A77" s="6">
        <f t="shared" si="11"/>
        <v>47046</v>
      </c>
      <c r="B77">
        <f t="shared" si="12"/>
        <v>-3953.4850849733925</v>
      </c>
      <c r="C77">
        <f t="shared" si="2"/>
        <v>-427885.04151599045</v>
      </c>
      <c r="D77">
        <f t="shared" si="3"/>
        <v>144</v>
      </c>
      <c r="F77">
        <f t="shared" si="4"/>
        <v>-2613.9070279573189</v>
      </c>
      <c r="G77">
        <f t="shared" si="5"/>
        <v>-1339.5780570160737</v>
      </c>
      <c r="J77">
        <f t="shared" si="6"/>
        <v>83953.485084973392</v>
      </c>
    </row>
    <row r="78" spans="1:10" x14ac:dyDescent="0.25">
      <c r="A78" s="6">
        <f t="shared" si="11"/>
        <v>47077</v>
      </c>
      <c r="B78">
        <f t="shared" si="12"/>
        <v>-4867.0536158203395</v>
      </c>
      <c r="C78">
        <f t="shared" si="2"/>
        <v>-506545.46345897438</v>
      </c>
      <c r="D78">
        <f t="shared" si="3"/>
        <v>143</v>
      </c>
      <c r="F78">
        <f t="shared" si="4"/>
        <v>-3205.5721026906285</v>
      </c>
      <c r="G78">
        <f t="shared" si="5"/>
        <v>-1661.4815131297109</v>
      </c>
      <c r="J78">
        <f t="shared" si="6"/>
        <v>84867.053615820332</v>
      </c>
    </row>
    <row r="79" spans="1:10" x14ac:dyDescent="0.25">
      <c r="A79" s="6">
        <f t="shared" si="11"/>
        <v>47107</v>
      </c>
      <c r="B79">
        <f t="shared" si="12"/>
        <v>-5784.2507098595006</v>
      </c>
      <c r="C79">
        <f t="shared" si="2"/>
        <v>-584883.98194584472</v>
      </c>
      <c r="D79">
        <f t="shared" si="3"/>
        <v>142</v>
      </c>
      <c r="F79">
        <f t="shared" si="4"/>
        <v>-3794.8697637468163</v>
      </c>
      <c r="G79">
        <f t="shared" si="5"/>
        <v>-1989.3809461126843</v>
      </c>
      <c r="J79">
        <f t="shared" si="6"/>
        <v>85784.250709859494</v>
      </c>
    </row>
    <row r="80" spans="1:10" x14ac:dyDescent="0.25">
      <c r="A80" s="6">
        <f t="shared" si="11"/>
        <v>47138</v>
      </c>
      <c r="B80">
        <f t="shared" si="12"/>
        <v>-6705.1328980251938</v>
      </c>
      <c r="C80">
        <f t="shared" si="2"/>
        <v>-662894.60099973204</v>
      </c>
      <c r="D80">
        <f t="shared" si="3"/>
        <v>141</v>
      </c>
      <c r="F80">
        <f t="shared" si="4"/>
        <v>-4381.7558314109529</v>
      </c>
      <c r="G80">
        <f t="shared" si="5"/>
        <v>-2323.3770666142409</v>
      </c>
      <c r="J80">
        <f t="shared" si="6"/>
        <v>86705.1328980252</v>
      </c>
    </row>
    <row r="81" spans="1:10" x14ac:dyDescent="0.25">
      <c r="A81" s="6">
        <f t="shared" si="11"/>
        <v>47169</v>
      </c>
      <c r="B81">
        <f t="shared" si="12"/>
        <v>-7629.7579339544091</v>
      </c>
      <c r="C81">
        <f t="shared" si="2"/>
        <v>-740571.22393311781</v>
      </c>
      <c r="D81">
        <f t="shared" si="3"/>
        <v>140</v>
      </c>
      <c r="F81">
        <f t="shared" si="4"/>
        <v>-4966.1853858229924</v>
      </c>
      <c r="G81">
        <f t="shared" si="5"/>
        <v>-2663.5725481314166</v>
      </c>
      <c r="J81">
        <f t="shared" si="6"/>
        <v>87629.757933954403</v>
      </c>
    </row>
    <row r="82" spans="1:10" x14ac:dyDescent="0.25">
      <c r="A82" s="6">
        <f t="shared" si="11"/>
        <v>47197</v>
      </c>
      <c r="B82">
        <f t="shared" si="12"/>
        <v>-8558.1848292006525</v>
      </c>
      <c r="C82">
        <f t="shared" si="2"/>
        <v>-817907.65138498635</v>
      </c>
      <c r="D82">
        <f t="shared" si="3"/>
        <v>139</v>
      </c>
      <c r="F82">
        <f t="shared" si="4"/>
        <v>-5548.1127526322744</v>
      </c>
      <c r="G82">
        <f t="shared" si="5"/>
        <v>-3010.0720765683782</v>
      </c>
      <c r="J82">
        <f t="shared" si="6"/>
        <v>88558.184829200647</v>
      </c>
    </row>
    <row r="83" spans="1:10" x14ac:dyDescent="0.25">
      <c r="A83" s="6">
        <f t="shared" si="11"/>
        <v>47228</v>
      </c>
      <c r="B83">
        <f t="shared" si="12"/>
        <v>-9490.4738897250645</v>
      </c>
      <c r="C83">
        <f t="shared" si="2"/>
        <v>-894897.57930841797</v>
      </c>
      <c r="D83">
        <f t="shared" si="3"/>
        <v>138</v>
      </c>
      <c r="F83">
        <f t="shared" si="4"/>
        <v>-6127.4914882925223</v>
      </c>
      <c r="G83">
        <f t="shared" si="5"/>
        <v>-3362.9824014325422</v>
      </c>
      <c r="J83">
        <f t="shared" si="6"/>
        <v>89490.473889725065</v>
      </c>
    </row>
    <row r="84" spans="1:10" x14ac:dyDescent="0.25">
      <c r="A84" s="6">
        <f t="shared" si="11"/>
        <v>47258</v>
      </c>
      <c r="B84">
        <f t="shared" si="12"/>
        <v>-10426.686753720793</v>
      </c>
      <c r="C84">
        <f t="shared" ref="C84:C147" si="13">C83-80000 -G83</f>
        <v>-971534.59690698539</v>
      </c>
      <c r="D84">
        <f t="shared" ref="D84:D147" si="14">(YEAR(A$7)-YEAR(A84))*12+MONTH(A$7)-MONTH(A84)</f>
        <v>137</v>
      </c>
      <c r="F84">
        <f t="shared" ref="F84:F147" si="15">C83*B$3</f>
        <v>-6704.2743649855647</v>
      </c>
      <c r="G84">
        <f t="shared" ref="G84:G147" si="16">B84-F84</f>
        <v>-3722.412388735228</v>
      </c>
      <c r="J84">
        <f t="shared" ref="J84:J147" si="17">80000-B84</f>
        <v>90426.686753720787</v>
      </c>
    </row>
    <row r="85" spans="1:10" x14ac:dyDescent="0.25">
      <c r="A85" s="6">
        <f t="shared" si="11"/>
        <v>47289</v>
      </c>
      <c r="B85">
        <f t="shared" si="12"/>
        <v>-11366.886430829472</v>
      </c>
      <c r="C85">
        <f t="shared" si="13"/>
        <v>-1047812.1845182502</v>
      </c>
      <c r="D85">
        <f t="shared" si="14"/>
        <v>136</v>
      </c>
      <c r="F85">
        <f t="shared" si="15"/>
        <v>-7278.4133551614987</v>
      </c>
      <c r="G85">
        <f t="shared" si="16"/>
        <v>-4088.4730756679737</v>
      </c>
      <c r="J85">
        <f t="shared" si="17"/>
        <v>91366.886430829472</v>
      </c>
    </row>
    <row r="86" spans="1:10" x14ac:dyDescent="0.25">
      <c r="A86" s="6">
        <f t="shared" si="11"/>
        <v>47319</v>
      </c>
      <c r="B86">
        <f t="shared" si="12"/>
        <v>-12311.137342811826</v>
      </c>
      <c r="C86">
        <f t="shared" si="13"/>
        <v>-1123723.7114425823</v>
      </c>
      <c r="D86">
        <f t="shared" si="14"/>
        <v>135</v>
      </c>
      <c r="F86">
        <f t="shared" si="15"/>
        <v>-7849.859615682557</v>
      </c>
      <c r="G86">
        <f t="shared" si="16"/>
        <v>-4461.2777271292689</v>
      </c>
      <c r="J86">
        <f t="shared" si="17"/>
        <v>92311.137342811824</v>
      </c>
    </row>
    <row r="87" spans="1:10" x14ac:dyDescent="0.25">
      <c r="A87" s="6">
        <f t="shared" si="11"/>
        <v>47350</v>
      </c>
      <c r="B87">
        <f t="shared" si="12"/>
        <v>-13259.505365737425</v>
      </c>
      <c r="C87">
        <f t="shared" si="13"/>
        <v>-1199262.4337154531</v>
      </c>
      <c r="D87">
        <f t="shared" si="14"/>
        <v>134</v>
      </c>
      <c r="F87">
        <f t="shared" si="15"/>
        <v>-8418.5634715573451</v>
      </c>
      <c r="G87">
        <f t="shared" si="16"/>
        <v>-4840.9418941800795</v>
      </c>
      <c r="J87">
        <f t="shared" si="17"/>
        <v>93259.505365737423</v>
      </c>
    </row>
    <row r="88" spans="1:10" x14ac:dyDescent="0.25">
      <c r="A88" s="6">
        <f t="shared" si="11"/>
        <v>47381</v>
      </c>
      <c r="B88">
        <f t="shared" si="12"/>
        <v>-14212.057873762327</v>
      </c>
      <c r="C88">
        <f t="shared" si="13"/>
        <v>-1274421.491821273</v>
      </c>
      <c r="D88">
        <f t="shared" si="14"/>
        <v>133</v>
      </c>
      <c r="F88">
        <f t="shared" si="15"/>
        <v>-8984.4743992516032</v>
      </c>
      <c r="G88">
        <f t="shared" si="16"/>
        <v>-5227.583474510724</v>
      </c>
      <c r="J88">
        <f t="shared" si="17"/>
        <v>94212.057873762329</v>
      </c>
    </row>
    <row r="89" spans="1:10" x14ac:dyDescent="0.25">
      <c r="A89" s="6">
        <f t="shared" si="11"/>
        <v>47411</v>
      </c>
      <c r="B89">
        <f t="shared" si="12"/>
        <v>-15168.863784566789</v>
      </c>
      <c r="C89">
        <f t="shared" si="13"/>
        <v>-1349193.9083467622</v>
      </c>
      <c r="D89">
        <f t="shared" si="14"/>
        <v>132</v>
      </c>
      <c r="F89">
        <f t="shared" si="15"/>
        <v>-9547.5410095610368</v>
      </c>
      <c r="G89">
        <f t="shared" si="16"/>
        <v>-5621.3227750057522</v>
      </c>
      <c r="J89">
        <f t="shared" si="17"/>
        <v>95168.863784566784</v>
      </c>
    </row>
    <row r="90" spans="1:10" x14ac:dyDescent="0.25">
      <c r="A90" s="6">
        <f t="shared" si="11"/>
        <v>47442</v>
      </c>
      <c r="B90">
        <f t="shared" si="12"/>
        <v>-16129.993606529089</v>
      </c>
      <c r="C90">
        <f t="shared" si="13"/>
        <v>-1423572.5855717564</v>
      </c>
      <c r="D90">
        <f t="shared" si="14"/>
        <v>131</v>
      </c>
      <c r="F90">
        <f t="shared" si="15"/>
        <v>-10107.71103003116</v>
      </c>
      <c r="G90">
        <f t="shared" si="16"/>
        <v>-6022.2825764979298</v>
      </c>
      <c r="J90">
        <f t="shared" si="17"/>
        <v>96129.993606529082</v>
      </c>
    </row>
    <row r="91" spans="1:10" x14ac:dyDescent="0.25">
      <c r="A91" s="6">
        <f t="shared" si="11"/>
        <v>47472</v>
      </c>
      <c r="B91">
        <f t="shared" si="12"/>
        <v>-17095.519487715839</v>
      </c>
      <c r="C91">
        <f t="shared" si="13"/>
        <v>-1497550.3029952585</v>
      </c>
      <c r="D91">
        <f t="shared" si="14"/>
        <v>130</v>
      </c>
      <c r="F91">
        <f t="shared" si="15"/>
        <v>-10664.931286908408</v>
      </c>
      <c r="G91">
        <f t="shared" si="16"/>
        <v>-6430.5882008074313</v>
      </c>
      <c r="J91">
        <f t="shared" si="17"/>
        <v>97095.519487715836</v>
      </c>
    </row>
    <row r="92" spans="1:10" x14ac:dyDescent="0.25">
      <c r="A92" s="6">
        <f t="shared" si="11"/>
        <v>47503</v>
      </c>
      <c r="B92">
        <f t="shared" si="12"/>
        <v>-18065.515266773094</v>
      </c>
      <c r="C92">
        <f t="shared" si="13"/>
        <v>-1571119.7147944511</v>
      </c>
      <c r="D92">
        <f t="shared" si="14"/>
        <v>129</v>
      </c>
      <c r="F92">
        <f t="shared" si="15"/>
        <v>-11219.147686606144</v>
      </c>
      <c r="G92">
        <f t="shared" si="16"/>
        <v>-6846.3675801669506</v>
      </c>
      <c r="J92">
        <f t="shared" si="17"/>
        <v>98065.515266773087</v>
      </c>
    </row>
    <row r="93" spans="1:10" x14ac:dyDescent="0.25">
      <c r="A93" s="6">
        <f t="shared" si="11"/>
        <v>47534</v>
      </c>
      <c r="B93">
        <f t="shared" si="12"/>
        <v>-19040.056525807715</v>
      </c>
      <c r="C93">
        <f t="shared" si="13"/>
        <v>-1644273.3472142841</v>
      </c>
      <c r="D93">
        <f t="shared" si="14"/>
        <v>128</v>
      </c>
      <c r="F93">
        <f t="shared" si="15"/>
        <v>-11770.305196668429</v>
      </c>
      <c r="G93">
        <f t="shared" si="16"/>
        <v>-7269.7513291392861</v>
      </c>
      <c r="J93">
        <f t="shared" si="17"/>
        <v>99040.056525807711</v>
      </c>
    </row>
    <row r="94" spans="1:10" x14ac:dyDescent="0.25">
      <c r="A94" s="6">
        <f t="shared" si="11"/>
        <v>47562</v>
      </c>
      <c r="B94">
        <f t="shared" si="12"/>
        <v>-20019.220645352816</v>
      </c>
      <c r="C94">
        <f t="shared" si="13"/>
        <v>-1717003.5958851448</v>
      </c>
      <c r="D94">
        <f t="shared" si="14"/>
        <v>127</v>
      </c>
      <c r="F94">
        <f t="shared" si="15"/>
        <v>-12318.347826213678</v>
      </c>
      <c r="G94">
        <f t="shared" si="16"/>
        <v>-7700.8728191391383</v>
      </c>
      <c r="J94">
        <f t="shared" si="17"/>
        <v>100019.22064535282</v>
      </c>
    </row>
    <row r="95" spans="1:10" x14ac:dyDescent="0.25">
      <c r="A95" s="6">
        <f t="shared" si="11"/>
        <v>47593</v>
      </c>
      <c r="B95">
        <f t="shared" si="12"/>
        <v>-21003.086861516924</v>
      </c>
      <c r="C95">
        <f t="shared" si="13"/>
        <v>-1789302.7230660056</v>
      </c>
      <c r="D95">
        <f t="shared" si="14"/>
        <v>126</v>
      </c>
      <c r="F95">
        <f t="shared" si="15"/>
        <v>-12863.218605839542</v>
      </c>
      <c r="G95">
        <f t="shared" si="16"/>
        <v>-8139.868255677382</v>
      </c>
      <c r="J95">
        <f t="shared" si="17"/>
        <v>101003.08686151693</v>
      </c>
    </row>
    <row r="96" spans="1:10" x14ac:dyDescent="0.25">
      <c r="A96" s="6">
        <f t="shared" si="11"/>
        <v>47623</v>
      </c>
      <c r="B96">
        <f t="shared" si="12"/>
        <v>-21991.736325421454</v>
      </c>
      <c r="C96">
        <f t="shared" si="13"/>
        <v>-1861162.8548103282</v>
      </c>
      <c r="D96">
        <f t="shared" si="14"/>
        <v>125</v>
      </c>
      <c r="F96">
        <f t="shared" si="15"/>
        <v>-13404.859566969491</v>
      </c>
      <c r="G96">
        <f t="shared" si="16"/>
        <v>-8586.8767584519628</v>
      </c>
      <c r="J96">
        <f t="shared" si="17"/>
        <v>101991.73632542146</v>
      </c>
    </row>
    <row r="97" spans="1:10" x14ac:dyDescent="0.25">
      <c r="A97" s="6">
        <f t="shared" si="11"/>
        <v>47654</v>
      </c>
      <c r="B97">
        <f t="shared" si="12"/>
        <v>-22985.252165037567</v>
      </c>
      <c r="C97">
        <f t="shared" si="13"/>
        <v>-1932575.9780518762</v>
      </c>
      <c r="D97">
        <f t="shared" si="14"/>
        <v>124</v>
      </c>
      <c r="F97">
        <f t="shared" si="15"/>
        <v>-13943.211720620708</v>
      </c>
      <c r="G97">
        <f t="shared" si="16"/>
        <v>-9042.0404444168598</v>
      </c>
      <c r="J97">
        <f t="shared" si="17"/>
        <v>102985.25216503757</v>
      </c>
    </row>
    <row r="98" spans="1:10" x14ac:dyDescent="0.25">
      <c r="A98" s="6">
        <f t="shared" si="11"/>
        <v>47684</v>
      </c>
      <c r="B98">
        <f t="shared" si="12"/>
        <v>-23983.719549539364</v>
      </c>
      <c r="C98">
        <f t="shared" si="13"/>
        <v>-2003533.9376074593</v>
      </c>
      <c r="D98">
        <f t="shared" si="14"/>
        <v>123</v>
      </c>
      <c r="F98">
        <f t="shared" si="15"/>
        <v>-14478.215035571971</v>
      </c>
      <c r="G98">
        <f t="shared" si="16"/>
        <v>-9505.504513967393</v>
      </c>
      <c r="J98">
        <f t="shared" si="17"/>
        <v>103983.71954953937</v>
      </c>
    </row>
    <row r="99" spans="1:10" x14ac:dyDescent="0.25">
      <c r="A99" s="6">
        <f t="shared" si="11"/>
        <v>47715</v>
      </c>
      <c r="B99">
        <f t="shared" si="12"/>
        <v>-24987.225756297466</v>
      </c>
      <c r="C99">
        <f t="shared" si="13"/>
        <v>-2074028.4330934919</v>
      </c>
      <c r="D99">
        <f t="shared" si="14"/>
        <v>122</v>
      </c>
      <c r="F99">
        <f t="shared" si="15"/>
        <v>-15009.808415909216</v>
      </c>
      <c r="G99">
        <f t="shared" si="16"/>
        <v>-9977.4173403882505</v>
      </c>
      <c r="J99">
        <f t="shared" si="17"/>
        <v>104987.22575629747</v>
      </c>
    </row>
    <row r="100" spans="1:10" x14ac:dyDescent="0.25">
      <c r="A100" s="6">
        <f t="shared" si="11"/>
        <v>47746</v>
      </c>
      <c r="B100">
        <f t="shared" si="12"/>
        <v>-25995.860240643808</v>
      </c>
      <c r="C100">
        <f t="shared" si="13"/>
        <v>-2144051.0157531039</v>
      </c>
      <c r="D100">
        <f t="shared" si="14"/>
        <v>121</v>
      </c>
      <c r="F100">
        <f t="shared" si="15"/>
        <v>-15537.929677925409</v>
      </c>
      <c r="G100">
        <f t="shared" si="16"/>
        <v>-10457.930562718399</v>
      </c>
      <c r="J100">
        <f t="shared" si="17"/>
        <v>105995.86024064381</v>
      </c>
    </row>
    <row r="101" spans="1:10" x14ac:dyDescent="0.25">
      <c r="A101" s="6">
        <f t="shared" si="11"/>
        <v>47776</v>
      </c>
      <c r="B101">
        <f t="shared" si="12"/>
        <v>-27009.714708546482</v>
      </c>
      <c r="C101">
        <f t="shared" si="13"/>
        <v>-2213593.0851903856</v>
      </c>
      <c r="D101">
        <f t="shared" si="14"/>
        <v>120</v>
      </c>
      <c r="F101">
        <f t="shared" si="15"/>
        <v>-16062.515526350337</v>
      </c>
      <c r="G101">
        <f t="shared" si="16"/>
        <v>-10947.199182196146</v>
      </c>
      <c r="J101">
        <f t="shared" si="17"/>
        <v>107009.71470854648</v>
      </c>
    </row>
    <row r="102" spans="1:10" x14ac:dyDescent="0.25">
      <c r="A102" s="6">
        <f t="shared" si="11"/>
        <v>47807</v>
      </c>
      <c r="B102">
        <f t="shared" si="12"/>
        <v>-28028.883192341371</v>
      </c>
      <c r="C102">
        <f t="shared" si="13"/>
        <v>-2282645.8860081895</v>
      </c>
      <c r="D102">
        <f t="shared" si="14"/>
        <v>119</v>
      </c>
      <c r="F102">
        <f t="shared" si="15"/>
        <v>-16583.501529884637</v>
      </c>
      <c r="G102">
        <f t="shared" si="16"/>
        <v>-11445.381662456733</v>
      </c>
      <c r="J102">
        <f t="shared" si="17"/>
        <v>108028.88319234137</v>
      </c>
    </row>
    <row r="103" spans="1:10" x14ac:dyDescent="0.25">
      <c r="A103" s="6">
        <f t="shared" si="11"/>
        <v>47837</v>
      </c>
      <c r="B103">
        <f t="shared" si="12"/>
        <v>-29053.462129676216</v>
      </c>
      <c r="C103">
        <f t="shared" si="13"/>
        <v>-2351200.5043457327</v>
      </c>
      <c r="D103">
        <f t="shared" si="14"/>
        <v>118</v>
      </c>
      <c r="F103">
        <f t="shared" si="15"/>
        <v>-17100.822096011354</v>
      </c>
      <c r="G103">
        <f t="shared" si="16"/>
        <v>-11952.640033664862</v>
      </c>
      <c r="J103">
        <f t="shared" si="17"/>
        <v>109053.46212967622</v>
      </c>
    </row>
    <row r="104" spans="1:10" x14ac:dyDescent="0.25">
      <c r="A104" s="6">
        <f t="shared" si="11"/>
        <v>47868</v>
      </c>
      <c r="B104">
        <f t="shared" si="12"/>
        <v>-30083.550445831879</v>
      </c>
      <c r="C104">
        <f t="shared" si="13"/>
        <v>-2419247.8643120681</v>
      </c>
      <c r="D104">
        <f t="shared" si="14"/>
        <v>117</v>
      </c>
      <c r="F104">
        <f t="shared" si="15"/>
        <v>-17614.410445056779</v>
      </c>
      <c r="G104">
        <f t="shared" si="16"/>
        <v>-12469.1400007751</v>
      </c>
      <c r="J104">
        <f t="shared" si="17"/>
        <v>110083.55044583188</v>
      </c>
    </row>
    <row r="105" spans="1:10" x14ac:dyDescent="0.25">
      <c r="A105" s="6">
        <f t="shared" si="11"/>
        <v>47899</v>
      </c>
      <c r="B105">
        <f t="shared" si="12"/>
        <v>-31119.249639595768</v>
      </c>
      <c r="C105">
        <f t="shared" si="13"/>
        <v>-2486778.7243112931</v>
      </c>
      <c r="D105">
        <f t="shared" si="14"/>
        <v>116</v>
      </c>
      <c r="F105">
        <f t="shared" si="15"/>
        <v>-18124.198583471243</v>
      </c>
      <c r="G105">
        <f t="shared" si="16"/>
        <v>-12995.051056124525</v>
      </c>
      <c r="J105">
        <f t="shared" si="17"/>
        <v>111119.24963959577</v>
      </c>
    </row>
    <row r="106" spans="1:10" x14ac:dyDescent="0.25">
      <c r="A106" s="6">
        <f t="shared" si="11"/>
        <v>47927</v>
      </c>
      <c r="B106">
        <f t="shared" si="12"/>
        <v>-32160.663872872658</v>
      </c>
      <c r="C106">
        <f t="shared" si="13"/>
        <v>-2553783.6732551684</v>
      </c>
      <c r="D106">
        <f t="shared" si="14"/>
        <v>115</v>
      </c>
      <c r="F106">
        <f t="shared" si="15"/>
        <v>-18630.11727629877</v>
      </c>
      <c r="G106">
        <f t="shared" si="16"/>
        <v>-13530.546596573888</v>
      </c>
      <c r="J106">
        <f t="shared" si="17"/>
        <v>112160.66387287265</v>
      </c>
    </row>
    <row r="107" spans="1:10" x14ac:dyDescent="0.25">
      <c r="A107" s="6">
        <f t="shared" si="11"/>
        <v>47958</v>
      </c>
      <c r="B107">
        <f t="shared" si="12"/>
        <v>-33207.900064230074</v>
      </c>
      <c r="C107">
        <f t="shared" si="13"/>
        <v>-2620253.1266585947</v>
      </c>
      <c r="D107">
        <f t="shared" si="14"/>
        <v>114</v>
      </c>
      <c r="F107">
        <f t="shared" si="15"/>
        <v>-19132.096018803302</v>
      </c>
      <c r="G107">
        <f t="shared" si="16"/>
        <v>-14075.804045426772</v>
      </c>
      <c r="J107">
        <f t="shared" si="17"/>
        <v>113207.90006423008</v>
      </c>
    </row>
    <row r="108" spans="1:10" x14ac:dyDescent="0.25">
      <c r="A108" s="6">
        <f t="shared" si="11"/>
        <v>47988</v>
      </c>
      <c r="B108">
        <f t="shared" si="12"/>
        <v>-34261.067986587012</v>
      </c>
      <c r="C108">
        <f t="shared" si="13"/>
        <v>-2686177.322613168</v>
      </c>
      <c r="D108">
        <f t="shared" si="14"/>
        <v>113</v>
      </c>
      <c r="F108">
        <f t="shared" si="15"/>
        <v>-19630.063007217304</v>
      </c>
      <c r="G108">
        <f t="shared" si="16"/>
        <v>-14631.004979369707</v>
      </c>
      <c r="J108">
        <f t="shared" si="17"/>
        <v>114261.067986587</v>
      </c>
    </row>
    <row r="109" spans="1:10" x14ac:dyDescent="0.25">
      <c r="A109" s="6">
        <f t="shared" si="11"/>
        <v>48019</v>
      </c>
      <c r="B109">
        <f t="shared" si="12"/>
        <v>-35320.28036926833</v>
      </c>
      <c r="C109">
        <f t="shared" si="13"/>
        <v>-2751546.3176337983</v>
      </c>
      <c r="D109">
        <f t="shared" si="14"/>
        <v>112</v>
      </c>
      <c r="F109">
        <f t="shared" si="15"/>
        <v>-20123.945108576983</v>
      </c>
      <c r="G109">
        <f t="shared" si="16"/>
        <v>-15196.335260691347</v>
      </c>
      <c r="J109">
        <f t="shared" si="17"/>
        <v>115320.28036926832</v>
      </c>
    </row>
    <row r="110" spans="1:10" x14ac:dyDescent="0.25">
      <c r="A110" s="6">
        <f t="shared" si="11"/>
        <v>48049</v>
      </c>
      <c r="B110">
        <f t="shared" si="12"/>
        <v>-36385.653004660839</v>
      </c>
      <c r="C110">
        <f t="shared" si="13"/>
        <v>-2816349.9823731072</v>
      </c>
      <c r="D110">
        <f t="shared" si="14"/>
        <v>111</v>
      </c>
      <c r="F110">
        <f t="shared" si="15"/>
        <v>-20613.66782960654</v>
      </c>
      <c r="G110">
        <f t="shared" si="16"/>
        <v>-15771.985175054298</v>
      </c>
      <c r="J110">
        <f t="shared" si="17"/>
        <v>116385.65300466084</v>
      </c>
    </row>
    <row r="111" spans="1:10" x14ac:dyDescent="0.25">
      <c r="A111" s="6">
        <f t="shared" ref="A111:A124" si="18">DATE(YEAR(A110),MONTH(A110)+1,DAY(A110))</f>
        <v>48080</v>
      </c>
      <c r="B111">
        <f t="shared" ref="B111:B124" si="19">C110*B$3/(1-((1+B$3)^(1-D111-2)))</f>
        <v>-37457.304859722331</v>
      </c>
      <c r="C111">
        <f t="shared" si="13"/>
        <v>-2880577.9971980527</v>
      </c>
      <c r="D111">
        <f t="shared" si="14"/>
        <v>110</v>
      </c>
      <c r="F111">
        <f t="shared" si="15"/>
        <v>-21099.155284611861</v>
      </c>
      <c r="G111">
        <f t="shared" si="16"/>
        <v>-16358.14957511047</v>
      </c>
      <c r="J111">
        <f t="shared" si="17"/>
        <v>117457.30485972232</v>
      </c>
    </row>
    <row r="112" spans="1:10" x14ac:dyDescent="0.25">
      <c r="A112" s="6">
        <f t="shared" si="18"/>
        <v>48111</v>
      </c>
      <c r="B112">
        <f t="shared" si="19"/>
        <v>-38535.358192610875</v>
      </c>
      <c r="C112">
        <f t="shared" si="13"/>
        <v>-2944219.8476229422</v>
      </c>
      <c r="D112">
        <f t="shared" si="14"/>
        <v>109</v>
      </c>
      <c r="F112">
        <f t="shared" si="15"/>
        <v>-21580.330162342078</v>
      </c>
      <c r="G112">
        <f t="shared" si="16"/>
        <v>-16955.028030268797</v>
      </c>
      <c r="J112">
        <f t="shared" si="17"/>
        <v>118535.35819261087</v>
      </c>
    </row>
    <row r="113" spans="1:10" x14ac:dyDescent="0.25">
      <c r="A113" s="6">
        <f t="shared" si="18"/>
        <v>48141</v>
      </c>
      <c r="B113">
        <f t="shared" si="19"/>
        <v>-39619.938674718986</v>
      </c>
      <c r="C113">
        <f t="shared" si="13"/>
        <v>-3007264.8195926733</v>
      </c>
      <c r="D113">
        <f t="shared" si="14"/>
        <v>108</v>
      </c>
      <c r="F113">
        <f t="shared" si="15"/>
        <v>-22057.113691775208</v>
      </c>
      <c r="G113">
        <f t="shared" si="16"/>
        <v>-17562.824982943777</v>
      </c>
      <c r="J113">
        <f t="shared" si="17"/>
        <v>119619.93867471899</v>
      </c>
    </row>
    <row r="114" spans="1:10" x14ac:dyDescent="0.25">
      <c r="A114" s="6">
        <f t="shared" si="18"/>
        <v>48172</v>
      </c>
      <c r="B114">
        <f t="shared" si="19"/>
        <v>-40711.175518415941</v>
      </c>
      <c r="C114">
        <f t="shared" si="13"/>
        <v>-3069701.9946097294</v>
      </c>
      <c r="D114">
        <f t="shared" si="14"/>
        <v>107</v>
      </c>
      <c r="F114">
        <f t="shared" si="15"/>
        <v>-22529.425606781777</v>
      </c>
      <c r="G114">
        <f t="shared" si="16"/>
        <v>-18181.749911634164</v>
      </c>
      <c r="J114">
        <f t="shared" si="17"/>
        <v>120711.17551841594</v>
      </c>
    </row>
    <row r="115" spans="1:10" x14ac:dyDescent="0.25">
      <c r="A115" s="6">
        <f t="shared" si="18"/>
        <v>48202</v>
      </c>
      <c r="B115">
        <f t="shared" si="19"/>
        <v>-41809.201610821627</v>
      </c>
      <c r="C115">
        <f t="shared" si="13"/>
        <v>-3131520.2446980951</v>
      </c>
      <c r="D115">
        <f t="shared" si="14"/>
        <v>106</v>
      </c>
      <c r="F115">
        <f t="shared" si="15"/>
        <v>-22997.184109617887</v>
      </c>
      <c r="G115">
        <f t="shared" si="16"/>
        <v>-18812.01750120374</v>
      </c>
      <c r="J115">
        <f t="shared" si="17"/>
        <v>121809.20161082162</v>
      </c>
    </row>
    <row r="116" spans="1:10" x14ac:dyDescent="0.25">
      <c r="A116" s="6">
        <f t="shared" si="18"/>
        <v>48233</v>
      </c>
      <c r="B116">
        <f t="shared" si="19"/>
        <v>-42914.153653956833</v>
      </c>
      <c r="C116">
        <f t="shared" si="13"/>
        <v>-3192708.2271968913</v>
      </c>
      <c r="D116">
        <f t="shared" si="14"/>
        <v>105</v>
      </c>
      <c r="F116">
        <f t="shared" si="15"/>
        <v>-23460.305833196562</v>
      </c>
      <c r="G116">
        <f t="shared" si="16"/>
        <v>-19453.847820760271</v>
      </c>
      <c r="J116">
        <f t="shared" si="17"/>
        <v>122914.15365395683</v>
      </c>
    </row>
    <row r="117" spans="1:10" x14ac:dyDescent="0.25">
      <c r="A117" s="6">
        <f t="shared" si="18"/>
        <v>48264</v>
      </c>
      <c r="B117">
        <f t="shared" si="19"/>
        <v>-44026.172311637863</v>
      </c>
      <c r="C117">
        <f t="shared" si="13"/>
        <v>-3253254.3793761311</v>
      </c>
      <c r="D117">
        <f t="shared" si="14"/>
        <v>104</v>
      </c>
      <c r="F117">
        <f t="shared" si="15"/>
        <v>-23918.705802083376</v>
      </c>
      <c r="G117">
        <f t="shared" si="16"/>
        <v>-20107.466509554488</v>
      </c>
      <c r="J117">
        <f t="shared" si="17"/>
        <v>124026.17231163787</v>
      </c>
    </row>
    <row r="118" spans="1:10" x14ac:dyDescent="0.25">
      <c r="A118" s="6">
        <f t="shared" si="18"/>
        <v>48293</v>
      </c>
      <c r="B118">
        <f t="shared" si="19"/>
        <v>-45145.402363508845</v>
      </c>
      <c r="C118">
        <f t="shared" si="13"/>
        <v>-3313146.9128665766</v>
      </c>
      <c r="D118">
        <f t="shared" si="14"/>
        <v>103</v>
      </c>
      <c r="F118">
        <f t="shared" si="15"/>
        <v>-24372.297392159515</v>
      </c>
      <c r="G118">
        <f t="shared" si="16"/>
        <v>-20773.10497134933</v>
      </c>
      <c r="J118">
        <f t="shared" si="17"/>
        <v>125145.40236350885</v>
      </c>
    </row>
    <row r="119" spans="1:10" x14ac:dyDescent="0.25">
      <c r="A119" s="6">
        <f t="shared" si="18"/>
        <v>48324</v>
      </c>
      <c r="B119">
        <f t="shared" si="19"/>
        <v>-46271.992866631757</v>
      </c>
      <c r="C119">
        <f t="shared" si="13"/>
        <v>-3372373.8078952273</v>
      </c>
      <c r="D119">
        <f t="shared" si="14"/>
        <v>102</v>
      </c>
      <c r="F119">
        <f t="shared" si="15"/>
        <v>-24820.992288892103</v>
      </c>
      <c r="G119">
        <f t="shared" si="16"/>
        <v>-21451.000577739655</v>
      </c>
      <c r="J119">
        <f t="shared" si="17"/>
        <v>126271.99286663176</v>
      </c>
    </row>
    <row r="120" spans="1:10" x14ac:dyDescent="0.25">
      <c r="A120" s="6">
        <f t="shared" si="18"/>
        <v>48354</v>
      </c>
      <c r="B120">
        <f t="shared" si="19"/>
        <v>-47406.097325083363</v>
      </c>
      <c r="C120">
        <f t="shared" si="13"/>
        <v>-3430922.8073174879</v>
      </c>
      <c r="D120">
        <f t="shared" si="14"/>
        <v>101</v>
      </c>
      <c r="F120">
        <f t="shared" si="15"/>
        <v>-25264.70044414841</v>
      </c>
      <c r="G120">
        <f t="shared" si="16"/>
        <v>-22141.396880934954</v>
      </c>
      <c r="J120">
        <f t="shared" si="17"/>
        <v>127406.09732508336</v>
      </c>
    </row>
    <row r="121" spans="1:10" x14ac:dyDescent="0.25">
      <c r="A121" s="6">
        <f t="shared" si="18"/>
        <v>48385</v>
      </c>
      <c r="B121">
        <f t="shared" si="19"/>
        <v>-48547.873868039911</v>
      </c>
      <c r="C121">
        <f t="shared" si="13"/>
        <v>-3488781.4104365529</v>
      </c>
      <c r="D121">
        <f t="shared" si="14"/>
        <v>100</v>
      </c>
      <c r="F121">
        <f t="shared" si="15"/>
        <v>-25703.330031486847</v>
      </c>
      <c r="G121">
        <f t="shared" si="16"/>
        <v>-22844.543836553064</v>
      </c>
      <c r="J121">
        <f t="shared" si="17"/>
        <v>128547.87386803991</v>
      </c>
    </row>
    <row r="122" spans="1:10" x14ac:dyDescent="0.25">
      <c r="A122" s="6">
        <f t="shared" si="18"/>
        <v>48415</v>
      </c>
      <c r="B122">
        <f t="shared" si="19"/>
        <v>-49697.485436863899</v>
      </c>
      <c r="C122">
        <f t="shared" si="13"/>
        <v>-3545936.8665999998</v>
      </c>
      <c r="D122">
        <f t="shared" si="14"/>
        <v>99</v>
      </c>
      <c r="F122">
        <f t="shared" si="15"/>
        <v>-26136.787399853842</v>
      </c>
      <c r="G122">
        <f t="shared" si="16"/>
        <v>-23560.698037010057</v>
      </c>
      <c r="J122">
        <f t="shared" si="17"/>
        <v>129697.48543686391</v>
      </c>
    </row>
    <row r="123" spans="1:10" x14ac:dyDescent="0.25">
      <c r="A123" s="6">
        <f t="shared" si="18"/>
        <v>48446</v>
      </c>
      <c r="B123">
        <f t="shared" si="19"/>
        <v>-50855.099981744963</v>
      </c>
      <c r="C123">
        <f t="shared" si="13"/>
        <v>-3602376.1685629897</v>
      </c>
      <c r="D123">
        <f t="shared" si="14"/>
        <v>98</v>
      </c>
      <c r="F123">
        <f t="shared" si="15"/>
        <v>-26564.977025611664</v>
      </c>
      <c r="G123">
        <f t="shared" si="16"/>
        <v>-24290.122956133298</v>
      </c>
      <c r="J123">
        <f t="shared" si="17"/>
        <v>130855.09998174496</v>
      </c>
    </row>
    <row r="124" spans="1:10" x14ac:dyDescent="0.25">
      <c r="A124" s="6">
        <f t="shared" si="18"/>
        <v>48477</v>
      </c>
      <c r="B124">
        <f t="shared" si="19"/>
        <v>-52020.89066848567</v>
      </c>
      <c r="C124">
        <f t="shared" si="13"/>
        <v>-3658086.0456068562</v>
      </c>
      <c r="D124">
        <f t="shared" si="14"/>
        <v>97</v>
      </c>
      <c r="F124">
        <f t="shared" si="15"/>
        <v>-26987.80146281773</v>
      </c>
      <c r="G124">
        <f t="shared" si="16"/>
        <v>-25033.08920566794</v>
      </c>
      <c r="J124">
        <f t="shared" si="17"/>
        <v>132020.89066848566</v>
      </c>
    </row>
    <row r="125" spans="1:10" x14ac:dyDescent="0.25">
      <c r="A125" s="6">
        <f t="shared" ref="A125:A149" si="20">DATE(YEAR(A124),MONTH(A124)+1,DAY(A124))</f>
        <v>48507</v>
      </c>
      <c r="B125">
        <f t="shared" ref="B125:B149" si="21">C124*B$3/(1-((1+B$3)^(1-D125-2)))</f>
        <v>-53195.036096066768</v>
      </c>
      <c r="C125">
        <f t="shared" si="13"/>
        <v>-3713052.9564011884</v>
      </c>
      <c r="D125">
        <f t="shared" si="14"/>
        <v>96</v>
      </c>
      <c r="F125">
        <f t="shared" si="15"/>
        <v>-27405.161291671364</v>
      </c>
      <c r="G125">
        <f t="shared" si="16"/>
        <v>-25789.874804395404</v>
      </c>
      <c r="J125">
        <f t="shared" si="17"/>
        <v>133195.03609606676</v>
      </c>
    </row>
    <row r="126" spans="1:10" x14ac:dyDescent="0.25">
      <c r="A126" s="6">
        <f t="shared" si="20"/>
        <v>48538</v>
      </c>
      <c r="B126">
        <f t="shared" si="21"/>
        <v>-54377.720525673074</v>
      </c>
      <c r="C126">
        <f t="shared" si="13"/>
        <v>-3767263.0815967931</v>
      </c>
      <c r="D126">
        <f t="shared" si="14"/>
        <v>95</v>
      </c>
      <c r="F126">
        <f t="shared" si="15"/>
        <v>-27816.955065038903</v>
      </c>
      <c r="G126">
        <f t="shared" si="16"/>
        <v>-26560.765460634171</v>
      </c>
      <c r="J126">
        <f t="shared" si="17"/>
        <v>134377.72052567307</v>
      </c>
    </row>
    <row r="127" spans="1:10" x14ac:dyDescent="0.25">
      <c r="A127" s="6">
        <f t="shared" si="20"/>
        <v>48568</v>
      </c>
      <c r="B127">
        <f t="shared" si="21"/>
        <v>-55569.134121911848</v>
      </c>
      <c r="C127">
        <f t="shared" si="13"/>
        <v>-3820702.316136159</v>
      </c>
      <c r="D127">
        <f t="shared" si="14"/>
        <v>94</v>
      </c>
      <c r="F127">
        <f t="shared" si="15"/>
        <v>-28223.079252962641</v>
      </c>
      <c r="G127">
        <f t="shared" si="16"/>
        <v>-27346.054868949206</v>
      </c>
      <c r="J127">
        <f t="shared" si="17"/>
        <v>135569.13412191183</v>
      </c>
    </row>
    <row r="128" spans="1:10" x14ac:dyDescent="0.25">
      <c r="A128" s="6">
        <f t="shared" si="20"/>
        <v>48599</v>
      </c>
      <c r="B128">
        <f t="shared" si="21"/>
        <v>-56769.473207010698</v>
      </c>
      <c r="C128">
        <f t="shared" si="13"/>
        <v>-3873356.2612672099</v>
      </c>
      <c r="D128">
        <f t="shared" si="14"/>
        <v>93</v>
      </c>
      <c r="F128">
        <f t="shared" si="15"/>
        <v>-28623.428185053392</v>
      </c>
      <c r="G128">
        <f t="shared" si="16"/>
        <v>-28146.045021957307</v>
      </c>
      <c r="J128">
        <f t="shared" si="17"/>
        <v>136769.47320701071</v>
      </c>
    </row>
    <row r="129" spans="1:10" x14ac:dyDescent="0.25">
      <c r="A129" s="6">
        <f t="shared" si="20"/>
        <v>48630</v>
      </c>
      <c r="B129">
        <f t="shared" si="21"/>
        <v>-57978.940528841711</v>
      </c>
      <c r="C129">
        <f t="shared" si="13"/>
        <v>-3925210.2162452526</v>
      </c>
      <c r="D129">
        <f t="shared" si="14"/>
        <v>92</v>
      </c>
      <c r="F129">
        <f t="shared" si="15"/>
        <v>-29017.893990660181</v>
      </c>
      <c r="G129">
        <f t="shared" si="16"/>
        <v>-28961.04653818153</v>
      </c>
      <c r="J129">
        <f t="shared" si="17"/>
        <v>137978.94052884172</v>
      </c>
    </row>
    <row r="130" spans="1:10" x14ac:dyDescent="0.25">
      <c r="A130" s="6">
        <f t="shared" si="20"/>
        <v>48658</v>
      </c>
      <c r="B130">
        <f t="shared" si="21"/>
        <v>-59197.745543683988</v>
      </c>
      <c r="C130">
        <f t="shared" si="13"/>
        <v>-3976249.169707071</v>
      </c>
      <c r="D130">
        <f t="shared" si="14"/>
        <v>91</v>
      </c>
      <c r="F130">
        <f t="shared" si="15"/>
        <v>-29406.366536704016</v>
      </c>
      <c r="G130">
        <f t="shared" si="16"/>
        <v>-29791.379006979972</v>
      </c>
      <c r="J130">
        <f t="shared" si="17"/>
        <v>139197.745543684</v>
      </c>
    </row>
    <row r="131" spans="1:10" x14ac:dyDescent="0.25">
      <c r="A131" s="6">
        <f t="shared" si="20"/>
        <v>48689</v>
      </c>
      <c r="B131">
        <f t="shared" si="21"/>
        <v>-60426.104714707486</v>
      </c>
      <c r="C131">
        <f t="shared" si="13"/>
        <v>-4026457.790700091</v>
      </c>
      <c r="D131">
        <f t="shared" si="14"/>
        <v>90</v>
      </c>
      <c r="F131">
        <f t="shared" si="15"/>
        <v>-29788.733363055471</v>
      </c>
      <c r="G131">
        <f t="shared" si="16"/>
        <v>-30637.371351652015</v>
      </c>
      <c r="J131">
        <f t="shared" si="17"/>
        <v>140426.10471470747</v>
      </c>
    </row>
    <row r="132" spans="1:10" x14ac:dyDescent="0.25">
      <c r="A132" s="6">
        <f t="shared" si="20"/>
        <v>48719</v>
      </c>
      <c r="B132">
        <f t="shared" si="21"/>
        <v>-61664.24182723838</v>
      </c>
      <c r="C132">
        <f t="shared" si="13"/>
        <v>-4075820.4193484392</v>
      </c>
      <c r="D132">
        <f t="shared" si="14"/>
        <v>89</v>
      </c>
      <c r="F132">
        <f t="shared" si="15"/>
        <v>-30164.87961532818</v>
      </c>
      <c r="G132">
        <f t="shared" si="16"/>
        <v>-31499.3622119102</v>
      </c>
      <c r="J132">
        <f t="shared" si="17"/>
        <v>141664.24182723838</v>
      </c>
    </row>
    <row r="133" spans="1:10" x14ac:dyDescent="0.25">
      <c r="A133" s="6">
        <f t="shared" si="20"/>
        <v>48750</v>
      </c>
      <c r="B133">
        <f t="shared" si="21"/>
        <v>-62912.388321950675</v>
      </c>
      <c r="C133">
        <f t="shared" si="13"/>
        <v>-4124321.0571365291</v>
      </c>
      <c r="D133">
        <f t="shared" si="14"/>
        <v>88</v>
      </c>
      <c r="F133">
        <f t="shared" si="15"/>
        <v>-30534.687974952056</v>
      </c>
      <c r="G133">
        <f t="shared" si="16"/>
        <v>-32377.700346998619</v>
      </c>
      <c r="J133">
        <f t="shared" si="17"/>
        <v>142912.38832195068</v>
      </c>
    </row>
    <row r="134" spans="1:10" x14ac:dyDescent="0.25">
      <c r="A134" s="6">
        <f t="shared" si="20"/>
        <v>48780</v>
      </c>
      <c r="B134">
        <f t="shared" si="21"/>
        <v>-64170.783647220764</v>
      </c>
      <c r="C134">
        <f t="shared" si="13"/>
        <v>-4171943.3567895307</v>
      </c>
      <c r="D134">
        <f t="shared" si="14"/>
        <v>87</v>
      </c>
      <c r="F134">
        <f t="shared" si="15"/>
        <v>-30898.038586381164</v>
      </c>
      <c r="G134">
        <f t="shared" si="16"/>
        <v>-33272.745060839603</v>
      </c>
      <c r="J134">
        <f t="shared" si="17"/>
        <v>144170.78364722076</v>
      </c>
    </row>
    <row r="135" spans="1:10" x14ac:dyDescent="0.25">
      <c r="A135" s="6">
        <f t="shared" si="20"/>
        <v>48811</v>
      </c>
      <c r="B135">
        <f t="shared" si="21"/>
        <v>-65439.675631982078</v>
      </c>
      <c r="C135">
        <f t="shared" si="13"/>
        <v>-4218670.6117286915</v>
      </c>
      <c r="D135">
        <f t="shared" si="14"/>
        <v>86</v>
      </c>
      <c r="F135">
        <f t="shared" si="15"/>
        <v>-31254.808981281567</v>
      </c>
      <c r="G135">
        <f t="shared" si="16"/>
        <v>-34184.866650700511</v>
      </c>
      <c r="J135">
        <f t="shared" si="17"/>
        <v>145439.67563198207</v>
      </c>
    </row>
    <row r="136" spans="1:10" x14ac:dyDescent="0.25">
      <c r="A136" s="6">
        <f t="shared" si="20"/>
        <v>48842</v>
      </c>
      <c r="B136">
        <f t="shared" si="21"/>
        <v>-66719.320880527812</v>
      </c>
      <c r="C136">
        <f t="shared" si="13"/>
        <v>-4264485.7450779909</v>
      </c>
      <c r="D136">
        <f t="shared" si="14"/>
        <v>85</v>
      </c>
      <c r="F136">
        <f t="shared" si="15"/>
        <v>-31604.873999534113</v>
      </c>
      <c r="G136">
        <f t="shared" si="16"/>
        <v>-35114.446880993695</v>
      </c>
      <c r="J136">
        <f t="shared" si="17"/>
        <v>146719.32088052781</v>
      </c>
    </row>
    <row r="137" spans="1:10" x14ac:dyDescent="0.25">
      <c r="A137" s="6">
        <f t="shared" si="20"/>
        <v>48872</v>
      </c>
      <c r="B137">
        <f t="shared" si="21"/>
        <v>-68009.985190829466</v>
      </c>
      <c r="C137">
        <f t="shared" si="13"/>
        <v>-4309371.2981969975</v>
      </c>
      <c r="D137">
        <f t="shared" si="14"/>
        <v>84</v>
      </c>
      <c r="F137">
        <f t="shared" si="15"/>
        <v>-31948.105706875947</v>
      </c>
      <c r="G137">
        <f t="shared" si="16"/>
        <v>-36061.879483953519</v>
      </c>
      <c r="J137">
        <f t="shared" si="17"/>
        <v>148009.98519082947</v>
      </c>
    </row>
    <row r="138" spans="1:10" x14ac:dyDescent="0.25">
      <c r="A138" s="6">
        <f t="shared" si="20"/>
        <v>48903</v>
      </c>
      <c r="B138">
        <f t="shared" si="21"/>
        <v>-69311.943998071583</v>
      </c>
      <c r="C138">
        <f t="shared" si="13"/>
        <v>-4353309.4187130444</v>
      </c>
      <c r="D138">
        <f t="shared" si="14"/>
        <v>83</v>
      </c>
      <c r="F138">
        <f t="shared" si="15"/>
        <v>-32284.373308992504</v>
      </c>
      <c r="G138">
        <f t="shared" si="16"/>
        <v>-37027.570689079075</v>
      </c>
      <c r="J138">
        <f t="shared" si="17"/>
        <v>149311.9439980716</v>
      </c>
    </row>
    <row r="139" spans="1:10" x14ac:dyDescent="0.25">
      <c r="A139" s="6">
        <f t="shared" si="20"/>
        <v>48933</v>
      </c>
      <c r="B139">
        <f t="shared" si="21"/>
        <v>-70625.482845248654</v>
      </c>
      <c r="C139">
        <f t="shared" si="13"/>
        <v>-4396281.848023965</v>
      </c>
      <c r="D139">
        <f t="shared" si="14"/>
        <v>82</v>
      </c>
      <c r="F139">
        <f t="shared" si="15"/>
        <v>-32613.543061858556</v>
      </c>
      <c r="G139">
        <f t="shared" si="16"/>
        <v>-38011.939783390102</v>
      </c>
      <c r="J139">
        <f t="shared" si="17"/>
        <v>150625.48284524865</v>
      </c>
    </row>
    <row r="140" spans="1:10" x14ac:dyDescent="0.25">
      <c r="A140" s="6">
        <f t="shared" si="20"/>
        <v>48964</v>
      </c>
      <c r="B140">
        <f t="shared" si="21"/>
        <v>-71950.897882828431</v>
      </c>
      <c r="C140">
        <f t="shared" si="13"/>
        <v>-4438269.9082405753</v>
      </c>
      <c r="D140">
        <f t="shared" si="14"/>
        <v>81</v>
      </c>
      <c r="F140">
        <f t="shared" si="15"/>
        <v>-32935.47817811287</v>
      </c>
      <c r="G140">
        <f t="shared" si="16"/>
        <v>-39015.419704715561</v>
      </c>
      <c r="J140">
        <f t="shared" si="17"/>
        <v>151950.89788282843</v>
      </c>
    </row>
    <row r="141" spans="1:10" x14ac:dyDescent="0.25">
      <c r="A141" s="6">
        <f t="shared" si="20"/>
        <v>48995</v>
      </c>
      <c r="B141">
        <f t="shared" si="21"/>
        <v>-73288.496399663025</v>
      </c>
      <c r="C141">
        <f t="shared" si="13"/>
        <v>-4479254.4885358596</v>
      </c>
      <c r="D141">
        <f t="shared" si="14"/>
        <v>80</v>
      </c>
      <c r="F141">
        <f t="shared" si="15"/>
        <v>-33250.038729235639</v>
      </c>
      <c r="G141">
        <f t="shared" si="16"/>
        <v>-40038.457670427386</v>
      </c>
      <c r="J141">
        <f t="shared" si="17"/>
        <v>153288.49639966304</v>
      </c>
    </row>
    <row r="142" spans="1:10" x14ac:dyDescent="0.25">
      <c r="A142" s="6">
        <f t="shared" si="20"/>
        <v>49023</v>
      </c>
      <c r="B142">
        <f t="shared" si="21"/>
        <v>-74638.597387520364</v>
      </c>
      <c r="C142">
        <f t="shared" si="13"/>
        <v>-4519216.0308654327</v>
      </c>
      <c r="D142">
        <f t="shared" si="14"/>
        <v>79</v>
      </c>
      <c r="F142">
        <f t="shared" si="15"/>
        <v>-33557.081543281151</v>
      </c>
      <c r="G142">
        <f t="shared" si="16"/>
        <v>-41081.515844239213</v>
      </c>
      <c r="J142">
        <f t="shared" si="17"/>
        <v>154638.59738752036</v>
      </c>
    </row>
    <row r="143" spans="1:10" x14ac:dyDescent="0.25">
      <c r="A143" s="6">
        <f t="shared" si="20"/>
        <v>49054</v>
      </c>
      <c r="B143">
        <f t="shared" si="21"/>
        <v>-76001.532141823089</v>
      </c>
      <c r="C143">
        <f t="shared" si="13"/>
        <v>-4558134.5150211938</v>
      </c>
      <c r="D143">
        <f t="shared" si="14"/>
        <v>78</v>
      </c>
      <c r="F143">
        <f t="shared" si="15"/>
        <v>-33856.460097900199</v>
      </c>
      <c r="G143">
        <f t="shared" si="16"/>
        <v>-42145.07204392289</v>
      </c>
      <c r="J143">
        <f t="shared" si="17"/>
        <v>156001.53214182309</v>
      </c>
    </row>
    <row r="144" spans="1:10" x14ac:dyDescent="0.25">
      <c r="A144" s="6">
        <f t="shared" si="20"/>
        <v>49084</v>
      </c>
      <c r="B144">
        <f t="shared" si="21"/>
        <v>-77377.644901416788</v>
      </c>
      <c r="C144">
        <f t="shared" si="13"/>
        <v>-4595989.442977271</v>
      </c>
      <c r="D144">
        <f t="shared" si="14"/>
        <v>77</v>
      </c>
      <c r="F144">
        <f t="shared" si="15"/>
        <v>-34148.024408367106</v>
      </c>
      <c r="G144">
        <f t="shared" si="16"/>
        <v>-43229.620493049682</v>
      </c>
      <c r="J144">
        <f t="shared" si="17"/>
        <v>157377.64490141679</v>
      </c>
    </row>
    <row r="145" spans="1:10" x14ac:dyDescent="0.25">
      <c r="A145" s="6">
        <f t="shared" si="20"/>
        <v>49115</v>
      </c>
      <c r="B145">
        <f t="shared" si="21"/>
        <v>-78767.293530448209</v>
      </c>
      <c r="C145">
        <f t="shared" si="13"/>
        <v>-4632759.8224842213</v>
      </c>
      <c r="D145">
        <f t="shared" si="14"/>
        <v>76</v>
      </c>
      <c r="F145">
        <f t="shared" si="15"/>
        <v>-34431.620910304722</v>
      </c>
      <c r="G145">
        <f t="shared" si="16"/>
        <v>-44335.672620143487</v>
      </c>
      <c r="J145">
        <f t="shared" si="17"/>
        <v>158767.29353044822</v>
      </c>
    </row>
    <row r="146" spans="1:10" x14ac:dyDescent="0.25">
      <c r="A146" s="6">
        <f t="shared" si="20"/>
        <v>49145</v>
      </c>
      <c r="B146">
        <f t="shared" si="21"/>
        <v>-80170.850245723035</v>
      </c>
      <c r="C146">
        <f t="shared" si="13"/>
        <v>-4668424.1498640776</v>
      </c>
      <c r="D146">
        <f t="shared" si="14"/>
        <v>75</v>
      </c>
      <c r="F146">
        <f t="shared" si="15"/>
        <v>-34707.092336777627</v>
      </c>
      <c r="G146">
        <f t="shared" si="16"/>
        <v>-45463.757908945408</v>
      </c>
      <c r="J146">
        <f t="shared" si="17"/>
        <v>160170.85024572304</v>
      </c>
    </row>
    <row r="147" spans="1:10" x14ac:dyDescent="0.25">
      <c r="A147" s="6">
        <f t="shared" si="20"/>
        <v>49176</v>
      </c>
      <c r="B147">
        <f t="shared" si="21"/>
        <v>-81588.702393230516</v>
      </c>
      <c r="C147">
        <f t="shared" si="13"/>
        <v>-4702960.3919551326</v>
      </c>
      <c r="D147">
        <f t="shared" si="14"/>
        <v>74</v>
      </c>
      <c r="F147">
        <f t="shared" si="15"/>
        <v>-34974.277589398378</v>
      </c>
      <c r="G147">
        <f t="shared" si="16"/>
        <v>-46614.424803832138</v>
      </c>
      <c r="J147">
        <f t="shared" si="17"/>
        <v>161588.70239323052</v>
      </c>
    </row>
    <row r="148" spans="1:10" x14ac:dyDescent="0.25">
      <c r="A148" s="6">
        <f t="shared" si="20"/>
        <v>49207</v>
      </c>
      <c r="B148">
        <f t="shared" si="21"/>
        <v>-83021.253277876211</v>
      </c>
      <c r="C148">
        <f t="shared" ref="C148:C150" si="22">C147-80000 -G147</f>
        <v>-4736345.9671513001</v>
      </c>
      <c r="D148">
        <f t="shared" ref="D148:D150" si="23">(YEAR(A$7)-YEAR(A148))*12+MONTH(A$7)-MONTH(A148)</f>
        <v>73</v>
      </c>
      <c r="F148">
        <f t="shared" ref="F148:F150" si="24">C147*B$3</f>
        <v>-35233.011603063867</v>
      </c>
      <c r="G148">
        <f t="shared" ref="G148:G150" si="25">B148-F148</f>
        <v>-47788.241674812343</v>
      </c>
      <c r="J148">
        <f t="shared" ref="J148:J150" si="26">80000-B148</f>
        <v>163021.25327787621</v>
      </c>
    </row>
    <row r="149" spans="1:10" x14ac:dyDescent="0.25">
      <c r="A149" s="6">
        <f t="shared" si="20"/>
        <v>49237</v>
      </c>
      <c r="B149">
        <f t="shared" si="21"/>
        <v>-84468.923050855868</v>
      </c>
      <c r="C149">
        <f t="shared" si="22"/>
        <v>-4768557.7254764875</v>
      </c>
      <c r="D149">
        <f t="shared" si="23"/>
        <v>72</v>
      </c>
      <c r="F149">
        <f t="shared" si="24"/>
        <v>-35483.125203908487</v>
      </c>
      <c r="G149">
        <f t="shared" si="25"/>
        <v>-48985.797846947382</v>
      </c>
      <c r="J149">
        <f t="shared" si="26"/>
        <v>164468.92305085587</v>
      </c>
    </row>
    <row r="150" spans="1:10" x14ac:dyDescent="0.25">
      <c r="A150" s="6">
        <f t="shared" ref="A150" si="27">DATE(YEAR(A149),MONTH(A149)+1,DAY(A149))</f>
        <v>49268</v>
      </c>
      <c r="B150">
        <f t="shared" ref="B150" si="28">C149*B$3/(1-((1+B$3)^(1-D150-2)))</f>
        <v>-85932.149659542003</v>
      </c>
      <c r="C150">
        <f t="shared" si="22"/>
        <v>-4799571.9276295397</v>
      </c>
      <c r="D150">
        <f t="shared" si="23"/>
        <v>71</v>
      </c>
      <c r="F150">
        <f t="shared" si="24"/>
        <v>-35724.44496002802</v>
      </c>
      <c r="G150">
        <f t="shared" si="25"/>
        <v>-50207.704699513983</v>
      </c>
      <c r="J150">
        <f t="shared" si="26"/>
        <v>165932.14965954202</v>
      </c>
    </row>
    <row r="151" spans="1:10" x14ac:dyDescent="0.25">
      <c r="A1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Timin</dc:creator>
  <cp:lastModifiedBy>Andrey Timin</cp:lastModifiedBy>
  <dcterms:created xsi:type="dcterms:W3CDTF">2023-11-07T05:58:11Z</dcterms:created>
  <dcterms:modified xsi:type="dcterms:W3CDTF">2023-11-08T13:53:54Z</dcterms:modified>
</cp:coreProperties>
</file>