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"/>
    </mc:Choice>
  </mc:AlternateContent>
  <xr:revisionPtr revIDLastSave="0" documentId="13_ncr:1_{07313264-02B5-4E36-BD0E-0CA97B41978E}" xr6:coauthVersionLast="45" xr6:coauthVersionMax="45" xr10:uidLastSave="{00000000-0000-0000-0000-000000000000}"/>
  <bookViews>
    <workbookView xWindow="-120" yWindow="-120" windowWidth="29040" windowHeight="15840" activeTab="1" xr2:uid="{8B69D70C-2B63-46EE-9209-063377342C58}"/>
  </bookViews>
  <sheets>
    <sheet name="Messungen" sheetId="3" r:id="rId1"/>
    <sheet name="Auswer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M6" i="2" s="1"/>
  <c r="D7" i="3" l="1"/>
  <c r="D4" i="3"/>
  <c r="D11" i="3"/>
  <c r="D8" i="3"/>
  <c r="D5" i="3"/>
  <c r="D9" i="3"/>
  <c r="D3" i="3"/>
  <c r="D6" i="3"/>
  <c r="D13" i="3"/>
  <c r="D10" i="3"/>
  <c r="D14" i="3"/>
  <c r="D12" i="3"/>
  <c r="E5" i="3" l="1"/>
  <c r="F5" i="3"/>
  <c r="G5" i="3" s="1"/>
  <c r="E8" i="3"/>
  <c r="F8" i="3"/>
  <c r="G8" i="3" s="1"/>
  <c r="E9" i="3"/>
  <c r="F9" i="3"/>
  <c r="G9" i="3" s="1"/>
  <c r="E7" i="3"/>
  <c r="F7" i="3"/>
  <c r="G7" i="3" s="1"/>
  <c r="E11" i="3"/>
  <c r="F11" i="3"/>
  <c r="G11" i="3" s="1"/>
  <c r="E4" i="3"/>
  <c r="F4" i="3"/>
  <c r="G4" i="3" s="1"/>
  <c r="E14" i="3"/>
  <c r="F14" i="3"/>
  <c r="G14" i="3" s="1"/>
  <c r="E10" i="3"/>
  <c r="F10" i="3"/>
  <c r="G10" i="3" s="1"/>
  <c r="E3" i="3"/>
  <c r="F3" i="3"/>
  <c r="G3" i="3" s="1"/>
  <c r="E12" i="3"/>
  <c r="F12" i="3"/>
  <c r="G12" i="3" s="1"/>
  <c r="F13" i="3"/>
  <c r="G13" i="3" s="1"/>
  <c r="E13" i="3"/>
  <c r="E6" i="3"/>
  <c r="F6" i="3"/>
  <c r="G6" i="3" s="1"/>
</calcChain>
</file>

<file path=xl/sharedStrings.xml><?xml version="1.0" encoding="utf-8"?>
<sst xmlns="http://schemas.openxmlformats.org/spreadsheetml/2006/main" count="22" uniqueCount="21">
  <si>
    <t>Cell Reading</t>
  </si>
  <si>
    <t>Temperatur</t>
  </si>
  <si>
    <t>Soll-Gewicht</t>
  </si>
  <si>
    <t>Offset</t>
  </si>
  <si>
    <t>Divider</t>
  </si>
  <si>
    <t>1. Faktoren für Soll-Gewicht berechnen</t>
  </si>
  <si>
    <t>2. Kompensation für Temperatur berechnen</t>
  </si>
  <si>
    <t>Fehler</t>
  </si>
  <si>
    <t xml:space="preserve">Es bleiben Fehler, aber die Trendlinie des Fehlers </t>
  </si>
  <si>
    <t>Berechnet</t>
  </si>
  <si>
    <t>Drift</t>
  </si>
  <si>
    <t>Kompensiert</t>
  </si>
  <si>
    <t>(Messungen mit verschiedenen Temperaturen und Gewichten in gelbe Felder eintragen)</t>
  </si>
  <si>
    <t>M-Factor</t>
  </si>
  <si>
    <t>M-Offset</t>
  </si>
  <si>
    <t>T-Factor</t>
  </si>
  <si>
    <t>T-Offset</t>
  </si>
  <si>
    <t>sollte nahe bei 0 liegen.</t>
  </si>
  <si>
    <t>Label der Trendlinie: y = {M-Factor}x + {M-Offset}</t>
  </si>
  <si>
    <t>Aus dem Chart in gelbe Felder übertragen.</t>
  </si>
  <si>
    <t>Label der Trendlinie: y = {T-Factor}x + {T-Offset}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</si>
</sst>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"/>
    <numFmt numFmtId="168" formatCode="0.0000E+00"/>
    <numFmt numFmtId="169" formatCode="0.0\ &quot;⁰C&quot;"/>
    <numFmt numFmtId="170" formatCode="0.000\ &quot;kg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7" fontId="0" fillId="0" borderId="0" xfId="0" applyNumberFormat="1"/>
    <xf numFmtId="0" fontId="0" fillId="0" borderId="1" xfId="0" applyBorder="1"/>
    <xf numFmtId="168" fontId="0" fillId="2" borderId="0" xfId="0" applyNumberFormat="1" applyFill="1"/>
    <xf numFmtId="0" fontId="1" fillId="3" borderId="0" xfId="0" applyFont="1" applyFill="1"/>
    <xf numFmtId="170" fontId="0" fillId="0" borderId="0" xfId="0" applyNumberFormat="1"/>
    <xf numFmtId="0" fontId="0" fillId="0" borderId="0" xfId="0"/>
    <xf numFmtId="167" fontId="0" fillId="0" borderId="0" xfId="0" applyNumberFormat="1"/>
    <xf numFmtId="3" fontId="0" fillId="2" borderId="0" xfId="0" applyNumberFormat="1" applyFill="1" applyBorder="1"/>
    <xf numFmtId="3" fontId="0" fillId="2" borderId="0" xfId="0" applyNumberFormat="1" applyFill="1"/>
    <xf numFmtId="0" fontId="1" fillId="3" borderId="0" xfId="0" applyFont="1" applyFill="1"/>
    <xf numFmtId="169" fontId="0" fillId="2" borderId="0" xfId="0" applyNumberFormat="1" applyFill="1"/>
    <xf numFmtId="170" fontId="0" fillId="2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1. Soll-Gewicht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Messungen!$C$2</c:f>
              <c:strCache>
                <c:ptCount val="1"/>
                <c:pt idx="0">
                  <c:v>Soll-Gewicht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160104986876643E-3"/>
                  <c:y val="-0.5720793234179061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Messungen!$A$3:$A$89</c:f>
              <c:numCache>
                <c:formatCode>#,##0</c:formatCode>
                <c:ptCount val="87"/>
                <c:pt idx="0">
                  <c:v>-913856</c:v>
                </c:pt>
                <c:pt idx="1">
                  <c:v>-804510</c:v>
                </c:pt>
                <c:pt idx="2">
                  <c:v>-806358</c:v>
                </c:pt>
                <c:pt idx="3">
                  <c:v>-914010</c:v>
                </c:pt>
                <c:pt idx="4">
                  <c:v>-912120</c:v>
                </c:pt>
                <c:pt idx="5">
                  <c:v>-804830</c:v>
                </c:pt>
                <c:pt idx="6">
                  <c:v>-805190</c:v>
                </c:pt>
                <c:pt idx="7">
                  <c:v>-805850</c:v>
                </c:pt>
                <c:pt idx="8">
                  <c:v>-805750</c:v>
                </c:pt>
                <c:pt idx="9">
                  <c:v>-806910</c:v>
                </c:pt>
                <c:pt idx="10">
                  <c:v>-807723</c:v>
                </c:pt>
                <c:pt idx="11">
                  <c:v>-808187</c:v>
                </c:pt>
              </c:numCache>
            </c:numRef>
          </c:xVal>
          <c:yVal>
            <c:numRef>
              <c:f>Messungen!$C$3:$C$89</c:f>
              <c:numCache>
                <c:formatCode>0.000\ "kg"</c:formatCode>
                <c:ptCount val="87"/>
                <c:pt idx="0">
                  <c:v>9.75</c:v>
                </c:pt>
                <c:pt idx="1">
                  <c:v>0</c:v>
                </c:pt>
                <c:pt idx="2">
                  <c:v>0</c:v>
                </c:pt>
                <c:pt idx="3">
                  <c:v>9.75</c:v>
                </c:pt>
                <c:pt idx="4">
                  <c:v>9.75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1-B8C8-FFA43F48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23440"/>
        <c:axId val="1314623768"/>
      </c:scatterChart>
      <c:valAx>
        <c:axId val="1314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768"/>
        <c:crosses val="autoZero"/>
        <c:crossBetween val="midCat"/>
      </c:valAx>
      <c:valAx>
        <c:axId val="1314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2.</a:t>
            </a:r>
            <a:r>
              <a:rPr lang="de-CH" baseline="0"/>
              <a:t> Temperaturkompensation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Messungen!$E$2</c:f>
              <c:strCache>
                <c:ptCount val="1"/>
                <c:pt idx="0">
                  <c:v>Drift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102799650043747E-2"/>
                  <c:y val="-0.1689668999708369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Messungen!$B$3:$B$89</c:f>
              <c:numCache>
                <c:formatCode>0.0\ "⁰C"</c:formatCode>
                <c:ptCount val="87"/>
                <c:pt idx="0">
                  <c:v>22.8</c:v>
                </c:pt>
                <c:pt idx="1">
                  <c:v>11.9</c:v>
                </c:pt>
                <c:pt idx="2">
                  <c:v>19.399999999999999</c:v>
                </c:pt>
                <c:pt idx="3">
                  <c:v>20.5</c:v>
                </c:pt>
                <c:pt idx="4">
                  <c:v>12.5</c:v>
                </c:pt>
                <c:pt idx="5">
                  <c:v>12.5</c:v>
                </c:pt>
                <c:pt idx="6">
                  <c:v>13.9</c:v>
                </c:pt>
                <c:pt idx="7">
                  <c:v>16.600000000000001</c:v>
                </c:pt>
                <c:pt idx="8">
                  <c:v>15.9</c:v>
                </c:pt>
                <c:pt idx="9">
                  <c:v>20.5</c:v>
                </c:pt>
                <c:pt idx="10">
                  <c:v>21.9</c:v>
                </c:pt>
                <c:pt idx="11">
                  <c:v>22.8</c:v>
                </c:pt>
              </c:numCache>
            </c:numRef>
          </c:xVal>
          <c:yVal>
            <c:numRef>
              <c:f>Messungen!$E$3:$E$89</c:f>
              <c:numCache>
                <c:formatCode>0.000</c:formatCode>
                <c:ptCount val="87"/>
                <c:pt idx="0">
                  <c:v>4.4390527999990326E-2</c:v>
                </c:pt>
                <c:pt idx="1">
                  <c:v>-0.1465823700000099</c:v>
                </c:pt>
                <c:pt idx="2">
                  <c:v>2.1424853999990102E-2</c:v>
                </c:pt>
                <c:pt idx="3">
                  <c:v>5.8391129999989744E-2</c:v>
                </c:pt>
                <c:pt idx="4">
                  <c:v>-0.11343444000000957</c:v>
                </c:pt>
                <c:pt idx="5">
                  <c:v>-0.11749021000000989</c:v>
                </c:pt>
                <c:pt idx="6">
                  <c:v>-8.4761530000009896E-2</c:v>
                </c:pt>
                <c:pt idx="7">
                  <c:v>-2.4758950000009897E-2</c:v>
                </c:pt>
                <c:pt idx="8">
                  <c:v>-3.3850250000009893E-2</c:v>
                </c:pt>
                <c:pt idx="9">
                  <c:v>7.1608829999990103E-2</c:v>
                </c:pt>
                <c:pt idx="10">
                  <c:v>0.14552109899999011</c:v>
                </c:pt>
                <c:pt idx="11">
                  <c:v>0.1877047309999901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4A-B421-4193898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1216"/>
        <c:axId val="492661544"/>
      </c:scatterChart>
      <c:valAx>
        <c:axId val="492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544"/>
        <c:crosses val="autoZero"/>
        <c:crossBetween val="midCat"/>
      </c:valAx>
      <c:valAx>
        <c:axId val="492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Messungen!$G$2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Messungen!$B$3:$B$89</c:f>
              <c:numCache>
                <c:formatCode>0.0\ "⁰C"</c:formatCode>
                <c:ptCount val="87"/>
                <c:pt idx="0">
                  <c:v>22.8</c:v>
                </c:pt>
                <c:pt idx="1">
                  <c:v>11.9</c:v>
                </c:pt>
                <c:pt idx="2">
                  <c:v>19.399999999999999</c:v>
                </c:pt>
                <c:pt idx="3">
                  <c:v>20.5</c:v>
                </c:pt>
                <c:pt idx="4">
                  <c:v>12.5</c:v>
                </c:pt>
                <c:pt idx="5">
                  <c:v>12.5</c:v>
                </c:pt>
                <c:pt idx="6">
                  <c:v>13.9</c:v>
                </c:pt>
                <c:pt idx="7">
                  <c:v>16.600000000000001</c:v>
                </c:pt>
                <c:pt idx="8">
                  <c:v>15.9</c:v>
                </c:pt>
                <c:pt idx="9">
                  <c:v>20.5</c:v>
                </c:pt>
                <c:pt idx="10">
                  <c:v>21.9</c:v>
                </c:pt>
                <c:pt idx="11">
                  <c:v>22.8</c:v>
                </c:pt>
              </c:numCache>
            </c:numRef>
          </c:xVal>
          <c:yVal>
            <c:numRef>
              <c:f>Messungen!$G$3:$G$89</c:f>
              <c:numCache>
                <c:formatCode>0.000</c:formatCode>
                <c:ptCount val="87"/>
                <c:pt idx="0">
                  <c:v>-8.0659872000008903E-2</c:v>
                </c:pt>
                <c:pt idx="1">
                  <c:v>-1.0926570000009905E-2</c:v>
                </c:pt>
                <c:pt idx="2">
                  <c:v>-2.2304346000009856E-2</c:v>
                </c:pt>
                <c:pt idx="3">
                  <c:v>-1.1647870000009775E-2</c:v>
                </c:pt>
                <c:pt idx="4">
                  <c:v>7.8705599999899789E-3</c:v>
                </c:pt>
                <c:pt idx="5">
                  <c:v>3.8147899999900758E-3</c:v>
                </c:pt>
                <c:pt idx="6">
                  <c:v>3.0582699999900931E-3</c:v>
                </c:pt>
                <c:pt idx="7">
                  <c:v>-1.5177500000099209E-3</c:v>
                </c:pt>
                <c:pt idx="8">
                  <c:v>6.1335499999901066E-3</c:v>
                </c:pt>
                <c:pt idx="9">
                  <c:v>1.5698299999901133E-3</c:v>
                </c:pt>
                <c:pt idx="10">
                  <c:v>4.1996898999990151E-2</c:v>
                </c:pt>
                <c:pt idx="11">
                  <c:v>6.2654330999990071E-2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1E9-9C66-5D8687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7264"/>
        <c:axId val="837703984"/>
      </c:scatterChart>
      <c:valAx>
        <c:axId val="837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3984"/>
        <c:crosses val="autoZero"/>
        <c:crossBetween val="midCat"/>
      </c:valAx>
      <c:valAx>
        <c:axId val="83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Messfehler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8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6BE-B4E6-4771-9BA6-77AE41D4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8930B-E08E-41D6-86BD-F301593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8</xdr:col>
      <xdr:colOff>309562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39BC-8EC8-480A-9772-046F45A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EFBE-8999-4967-8E5C-A2958F6E5E70}">
  <dimension ref="A1:O15"/>
  <sheetViews>
    <sheetView workbookViewId="0">
      <selection activeCell="D31" sqref="D31"/>
    </sheetView>
  </sheetViews>
  <sheetFormatPr defaultRowHeight="15" x14ac:dyDescent="0.25"/>
  <cols>
    <col min="2" max="2" width="10.5703125" bestFit="1" customWidth="1"/>
    <col min="4" max="4" width="11.28515625" bestFit="1" customWidth="1"/>
  </cols>
  <sheetData>
    <row r="1" spans="1:15" x14ac:dyDescent="0.25">
      <c r="A1" s="5" t="s">
        <v>12</v>
      </c>
      <c r="B1" s="5"/>
      <c r="C1" s="5"/>
      <c r="D1" s="5"/>
      <c r="E1" s="5"/>
      <c r="F1" s="5"/>
      <c r="G1" s="5"/>
    </row>
    <row r="2" spans="1:15" x14ac:dyDescent="0.25">
      <c r="A2" s="3" t="s">
        <v>0</v>
      </c>
      <c r="B2" s="3" t="s">
        <v>1</v>
      </c>
      <c r="C2" s="3" t="s">
        <v>2</v>
      </c>
      <c r="D2" s="3" t="s">
        <v>9</v>
      </c>
      <c r="E2" s="3" t="s">
        <v>10</v>
      </c>
      <c r="F2" s="3" t="s">
        <v>11</v>
      </c>
      <c r="G2" s="3" t="s">
        <v>7</v>
      </c>
    </row>
    <row r="3" spans="1:15" x14ac:dyDescent="0.25">
      <c r="A3" s="9">
        <v>-913856</v>
      </c>
      <c r="B3" s="12">
        <v>22.8</v>
      </c>
      <c r="C3" s="13">
        <v>9.75</v>
      </c>
      <c r="D3" s="6">
        <f>(A3-Auswertung!$M$6)/Auswertung!$M$5</f>
        <v>9.7943905279999903</v>
      </c>
      <c r="E3" s="2">
        <f>D3-C3</f>
        <v>4.4390527999990326E-2</v>
      </c>
      <c r="F3" s="6">
        <f>D3-Auswertung!$K$20*B3-Auswertung!$K$21</f>
        <v>9.6693401279999911</v>
      </c>
      <c r="G3" s="2">
        <f>F3-C3</f>
        <v>-8.0659872000008903E-2</v>
      </c>
    </row>
    <row r="4" spans="1:15" x14ac:dyDescent="0.25">
      <c r="A4" s="10">
        <v>-804510</v>
      </c>
      <c r="B4" s="12">
        <v>11.9</v>
      </c>
      <c r="C4" s="13">
        <v>0</v>
      </c>
      <c r="D4" s="6">
        <f>(A4-Auswertung!$M$6)/Auswertung!$M$5</f>
        <v>-0.1465823700000099</v>
      </c>
      <c r="E4" s="2">
        <f>D4-C4</f>
        <v>-0.1465823700000099</v>
      </c>
      <c r="F4" s="6">
        <f>D4-Auswertung!$K$20*B4-Auswertung!$K$21</f>
        <v>-1.0926570000009905E-2</v>
      </c>
      <c r="G4" s="2">
        <f>F4-C4</f>
        <v>-1.0926570000009905E-2</v>
      </c>
    </row>
    <row r="5" spans="1:15" x14ac:dyDescent="0.25">
      <c r="A5" s="10">
        <v>-806358</v>
      </c>
      <c r="B5" s="12">
        <v>19.399999999999999</v>
      </c>
      <c r="C5" s="13">
        <v>0</v>
      </c>
      <c r="D5" s="6">
        <f>(A5-Auswertung!$M$6)/Auswertung!$M$5</f>
        <v>2.1424853999990102E-2</v>
      </c>
      <c r="E5" s="2">
        <f>D5-C5</f>
        <v>2.1424853999990102E-2</v>
      </c>
      <c r="F5" s="6">
        <f>D5-Auswertung!$K$20*B5-Auswertung!$K$21</f>
        <v>-2.2304346000009856E-2</v>
      </c>
      <c r="G5" s="2">
        <f>F5-C5</f>
        <v>-2.2304346000009856E-2</v>
      </c>
    </row>
    <row r="6" spans="1:15" x14ac:dyDescent="0.25">
      <c r="A6" s="10">
        <v>-914010</v>
      </c>
      <c r="B6" s="12">
        <v>20.5</v>
      </c>
      <c r="C6" s="13">
        <v>9.75</v>
      </c>
      <c r="D6" s="6">
        <f>(A6-Auswertung!$M$6)/Auswertung!$M$5</f>
        <v>9.8083911299999897</v>
      </c>
      <c r="E6" s="2">
        <f>D6-C6</f>
        <v>5.8391129999989744E-2</v>
      </c>
      <c r="F6" s="6">
        <f>D6-Auswertung!$K$20*B6-Auswertung!$K$21</f>
        <v>9.7383521299999902</v>
      </c>
      <c r="G6" s="2">
        <f>F6-C6</f>
        <v>-1.1647870000009775E-2</v>
      </c>
    </row>
    <row r="7" spans="1:15" x14ac:dyDescent="0.25">
      <c r="A7" s="10">
        <v>-912120</v>
      </c>
      <c r="B7" s="12">
        <v>12.5</v>
      </c>
      <c r="C7" s="13">
        <v>9.75</v>
      </c>
      <c r="D7" s="6">
        <f>(A7-Auswertung!$M$6)/Auswertung!$M$5</f>
        <v>9.6365655599999904</v>
      </c>
      <c r="E7" s="2">
        <f>D7-C7</f>
        <v>-0.11343444000000957</v>
      </c>
      <c r="F7" s="6">
        <f>D7-Auswertung!$K$20*B7-Auswertung!$K$21</f>
        <v>9.75787055999999</v>
      </c>
      <c r="G7" s="2">
        <f>F7-C7</f>
        <v>7.8705599999899789E-3</v>
      </c>
    </row>
    <row r="8" spans="1:15" x14ac:dyDescent="0.25">
      <c r="A8" s="10">
        <v>-804830</v>
      </c>
      <c r="B8" s="12">
        <v>12.5</v>
      </c>
      <c r="C8" s="13">
        <v>0</v>
      </c>
      <c r="D8" s="14">
        <f>(A8-Auswertung!$M$6)/Auswertung!$M$5</f>
        <v>-0.11749021000000989</v>
      </c>
      <c r="E8" s="8">
        <f>D8-C8</f>
        <v>-0.11749021000000989</v>
      </c>
      <c r="F8" s="14">
        <f>D8-Auswertung!$K$20*B8-Auswertung!$K$21</f>
        <v>3.8147899999900758E-3</v>
      </c>
      <c r="G8" s="8">
        <f>F8-C8</f>
        <v>3.8147899999900758E-3</v>
      </c>
    </row>
    <row r="9" spans="1:15" x14ac:dyDescent="0.25">
      <c r="A9" s="10">
        <v>-805190</v>
      </c>
      <c r="B9" s="12">
        <v>13.9</v>
      </c>
      <c r="C9" s="13">
        <v>0</v>
      </c>
      <c r="D9" s="14">
        <f>(A9-Auswertung!$M$6)/Auswertung!$M$5</f>
        <v>-8.4761530000009896E-2</v>
      </c>
      <c r="E9" s="8">
        <f>D9-C9</f>
        <v>-8.4761530000009896E-2</v>
      </c>
      <c r="F9" s="14">
        <f>D9-Auswertung!$K$20*B9-Auswertung!$K$21</f>
        <v>3.0582699999900931E-3</v>
      </c>
      <c r="G9" s="8">
        <f>F9-C9</f>
        <v>3.0582699999900931E-3</v>
      </c>
    </row>
    <row r="10" spans="1:15" x14ac:dyDescent="0.25">
      <c r="A10" s="10">
        <v>-805850</v>
      </c>
      <c r="B10" s="12">
        <v>16.600000000000001</v>
      </c>
      <c r="C10" s="13">
        <v>0</v>
      </c>
      <c r="D10" s="14">
        <f>(A10-Auswertung!$M$6)/Auswertung!$M$5</f>
        <v>-2.4758950000009897E-2</v>
      </c>
      <c r="E10" s="8">
        <f>D10-C10</f>
        <v>-2.4758950000009897E-2</v>
      </c>
      <c r="F10" s="14">
        <f>D10-Auswertung!$K$20*B10-Auswertung!$K$21</f>
        <v>-1.5177500000099209E-3</v>
      </c>
      <c r="G10" s="8">
        <f>F10-C10</f>
        <v>-1.5177500000099209E-3</v>
      </c>
    </row>
    <row r="11" spans="1:15" x14ac:dyDescent="0.25">
      <c r="A11" s="10">
        <v>-805750</v>
      </c>
      <c r="B11" s="12">
        <v>15.9</v>
      </c>
      <c r="C11" s="13">
        <v>0</v>
      </c>
      <c r="D11" s="14">
        <f>(A11-Auswertung!$M$6)/Auswertung!$M$5</f>
        <v>-3.3850250000009893E-2</v>
      </c>
      <c r="E11" s="8">
        <f>D11-C11</f>
        <v>-3.3850250000009893E-2</v>
      </c>
      <c r="F11" s="14">
        <f>D11-Auswertung!$K$20*B11-Auswertung!$K$21</f>
        <v>6.1335499999901066E-3</v>
      </c>
      <c r="G11" s="8">
        <f>F11-C11</f>
        <v>6.1335499999901066E-3</v>
      </c>
    </row>
    <row r="12" spans="1:15" x14ac:dyDescent="0.25">
      <c r="A12" s="10">
        <v>-806910</v>
      </c>
      <c r="B12" s="12">
        <v>20.5</v>
      </c>
      <c r="C12" s="13">
        <v>0</v>
      </c>
      <c r="D12" s="14">
        <f>(A12-Auswertung!$M$6)/Auswertung!$M$5</f>
        <v>7.1608829999990103E-2</v>
      </c>
      <c r="E12" s="8">
        <f>D12-C12</f>
        <v>7.1608829999990103E-2</v>
      </c>
      <c r="F12" s="14">
        <f>D12-Auswertung!$K$20*B12-Auswertung!$K$21</f>
        <v>1.5698299999901133E-3</v>
      </c>
      <c r="G12" s="8">
        <f>F12-C12</f>
        <v>1.5698299999901133E-3</v>
      </c>
    </row>
    <row r="13" spans="1:15" x14ac:dyDescent="0.25">
      <c r="A13" s="10">
        <v>-807723</v>
      </c>
      <c r="B13" s="12">
        <v>21.9</v>
      </c>
      <c r="C13" s="13">
        <v>0</v>
      </c>
      <c r="D13" s="14">
        <f>(A13-Auswertung!$M$6)/Auswertung!$M$5</f>
        <v>0.14552109899999011</v>
      </c>
      <c r="E13" s="8">
        <f>D13-C13</f>
        <v>0.14552109899999011</v>
      </c>
      <c r="F13" s="14">
        <f>D13-Auswertung!$K$20*B13-Auswertung!$K$21</f>
        <v>4.1996898999990151E-2</v>
      </c>
      <c r="G13" s="8">
        <f>F13-C13</f>
        <v>4.1996898999990151E-2</v>
      </c>
    </row>
    <row r="14" spans="1:15" x14ac:dyDescent="0.25">
      <c r="A14" s="9">
        <v>-808187</v>
      </c>
      <c r="B14" s="12">
        <v>22.8</v>
      </c>
      <c r="C14" s="13">
        <v>0</v>
      </c>
      <c r="D14" s="14">
        <f>(A14-Auswertung!$M$6)/Auswertung!$M$5</f>
        <v>0.1877047309999901</v>
      </c>
      <c r="E14" s="8">
        <f>D14-C14</f>
        <v>0.1877047309999901</v>
      </c>
      <c r="F14" s="14">
        <f>D14-Auswertung!$K$20*B14-Auswertung!$K$21</f>
        <v>6.2654330999990071E-2</v>
      </c>
      <c r="G14" s="8">
        <f>F14-C14</f>
        <v>6.2654330999990071E-2</v>
      </c>
    </row>
    <row r="15" spans="1:15" x14ac:dyDescent="0.25">
      <c r="I15" s="7"/>
      <c r="J15" s="7"/>
      <c r="K15" s="7"/>
      <c r="L15" s="7"/>
      <c r="M15" s="7"/>
      <c r="N15" s="7"/>
      <c r="O15" s="7"/>
    </row>
  </sheetData>
  <sortState xmlns:xlrd2="http://schemas.microsoft.com/office/spreadsheetml/2017/richdata2" ref="A3:G14">
    <sortCondition ref="G3:G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8A5-5FE3-40A5-93F7-0F18B64AB58A}">
  <dimension ref="A2:M33"/>
  <sheetViews>
    <sheetView tabSelected="1" workbookViewId="0">
      <selection activeCell="J20" sqref="J20"/>
    </sheetView>
  </sheetViews>
  <sheetFormatPr defaultRowHeight="15" x14ac:dyDescent="0.25"/>
  <cols>
    <col min="11" max="11" width="11.28515625" bestFit="1" customWidth="1"/>
  </cols>
  <sheetData>
    <row r="2" spans="1:13" x14ac:dyDescent="0.25">
      <c r="A2" s="2"/>
      <c r="J2" t="s">
        <v>5</v>
      </c>
    </row>
    <row r="3" spans="1:13" x14ac:dyDescent="0.25">
      <c r="J3" s="5" t="s">
        <v>19</v>
      </c>
      <c r="K3" s="5"/>
      <c r="L3" s="5"/>
      <c r="M3" s="5"/>
    </row>
    <row r="4" spans="1:13" x14ac:dyDescent="0.25">
      <c r="J4" s="11" t="s">
        <v>18</v>
      </c>
      <c r="K4" s="11"/>
      <c r="L4" s="11"/>
      <c r="M4" s="11"/>
    </row>
    <row r="5" spans="1:13" x14ac:dyDescent="0.25">
      <c r="J5" t="s">
        <v>13</v>
      </c>
      <c r="K5" s="4">
        <v>-9.0913000000000002E-5</v>
      </c>
      <c r="L5" t="s">
        <v>4</v>
      </c>
      <c r="M5" s="1">
        <f>1/K5</f>
        <v>-10999.527020338126</v>
      </c>
    </row>
    <row r="6" spans="1:13" x14ac:dyDescent="0.25">
      <c r="J6" t="s">
        <v>14</v>
      </c>
      <c r="K6" s="4">
        <v>-73.287000000000006</v>
      </c>
      <c r="L6" t="s">
        <v>3</v>
      </c>
      <c r="M6" s="1">
        <f>-M5*K6</f>
        <v>-806122.33673952031</v>
      </c>
    </row>
    <row r="17" spans="10:13" x14ac:dyDescent="0.25">
      <c r="J17" t="s">
        <v>6</v>
      </c>
    </row>
    <row r="18" spans="10:13" x14ac:dyDescent="0.25">
      <c r="J18" s="11" t="s">
        <v>19</v>
      </c>
      <c r="K18" s="5"/>
      <c r="L18" s="5"/>
      <c r="M18" s="5"/>
    </row>
    <row r="19" spans="10:13" x14ac:dyDescent="0.25">
      <c r="J19" s="11" t="s">
        <v>20</v>
      </c>
      <c r="K19" s="11"/>
      <c r="L19" s="11"/>
      <c r="M19" s="11"/>
    </row>
    <row r="20" spans="10:13" x14ac:dyDescent="0.25">
      <c r="J20" t="s">
        <v>15</v>
      </c>
      <c r="K20" s="4">
        <v>2.3917999999999998E-2</v>
      </c>
    </row>
    <row r="21" spans="10:13" x14ac:dyDescent="0.25">
      <c r="J21" t="s">
        <v>16</v>
      </c>
      <c r="K21" s="4">
        <v>-0.42027999999999999</v>
      </c>
    </row>
    <row r="32" spans="10:13" x14ac:dyDescent="0.25">
      <c r="J32" t="s">
        <v>8</v>
      </c>
    </row>
    <row r="33" spans="10:10" x14ac:dyDescent="0.25">
      <c r="J33" t="s">
        <v>17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Messungen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2019-11-02T14:33:17Z</dcterms:created>
  <dcterms:modified xsi:type="dcterms:W3CDTF">2020-04-20T20:53:31Z</dcterms:modified>
</cp:coreProperties>
</file>